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8680" yWindow="-120" windowWidth="23256" windowHeight="13176" firstSheet="1" activeTab="1"/>
  </bookViews>
  <sheets>
    <sheet name="Pokyny pro vyplnění" sheetId="11" state="hidden" r:id="rId1"/>
    <sheet name="Stavba" sheetId="1" r:id="rId2"/>
    <sheet name="VzorPolozky" sheetId="10" state="hidden" r:id="rId3"/>
    <sheet name="SO 04 01 Pol" sheetId="12" r:id="rId4"/>
    <sheet name="SO 04 02 Pol" sheetId="13" r:id="rId5"/>
    <sheet name="SO 04 03 Pol" sheetId="14" r:id="rId6"/>
    <sheet name="SO 04 04 Pol" sheetId="15" r:id="rId7"/>
    <sheet name="SO 04 05 Pol" sheetId="16" r:id="rId8"/>
    <sheet name="SO 04 06 Pol" sheetId="17" r:id="rId9"/>
    <sheet name="SO 04-D01 01 Pol" sheetId="18" r:id="rId10"/>
  </sheets>
  <externalReferences>
    <externalReference r:id="rId11"/>
  </externalReference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04 01 Pol'!$1:$7</definedName>
    <definedName name="_xlnm.Print_Titles" localSheetId="4">'SO 04 02 Pol'!$1:$7</definedName>
    <definedName name="_xlnm.Print_Titles" localSheetId="5">'SO 04 03 Pol'!$1:$7</definedName>
    <definedName name="_xlnm.Print_Titles" localSheetId="6">'SO 04 04 Pol'!$1:$7</definedName>
    <definedName name="_xlnm.Print_Titles" localSheetId="7">'SO 04 05 Pol'!$1:$7</definedName>
    <definedName name="_xlnm.Print_Titles" localSheetId="8">'SO 04 06 Pol'!$1:$7</definedName>
    <definedName name="_xlnm.Print_Titles" localSheetId="9">'SO 04-D01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04 01 Pol'!$A$1:$X$135</definedName>
    <definedName name="_xlnm.Print_Area" localSheetId="4">'SO 04 02 Pol'!$A$1:$X$53</definedName>
    <definedName name="_xlnm.Print_Area" localSheetId="5">'SO 04 03 Pol'!$A$1:$X$53</definedName>
    <definedName name="_xlnm.Print_Area" localSheetId="6">'SO 04 04 Pol'!$A$1:$X$53</definedName>
    <definedName name="_xlnm.Print_Area" localSheetId="7">'SO 04 05 Pol'!$A$1:$X$53</definedName>
    <definedName name="_xlnm.Print_Area" localSheetId="8">'SO 04 06 Pol'!$A$1:$X$126</definedName>
    <definedName name="_xlnm.Print_Area" localSheetId="9">'SO 04-D01 01 Pol'!$A$1:$X$135</definedName>
    <definedName name="_xlnm.Print_Area" localSheetId="1">Stavba!$A$1:$J$66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8"/>
  <c r="G8" s="1"/>
  <c r="I9"/>
  <c r="I8" s="1"/>
  <c r="K9"/>
  <c r="K8" s="1"/>
  <c r="O9"/>
  <c r="O8" s="1"/>
  <c r="Q9"/>
  <c r="V9"/>
  <c r="G10"/>
  <c r="M10" s="1"/>
  <c r="I10"/>
  <c r="K10"/>
  <c r="O10"/>
  <c r="Q10"/>
  <c r="V10"/>
  <c r="G11"/>
  <c r="I11"/>
  <c r="K11"/>
  <c r="M11"/>
  <c r="O11"/>
  <c r="Q11"/>
  <c r="V11"/>
  <c r="G12"/>
  <c r="I12"/>
  <c r="K12"/>
  <c r="M12"/>
  <c r="O12"/>
  <c r="Q12"/>
  <c r="V12"/>
  <c r="G13"/>
  <c r="I13"/>
  <c r="K13"/>
  <c r="M13"/>
  <c r="O13"/>
  <c r="Q13"/>
  <c r="Q8" s="1"/>
  <c r="V13"/>
  <c r="G14"/>
  <c r="I14"/>
  <c r="K14"/>
  <c r="M14"/>
  <c r="O14"/>
  <c r="Q14"/>
  <c r="V14"/>
  <c r="V8" s="1"/>
  <c r="G15"/>
  <c r="I15"/>
  <c r="K15"/>
  <c r="M15"/>
  <c r="O15"/>
  <c r="Q15"/>
  <c r="V15"/>
  <c r="G16"/>
  <c r="M16" s="1"/>
  <c r="I16"/>
  <c r="K16"/>
  <c r="O16"/>
  <c r="Q16"/>
  <c r="V16"/>
  <c r="G17"/>
  <c r="M17" s="1"/>
  <c r="I17"/>
  <c r="K17"/>
  <c r="O17"/>
  <c r="Q17"/>
  <c r="V17"/>
  <c r="G18"/>
  <c r="M18" s="1"/>
  <c r="I18"/>
  <c r="K18"/>
  <c r="O18"/>
  <c r="Q18"/>
  <c r="V18"/>
  <c r="G19"/>
  <c r="I19"/>
  <c r="K19"/>
  <c r="M19"/>
  <c r="O19"/>
  <c r="Q19"/>
  <c r="V19"/>
  <c r="G20"/>
  <c r="I20"/>
  <c r="K20"/>
  <c r="M20"/>
  <c r="O20"/>
  <c r="Q20"/>
  <c r="V20"/>
  <c r="G21"/>
  <c r="I21"/>
  <c r="K21"/>
  <c r="M21"/>
  <c r="O21"/>
  <c r="Q21"/>
  <c r="V21"/>
  <c r="G22"/>
  <c r="I22"/>
  <c r="K22"/>
  <c r="M22"/>
  <c r="O22"/>
  <c r="Q22"/>
  <c r="V22"/>
  <c r="G23"/>
  <c r="I23"/>
  <c r="K23"/>
  <c r="M23"/>
  <c r="O23"/>
  <c r="Q23"/>
  <c r="V23"/>
  <c r="G24"/>
  <c r="M24" s="1"/>
  <c r="I24"/>
  <c r="K24"/>
  <c r="O24"/>
  <c r="Q24"/>
  <c r="V24"/>
  <c r="G25"/>
  <c r="M25" s="1"/>
  <c r="I25"/>
  <c r="K25"/>
  <c r="O25"/>
  <c r="Q25"/>
  <c r="V25"/>
  <c r="G26"/>
  <c r="M26" s="1"/>
  <c r="I26"/>
  <c r="K26"/>
  <c r="O26"/>
  <c r="Q26"/>
  <c r="V26"/>
  <c r="G27"/>
  <c r="I27"/>
  <c r="K27"/>
  <c r="M27"/>
  <c r="O27"/>
  <c r="Q27"/>
  <c r="V27"/>
  <c r="G28"/>
  <c r="I28"/>
  <c r="K28"/>
  <c r="M28"/>
  <c r="O28"/>
  <c r="Q28"/>
  <c r="V28"/>
  <c r="G29"/>
  <c r="I29"/>
  <c r="K29"/>
  <c r="M29"/>
  <c r="O29"/>
  <c r="Q29"/>
  <c r="V29"/>
  <c r="G30"/>
  <c r="I30"/>
  <c r="K30"/>
  <c r="M30"/>
  <c r="O30"/>
  <c r="Q30"/>
  <c r="V30"/>
  <c r="G31"/>
  <c r="I31"/>
  <c r="K31"/>
  <c r="M31"/>
  <c r="O31"/>
  <c r="Q31"/>
  <c r="V31"/>
  <c r="G32"/>
  <c r="M32" s="1"/>
  <c r="I32"/>
  <c r="K32"/>
  <c r="O32"/>
  <c r="Q32"/>
  <c r="V32"/>
  <c r="G33"/>
  <c r="M33" s="1"/>
  <c r="I33"/>
  <c r="K33"/>
  <c r="O33"/>
  <c r="Q33"/>
  <c r="V33"/>
  <c r="G34"/>
  <c r="M34" s="1"/>
  <c r="I34"/>
  <c r="K34"/>
  <c r="O34"/>
  <c r="Q34"/>
  <c r="V34"/>
  <c r="G35"/>
  <c r="I35"/>
  <c r="K35"/>
  <c r="M35"/>
  <c r="O35"/>
  <c r="Q35"/>
  <c r="V35"/>
  <c r="G36"/>
  <c r="I36"/>
  <c r="K36"/>
  <c r="M36"/>
  <c r="O36"/>
  <c r="Q36"/>
  <c r="V36"/>
  <c r="G37"/>
  <c r="I37"/>
  <c r="K37"/>
  <c r="M37"/>
  <c r="O37"/>
  <c r="Q37"/>
  <c r="V37"/>
  <c r="G38"/>
  <c r="I38"/>
  <c r="K38"/>
  <c r="M38"/>
  <c r="O38"/>
  <c r="Q38"/>
  <c r="V38"/>
  <c r="G39"/>
  <c r="I39"/>
  <c r="K39"/>
  <c r="M39"/>
  <c r="O39"/>
  <c r="Q39"/>
  <c r="V39"/>
  <c r="G40"/>
  <c r="M40" s="1"/>
  <c r="I40"/>
  <c r="K40"/>
  <c r="O40"/>
  <c r="Q40"/>
  <c r="V40"/>
  <c r="G41"/>
  <c r="M41" s="1"/>
  <c r="I41"/>
  <c r="K41"/>
  <c r="O41"/>
  <c r="Q41"/>
  <c r="V41"/>
  <c r="G42"/>
  <c r="M42" s="1"/>
  <c r="I42"/>
  <c r="K42"/>
  <c r="O42"/>
  <c r="Q42"/>
  <c r="V42"/>
  <c r="G43"/>
  <c r="I43"/>
  <c r="K43"/>
  <c r="M43"/>
  <c r="O43"/>
  <c r="Q43"/>
  <c r="V43"/>
  <c r="G45"/>
  <c r="I45"/>
  <c r="I44" s="1"/>
  <c r="K45"/>
  <c r="M45"/>
  <c r="O45"/>
  <c r="O44" s="1"/>
  <c r="Q45"/>
  <c r="Q44" s="1"/>
  <c r="V45"/>
  <c r="V44" s="1"/>
  <c r="G46"/>
  <c r="I46"/>
  <c r="K46"/>
  <c r="K44" s="1"/>
  <c r="M46"/>
  <c r="O46"/>
  <c r="Q46"/>
  <c r="V46"/>
  <c r="G47"/>
  <c r="I47"/>
  <c r="K47"/>
  <c r="M47"/>
  <c r="O47"/>
  <c r="Q47"/>
  <c r="V47"/>
  <c r="G48"/>
  <c r="M48" s="1"/>
  <c r="I48"/>
  <c r="K48"/>
  <c r="O48"/>
  <c r="Q48"/>
  <c r="V48"/>
  <c r="G49"/>
  <c r="M49" s="1"/>
  <c r="I49"/>
  <c r="K49"/>
  <c r="O49"/>
  <c r="Q49"/>
  <c r="V49"/>
  <c r="G50"/>
  <c r="M50" s="1"/>
  <c r="I50"/>
  <c r="K50"/>
  <c r="O50"/>
  <c r="Q50"/>
  <c r="V50"/>
  <c r="G51"/>
  <c r="I51"/>
  <c r="K51"/>
  <c r="M51"/>
  <c r="O51"/>
  <c r="Q51"/>
  <c r="V51"/>
  <c r="G52"/>
  <c r="I52"/>
  <c r="K52"/>
  <c r="M52"/>
  <c r="O52"/>
  <c r="Q52"/>
  <c r="V52"/>
  <c r="G54"/>
  <c r="M54" s="1"/>
  <c r="I54"/>
  <c r="I53" s="1"/>
  <c r="K54"/>
  <c r="K53" s="1"/>
  <c r="O54"/>
  <c r="Q54"/>
  <c r="Q53" s="1"/>
  <c r="V54"/>
  <c r="V53" s="1"/>
  <c r="G55"/>
  <c r="I55"/>
  <c r="K55"/>
  <c r="M55"/>
  <c r="O55"/>
  <c r="Q55"/>
  <c r="V55"/>
  <c r="G56"/>
  <c r="G53" s="1"/>
  <c r="I56"/>
  <c r="K56"/>
  <c r="M56"/>
  <c r="O56"/>
  <c r="Q56"/>
  <c r="V56"/>
  <c r="G57"/>
  <c r="M57" s="1"/>
  <c r="I57"/>
  <c r="K57"/>
  <c r="O57"/>
  <c r="Q57"/>
  <c r="V57"/>
  <c r="G58"/>
  <c r="M58" s="1"/>
  <c r="I58"/>
  <c r="K58"/>
  <c r="O58"/>
  <c r="Q58"/>
  <c r="V58"/>
  <c r="G59"/>
  <c r="I59"/>
  <c r="K59"/>
  <c r="M59"/>
  <c r="O59"/>
  <c r="Q59"/>
  <c r="V59"/>
  <c r="G60"/>
  <c r="I60"/>
  <c r="K60"/>
  <c r="M60"/>
  <c r="O60"/>
  <c r="Q60"/>
  <c r="V60"/>
  <c r="G61"/>
  <c r="M61" s="1"/>
  <c r="I61"/>
  <c r="K61"/>
  <c r="O61"/>
  <c r="O53" s="1"/>
  <c r="Q61"/>
  <c r="V61"/>
  <c r="G62"/>
  <c r="M62" s="1"/>
  <c r="I62"/>
  <c r="K62"/>
  <c r="O62"/>
  <c r="Q62"/>
  <c r="V62"/>
  <c r="G63"/>
  <c r="I63"/>
  <c r="K63"/>
  <c r="M63"/>
  <c r="O63"/>
  <c r="Q63"/>
  <c r="V63"/>
  <c r="G64"/>
  <c r="I64"/>
  <c r="K64"/>
  <c r="M64"/>
  <c r="O64"/>
  <c r="Q64"/>
  <c r="V64"/>
  <c r="G65"/>
  <c r="M65" s="1"/>
  <c r="I65"/>
  <c r="K65"/>
  <c r="O65"/>
  <c r="Q65"/>
  <c r="V65"/>
  <c r="G66"/>
  <c r="M66" s="1"/>
  <c r="I66"/>
  <c r="K66"/>
  <c r="O66"/>
  <c r="Q66"/>
  <c r="V66"/>
  <c r="G67"/>
  <c r="I67"/>
  <c r="K67"/>
  <c r="M67"/>
  <c r="O67"/>
  <c r="Q67"/>
  <c r="V67"/>
  <c r="G68"/>
  <c r="I68"/>
  <c r="K68"/>
  <c r="M68"/>
  <c r="O68"/>
  <c r="Q68"/>
  <c r="V68"/>
  <c r="G70"/>
  <c r="M70" s="1"/>
  <c r="M69" s="1"/>
  <c r="I70"/>
  <c r="I69" s="1"/>
  <c r="K70"/>
  <c r="K69" s="1"/>
  <c r="O70"/>
  <c r="Q70"/>
  <c r="Q69" s="1"/>
  <c r="V70"/>
  <c r="V69" s="1"/>
  <c r="G71"/>
  <c r="I71"/>
  <c r="K71"/>
  <c r="M71"/>
  <c r="O71"/>
  <c r="Q71"/>
  <c r="V71"/>
  <c r="G72"/>
  <c r="I72"/>
  <c r="K72"/>
  <c r="M72"/>
  <c r="O72"/>
  <c r="Q72"/>
  <c r="V72"/>
  <c r="G73"/>
  <c r="M73" s="1"/>
  <c r="I73"/>
  <c r="K73"/>
  <c r="O73"/>
  <c r="Q73"/>
  <c r="V73"/>
  <c r="G74"/>
  <c r="M74" s="1"/>
  <c r="I74"/>
  <c r="K74"/>
  <c r="O74"/>
  <c r="Q74"/>
  <c r="V74"/>
  <c r="G75"/>
  <c r="I75"/>
  <c r="K75"/>
  <c r="M75"/>
  <c r="O75"/>
  <c r="Q75"/>
  <c r="V75"/>
  <c r="G76"/>
  <c r="I76"/>
  <c r="K76"/>
  <c r="M76"/>
  <c r="O76"/>
  <c r="Q76"/>
  <c r="V76"/>
  <c r="G77"/>
  <c r="M77" s="1"/>
  <c r="I77"/>
  <c r="K77"/>
  <c r="O77"/>
  <c r="O69" s="1"/>
  <c r="Q77"/>
  <c r="V77"/>
  <c r="G78"/>
  <c r="M78" s="1"/>
  <c r="I78"/>
  <c r="K78"/>
  <c r="O78"/>
  <c r="Q78"/>
  <c r="V78"/>
  <c r="G79"/>
  <c r="I79"/>
  <c r="K79"/>
  <c r="M79"/>
  <c r="O79"/>
  <c r="Q79"/>
  <c r="V79"/>
  <c r="G81"/>
  <c r="G80" s="1"/>
  <c r="I81"/>
  <c r="I80" s="1"/>
  <c r="K81"/>
  <c r="K80" s="1"/>
  <c r="O81"/>
  <c r="O80" s="1"/>
  <c r="Q81"/>
  <c r="Q80" s="1"/>
  <c r="V81"/>
  <c r="G82"/>
  <c r="M82" s="1"/>
  <c r="I82"/>
  <c r="K82"/>
  <c r="O82"/>
  <c r="Q82"/>
  <c r="V82"/>
  <c r="V80" s="1"/>
  <c r="G83"/>
  <c r="I83"/>
  <c r="K83"/>
  <c r="M83"/>
  <c r="O83"/>
  <c r="Q83"/>
  <c r="V83"/>
  <c r="G84"/>
  <c r="I84"/>
  <c r="K84"/>
  <c r="M84"/>
  <c r="O84"/>
  <c r="Q84"/>
  <c r="V84"/>
  <c r="G85"/>
  <c r="M85" s="1"/>
  <c r="I85"/>
  <c r="K85"/>
  <c r="O85"/>
  <c r="Q85"/>
  <c r="V85"/>
  <c r="G86"/>
  <c r="I86"/>
  <c r="K86"/>
  <c r="M86"/>
  <c r="O86"/>
  <c r="Q86"/>
  <c r="V86"/>
  <c r="G87"/>
  <c r="I87"/>
  <c r="K87"/>
  <c r="M87"/>
  <c r="O87"/>
  <c r="Q87"/>
  <c r="V87"/>
  <c r="G88"/>
  <c r="I88"/>
  <c r="K88"/>
  <c r="M88"/>
  <c r="O88"/>
  <c r="Q88"/>
  <c r="V88"/>
  <c r="G89"/>
  <c r="M89" s="1"/>
  <c r="I89"/>
  <c r="K89"/>
  <c r="O89"/>
  <c r="Q89"/>
  <c r="V89"/>
  <c r="G90"/>
  <c r="M90" s="1"/>
  <c r="I90"/>
  <c r="K90"/>
  <c r="O90"/>
  <c r="Q90"/>
  <c r="V90"/>
  <c r="G91"/>
  <c r="I91"/>
  <c r="K91"/>
  <c r="M91"/>
  <c r="O91"/>
  <c r="Q91"/>
  <c r="V91"/>
  <c r="G93"/>
  <c r="G92" s="1"/>
  <c r="I93"/>
  <c r="I92" s="1"/>
  <c r="K93"/>
  <c r="O93"/>
  <c r="O92" s="1"/>
  <c r="Q93"/>
  <c r="Q92" s="1"/>
  <c r="V93"/>
  <c r="V92" s="1"/>
  <c r="G94"/>
  <c r="M94" s="1"/>
  <c r="I94"/>
  <c r="K94"/>
  <c r="K92" s="1"/>
  <c r="O94"/>
  <c r="Q94"/>
  <c r="V94"/>
  <c r="G96"/>
  <c r="G95" s="1"/>
  <c r="I96"/>
  <c r="I95" s="1"/>
  <c r="K96"/>
  <c r="M96"/>
  <c r="O96"/>
  <c r="O95" s="1"/>
  <c r="Q96"/>
  <c r="V96"/>
  <c r="G97"/>
  <c r="M97" s="1"/>
  <c r="I97"/>
  <c r="K97"/>
  <c r="O97"/>
  <c r="Q97"/>
  <c r="Q95" s="1"/>
  <c r="V97"/>
  <c r="G98"/>
  <c r="M98" s="1"/>
  <c r="I98"/>
  <c r="K98"/>
  <c r="K95" s="1"/>
  <c r="O98"/>
  <c r="Q98"/>
  <c r="V98"/>
  <c r="G99"/>
  <c r="I99"/>
  <c r="K99"/>
  <c r="M99"/>
  <c r="O99"/>
  <c r="Q99"/>
  <c r="V99"/>
  <c r="G100"/>
  <c r="I100"/>
  <c r="K100"/>
  <c r="M100"/>
  <c r="O100"/>
  <c r="Q100"/>
  <c r="V100"/>
  <c r="G101"/>
  <c r="M101" s="1"/>
  <c r="I101"/>
  <c r="K101"/>
  <c r="O101"/>
  <c r="Q101"/>
  <c r="V101"/>
  <c r="G102"/>
  <c r="I102"/>
  <c r="K102"/>
  <c r="M102"/>
  <c r="O102"/>
  <c r="Q102"/>
  <c r="V102"/>
  <c r="G103"/>
  <c r="I103"/>
  <c r="K103"/>
  <c r="M103"/>
  <c r="O103"/>
  <c r="Q103"/>
  <c r="V103"/>
  <c r="V95" s="1"/>
  <c r="G104"/>
  <c r="M104" s="1"/>
  <c r="I104"/>
  <c r="K104"/>
  <c r="O104"/>
  <c r="Q104"/>
  <c r="V104"/>
  <c r="G105"/>
  <c r="M105" s="1"/>
  <c r="I105"/>
  <c r="K105"/>
  <c r="O105"/>
  <c r="Q105"/>
  <c r="V105"/>
  <c r="G106"/>
  <c r="M106" s="1"/>
  <c r="I106"/>
  <c r="K106"/>
  <c r="O106"/>
  <c r="Q106"/>
  <c r="V106"/>
  <c r="G107"/>
  <c r="I107"/>
  <c r="K107"/>
  <c r="M107"/>
  <c r="O107"/>
  <c r="Q107"/>
  <c r="V107"/>
  <c r="G108"/>
  <c r="I108"/>
  <c r="K108"/>
  <c r="M108"/>
  <c r="O108"/>
  <c r="Q108"/>
  <c r="V108"/>
  <c r="G109"/>
  <c r="M109" s="1"/>
  <c r="I109"/>
  <c r="K109"/>
  <c r="O109"/>
  <c r="Q109"/>
  <c r="V109"/>
  <c r="Q110"/>
  <c r="G111"/>
  <c r="I111"/>
  <c r="I110" s="1"/>
  <c r="K111"/>
  <c r="K110" s="1"/>
  <c r="M111"/>
  <c r="O111"/>
  <c r="Q111"/>
  <c r="V111"/>
  <c r="V110" s="1"/>
  <c r="G112"/>
  <c r="G110" s="1"/>
  <c r="I112"/>
  <c r="K112"/>
  <c r="M112"/>
  <c r="O112"/>
  <c r="O110" s="1"/>
  <c r="Q112"/>
  <c r="V112"/>
  <c r="G113"/>
  <c r="M113" s="1"/>
  <c r="I113"/>
  <c r="K113"/>
  <c r="O113"/>
  <c r="Q113"/>
  <c r="V113"/>
  <c r="G114"/>
  <c r="I114"/>
  <c r="K114"/>
  <c r="M114"/>
  <c r="O114"/>
  <c r="Q114"/>
  <c r="V114"/>
  <c r="G115"/>
  <c r="I115"/>
  <c r="K115"/>
  <c r="M115"/>
  <c r="O115"/>
  <c r="Q115"/>
  <c r="V115"/>
  <c r="G116"/>
  <c r="I116"/>
  <c r="K116"/>
  <c r="M116"/>
  <c r="O116"/>
  <c r="Q116"/>
  <c r="V116"/>
  <c r="G117"/>
  <c r="O117"/>
  <c r="G118"/>
  <c r="M118" s="1"/>
  <c r="M117" s="1"/>
  <c r="I118"/>
  <c r="I117" s="1"/>
  <c r="K118"/>
  <c r="K117" s="1"/>
  <c r="O118"/>
  <c r="Q118"/>
  <c r="Q117" s="1"/>
  <c r="V118"/>
  <c r="V117" s="1"/>
  <c r="G120"/>
  <c r="G119" s="1"/>
  <c r="I120"/>
  <c r="K120"/>
  <c r="M120"/>
  <c r="O120"/>
  <c r="O119" s="1"/>
  <c r="Q120"/>
  <c r="V120"/>
  <c r="G121"/>
  <c r="M121" s="1"/>
  <c r="I121"/>
  <c r="K121"/>
  <c r="O121"/>
  <c r="Q121"/>
  <c r="Q119" s="1"/>
  <c r="V121"/>
  <c r="G122"/>
  <c r="I122"/>
  <c r="I119" s="1"/>
  <c r="K122"/>
  <c r="M122"/>
  <c r="O122"/>
  <c r="Q122"/>
  <c r="V122"/>
  <c r="G123"/>
  <c r="I123"/>
  <c r="K123"/>
  <c r="K119" s="1"/>
  <c r="M123"/>
  <c r="O123"/>
  <c r="Q123"/>
  <c r="V123"/>
  <c r="G124"/>
  <c r="I124"/>
  <c r="K124"/>
  <c r="M124"/>
  <c r="O124"/>
  <c r="Q124"/>
  <c r="V124"/>
  <c r="G125"/>
  <c r="M125" s="1"/>
  <c r="I125"/>
  <c r="K125"/>
  <c r="O125"/>
  <c r="Q125"/>
  <c r="V125"/>
  <c r="G126"/>
  <c r="M126" s="1"/>
  <c r="I126"/>
  <c r="K126"/>
  <c r="O126"/>
  <c r="Q126"/>
  <c r="V126"/>
  <c r="G127"/>
  <c r="M127" s="1"/>
  <c r="I127"/>
  <c r="K127"/>
  <c r="O127"/>
  <c r="Q127"/>
  <c r="V127"/>
  <c r="V119" s="1"/>
  <c r="G128"/>
  <c r="I128"/>
  <c r="K128"/>
  <c r="M128"/>
  <c r="O128"/>
  <c r="Q128"/>
  <c r="V128"/>
  <c r="G129"/>
  <c r="M129" s="1"/>
  <c r="I129"/>
  <c r="K129"/>
  <c r="O129"/>
  <c r="Q129"/>
  <c r="V129"/>
  <c r="G130"/>
  <c r="I130"/>
  <c r="K130"/>
  <c r="M130"/>
  <c r="O130"/>
  <c r="Q130"/>
  <c r="V130"/>
  <c r="G131"/>
  <c r="I131"/>
  <c r="K131"/>
  <c r="M131"/>
  <c r="O131"/>
  <c r="Q131"/>
  <c r="V131"/>
  <c r="G132"/>
  <c r="I132"/>
  <c r="K132"/>
  <c r="M132"/>
  <c r="O132"/>
  <c r="Q132"/>
  <c r="V132"/>
  <c r="G133"/>
  <c r="M133" s="1"/>
  <c r="I133"/>
  <c r="K133"/>
  <c r="O133"/>
  <c r="Q133"/>
  <c r="V133"/>
  <c r="G9" i="17"/>
  <c r="G8" s="1"/>
  <c r="I9"/>
  <c r="I8" s="1"/>
  <c r="K9"/>
  <c r="O9"/>
  <c r="O8" s="1"/>
  <c r="Q9"/>
  <c r="V9"/>
  <c r="G10"/>
  <c r="M10" s="1"/>
  <c r="I10"/>
  <c r="K10"/>
  <c r="O10"/>
  <c r="Q10"/>
  <c r="V10"/>
  <c r="G11"/>
  <c r="M11" s="1"/>
  <c r="I11"/>
  <c r="K11"/>
  <c r="K8" s="1"/>
  <c r="O11"/>
  <c r="Q11"/>
  <c r="V11"/>
  <c r="G12"/>
  <c r="I12"/>
  <c r="K12"/>
  <c r="M12"/>
  <c r="O12"/>
  <c r="Q12"/>
  <c r="V12"/>
  <c r="G13"/>
  <c r="I13"/>
  <c r="K13"/>
  <c r="M13"/>
  <c r="O13"/>
  <c r="Q13"/>
  <c r="V13"/>
  <c r="G14"/>
  <c r="I14"/>
  <c r="K14"/>
  <c r="M14"/>
  <c r="O14"/>
  <c r="Q14"/>
  <c r="Q8" s="1"/>
  <c r="V14"/>
  <c r="G15"/>
  <c r="I15"/>
  <c r="K15"/>
  <c r="M15"/>
  <c r="O15"/>
  <c r="Q15"/>
  <c r="V15"/>
  <c r="V8" s="1"/>
  <c r="G16"/>
  <c r="I16"/>
  <c r="K16"/>
  <c r="M16"/>
  <c r="O16"/>
  <c r="Q16"/>
  <c r="V16"/>
  <c r="G17"/>
  <c r="M17" s="1"/>
  <c r="I17"/>
  <c r="K17"/>
  <c r="O17"/>
  <c r="Q17"/>
  <c r="V17"/>
  <c r="G18"/>
  <c r="M18" s="1"/>
  <c r="I18"/>
  <c r="K18"/>
  <c r="O18"/>
  <c r="Q18"/>
  <c r="V18"/>
  <c r="G19"/>
  <c r="M19" s="1"/>
  <c r="I19"/>
  <c r="K19"/>
  <c r="O19"/>
  <c r="Q19"/>
  <c r="V19"/>
  <c r="G20"/>
  <c r="I20"/>
  <c r="K20"/>
  <c r="M20"/>
  <c r="O20"/>
  <c r="Q20"/>
  <c r="V20"/>
  <c r="G21"/>
  <c r="I21"/>
  <c r="K21"/>
  <c r="M21"/>
  <c r="O21"/>
  <c r="Q21"/>
  <c r="V21"/>
  <c r="G22"/>
  <c r="I22"/>
  <c r="K22"/>
  <c r="M22"/>
  <c r="O22"/>
  <c r="Q22"/>
  <c r="V22"/>
  <c r="G23"/>
  <c r="I23"/>
  <c r="K23"/>
  <c r="M23"/>
  <c r="O23"/>
  <c r="Q23"/>
  <c r="V23"/>
  <c r="G24"/>
  <c r="I24"/>
  <c r="K24"/>
  <c r="M24"/>
  <c r="O24"/>
  <c r="Q24"/>
  <c r="V24"/>
  <c r="G25"/>
  <c r="M25" s="1"/>
  <c r="I25"/>
  <c r="K25"/>
  <c r="O25"/>
  <c r="Q25"/>
  <c r="V25"/>
  <c r="G26"/>
  <c r="M26" s="1"/>
  <c r="I26"/>
  <c r="K26"/>
  <c r="O26"/>
  <c r="Q26"/>
  <c r="V26"/>
  <c r="G27"/>
  <c r="M27" s="1"/>
  <c r="I27"/>
  <c r="K27"/>
  <c r="O27"/>
  <c r="Q27"/>
  <c r="V27"/>
  <c r="G28"/>
  <c r="I28"/>
  <c r="K28"/>
  <c r="M28"/>
  <c r="O28"/>
  <c r="Q28"/>
  <c r="V28"/>
  <c r="G29"/>
  <c r="I29"/>
  <c r="K29"/>
  <c r="M29"/>
  <c r="O29"/>
  <c r="Q29"/>
  <c r="V29"/>
  <c r="G30"/>
  <c r="I30"/>
  <c r="K30"/>
  <c r="M30"/>
  <c r="O30"/>
  <c r="Q30"/>
  <c r="V30"/>
  <c r="G31"/>
  <c r="I31"/>
  <c r="K31"/>
  <c r="M31"/>
  <c r="O31"/>
  <c r="Q31"/>
  <c r="V31"/>
  <c r="G32"/>
  <c r="I32"/>
  <c r="K32"/>
  <c r="M32"/>
  <c r="O32"/>
  <c r="Q32"/>
  <c r="V32"/>
  <c r="G33"/>
  <c r="M33" s="1"/>
  <c r="I33"/>
  <c r="K33"/>
  <c r="O33"/>
  <c r="Q33"/>
  <c r="V33"/>
  <c r="G34"/>
  <c r="M34" s="1"/>
  <c r="I34"/>
  <c r="K34"/>
  <c r="O34"/>
  <c r="Q34"/>
  <c r="V34"/>
  <c r="G35"/>
  <c r="M35" s="1"/>
  <c r="I35"/>
  <c r="K35"/>
  <c r="O35"/>
  <c r="Q35"/>
  <c r="V35"/>
  <c r="G36"/>
  <c r="I36"/>
  <c r="K36"/>
  <c r="M36"/>
  <c r="O36"/>
  <c r="Q36"/>
  <c r="V36"/>
  <c r="G37"/>
  <c r="I37"/>
  <c r="K37"/>
  <c r="M37"/>
  <c r="O37"/>
  <c r="Q37"/>
  <c r="V37"/>
  <c r="G38"/>
  <c r="I38"/>
  <c r="K38"/>
  <c r="M38"/>
  <c r="O38"/>
  <c r="Q38"/>
  <c r="V38"/>
  <c r="G39"/>
  <c r="I39"/>
  <c r="K39"/>
  <c r="M39"/>
  <c r="O39"/>
  <c r="Q39"/>
  <c r="V39"/>
  <c r="G40"/>
  <c r="I40"/>
  <c r="K40"/>
  <c r="M40"/>
  <c r="O40"/>
  <c r="Q40"/>
  <c r="V40"/>
  <c r="G41"/>
  <c r="M41" s="1"/>
  <c r="I41"/>
  <c r="K41"/>
  <c r="O41"/>
  <c r="Q41"/>
  <c r="V41"/>
  <c r="G43"/>
  <c r="M43" s="1"/>
  <c r="I43"/>
  <c r="K43"/>
  <c r="K42" s="1"/>
  <c r="O43"/>
  <c r="Q43"/>
  <c r="V43"/>
  <c r="G44"/>
  <c r="I44"/>
  <c r="K44"/>
  <c r="M44"/>
  <c r="O44"/>
  <c r="Q44"/>
  <c r="V44"/>
  <c r="G45"/>
  <c r="I45"/>
  <c r="K45"/>
  <c r="M45"/>
  <c r="O45"/>
  <c r="O42" s="1"/>
  <c r="Q45"/>
  <c r="V45"/>
  <c r="G46"/>
  <c r="I46"/>
  <c r="K46"/>
  <c r="M46"/>
  <c r="O46"/>
  <c r="Q46"/>
  <c r="Q42" s="1"/>
  <c r="V46"/>
  <c r="G47"/>
  <c r="I47"/>
  <c r="K47"/>
  <c r="M47"/>
  <c r="O47"/>
  <c r="Q47"/>
  <c r="V47"/>
  <c r="V42" s="1"/>
  <c r="G48"/>
  <c r="I48"/>
  <c r="K48"/>
  <c r="M48"/>
  <c r="O48"/>
  <c r="Q48"/>
  <c r="V48"/>
  <c r="G49"/>
  <c r="M49" s="1"/>
  <c r="I49"/>
  <c r="K49"/>
  <c r="O49"/>
  <c r="Q49"/>
  <c r="V49"/>
  <c r="G50"/>
  <c r="M50" s="1"/>
  <c r="I50"/>
  <c r="I42" s="1"/>
  <c r="K50"/>
  <c r="O50"/>
  <c r="Q50"/>
  <c r="V50"/>
  <c r="G52"/>
  <c r="I52"/>
  <c r="K52"/>
  <c r="M52"/>
  <c r="O52"/>
  <c r="O51" s="1"/>
  <c r="Q52"/>
  <c r="V52"/>
  <c r="G53"/>
  <c r="I53"/>
  <c r="K53"/>
  <c r="M53"/>
  <c r="O53"/>
  <c r="Q53"/>
  <c r="V53"/>
  <c r="G54"/>
  <c r="I54"/>
  <c r="K54"/>
  <c r="M54"/>
  <c r="O54"/>
  <c r="Q54"/>
  <c r="Q51" s="1"/>
  <c r="V54"/>
  <c r="G55"/>
  <c r="I55"/>
  <c r="K55"/>
  <c r="M55"/>
  <c r="O55"/>
  <c r="Q55"/>
  <c r="V55"/>
  <c r="V51" s="1"/>
  <c r="G56"/>
  <c r="I56"/>
  <c r="K56"/>
  <c r="M56"/>
  <c r="O56"/>
  <c r="Q56"/>
  <c r="V56"/>
  <c r="G57"/>
  <c r="M57" s="1"/>
  <c r="I57"/>
  <c r="K57"/>
  <c r="O57"/>
  <c r="Q57"/>
  <c r="V57"/>
  <c r="G58"/>
  <c r="M58" s="1"/>
  <c r="I58"/>
  <c r="I51" s="1"/>
  <c r="K58"/>
  <c r="O58"/>
  <c r="Q58"/>
  <c r="V58"/>
  <c r="G59"/>
  <c r="M59" s="1"/>
  <c r="I59"/>
  <c r="K59"/>
  <c r="K51" s="1"/>
  <c r="O59"/>
  <c r="Q59"/>
  <c r="V59"/>
  <c r="G60"/>
  <c r="I60"/>
  <c r="K60"/>
  <c r="M60"/>
  <c r="O60"/>
  <c r="Q60"/>
  <c r="V60"/>
  <c r="G61"/>
  <c r="I61"/>
  <c r="K61"/>
  <c r="M61"/>
  <c r="O61"/>
  <c r="Q61"/>
  <c r="V61"/>
  <c r="G62"/>
  <c r="I62"/>
  <c r="K62"/>
  <c r="M62"/>
  <c r="O62"/>
  <c r="Q62"/>
  <c r="V62"/>
  <c r="G63"/>
  <c r="I63"/>
  <c r="K63"/>
  <c r="M63"/>
  <c r="O63"/>
  <c r="Q63"/>
  <c r="V63"/>
  <c r="G64"/>
  <c r="I64"/>
  <c r="K64"/>
  <c r="M64"/>
  <c r="O64"/>
  <c r="Q64"/>
  <c r="V64"/>
  <c r="G65"/>
  <c r="M65" s="1"/>
  <c r="I65"/>
  <c r="K65"/>
  <c r="O65"/>
  <c r="Q65"/>
  <c r="V65"/>
  <c r="G66"/>
  <c r="M66" s="1"/>
  <c r="I66"/>
  <c r="K66"/>
  <c r="O66"/>
  <c r="Q66"/>
  <c r="V66"/>
  <c r="G68"/>
  <c r="I68"/>
  <c r="K68"/>
  <c r="M68"/>
  <c r="O68"/>
  <c r="O67" s="1"/>
  <c r="Q68"/>
  <c r="V68"/>
  <c r="G69"/>
  <c r="I69"/>
  <c r="K69"/>
  <c r="M69"/>
  <c r="O69"/>
  <c r="Q69"/>
  <c r="V69"/>
  <c r="G70"/>
  <c r="I70"/>
  <c r="K70"/>
  <c r="M70"/>
  <c r="O70"/>
  <c r="Q70"/>
  <c r="Q67" s="1"/>
  <c r="V70"/>
  <c r="G71"/>
  <c r="I71"/>
  <c r="K71"/>
  <c r="M71"/>
  <c r="O71"/>
  <c r="Q71"/>
  <c r="V71"/>
  <c r="V67" s="1"/>
  <c r="G72"/>
  <c r="I72"/>
  <c r="K72"/>
  <c r="M72"/>
  <c r="O72"/>
  <c r="Q72"/>
  <c r="V72"/>
  <c r="G73"/>
  <c r="M73" s="1"/>
  <c r="I73"/>
  <c r="K73"/>
  <c r="O73"/>
  <c r="Q73"/>
  <c r="V73"/>
  <c r="G74"/>
  <c r="M74" s="1"/>
  <c r="I74"/>
  <c r="I67" s="1"/>
  <c r="K74"/>
  <c r="O74"/>
  <c r="Q74"/>
  <c r="V74"/>
  <c r="G75"/>
  <c r="M75" s="1"/>
  <c r="I75"/>
  <c r="K75"/>
  <c r="K67" s="1"/>
  <c r="O75"/>
  <c r="Q75"/>
  <c r="V75"/>
  <c r="G76"/>
  <c r="I76"/>
  <c r="K76"/>
  <c r="M76"/>
  <c r="O76"/>
  <c r="Q76"/>
  <c r="V76"/>
  <c r="G77"/>
  <c r="I77"/>
  <c r="K77"/>
  <c r="M77"/>
  <c r="O77"/>
  <c r="Q77"/>
  <c r="V77"/>
  <c r="O78"/>
  <c r="Q78"/>
  <c r="G79"/>
  <c r="I79"/>
  <c r="K79"/>
  <c r="M79"/>
  <c r="O79"/>
  <c r="Q79"/>
  <c r="V79"/>
  <c r="V78" s="1"/>
  <c r="G80"/>
  <c r="I80"/>
  <c r="K80"/>
  <c r="M80"/>
  <c r="O80"/>
  <c r="Q80"/>
  <c r="V80"/>
  <c r="G81"/>
  <c r="G78" s="1"/>
  <c r="I81"/>
  <c r="K81"/>
  <c r="O81"/>
  <c r="Q81"/>
  <c r="V81"/>
  <c r="G82"/>
  <c r="M82" s="1"/>
  <c r="I82"/>
  <c r="I78" s="1"/>
  <c r="K82"/>
  <c r="O82"/>
  <c r="Q82"/>
  <c r="V82"/>
  <c r="G83"/>
  <c r="M83" s="1"/>
  <c r="I83"/>
  <c r="K83"/>
  <c r="K78" s="1"/>
  <c r="O83"/>
  <c r="Q83"/>
  <c r="V83"/>
  <c r="G84"/>
  <c r="I84"/>
  <c r="K84"/>
  <c r="M84"/>
  <c r="V84"/>
  <c r="G85"/>
  <c r="I85"/>
  <c r="K85"/>
  <c r="M85"/>
  <c r="O85"/>
  <c r="O84" s="1"/>
  <c r="Q85"/>
  <c r="Q84" s="1"/>
  <c r="V85"/>
  <c r="G86"/>
  <c r="I86"/>
  <c r="K86"/>
  <c r="M86"/>
  <c r="O86"/>
  <c r="Q86"/>
  <c r="V86"/>
  <c r="G88"/>
  <c r="G87" s="1"/>
  <c r="I88"/>
  <c r="K88"/>
  <c r="M88"/>
  <c r="O88"/>
  <c r="Q88"/>
  <c r="V88"/>
  <c r="G89"/>
  <c r="M89" s="1"/>
  <c r="I89"/>
  <c r="K89"/>
  <c r="O89"/>
  <c r="Q89"/>
  <c r="V89"/>
  <c r="G90"/>
  <c r="M90" s="1"/>
  <c r="I90"/>
  <c r="I87" s="1"/>
  <c r="K90"/>
  <c r="O90"/>
  <c r="Q90"/>
  <c r="V90"/>
  <c r="G91"/>
  <c r="M91" s="1"/>
  <c r="I91"/>
  <c r="K91"/>
  <c r="K87" s="1"/>
  <c r="O91"/>
  <c r="Q91"/>
  <c r="V91"/>
  <c r="G92"/>
  <c r="I92"/>
  <c r="K92"/>
  <c r="M92"/>
  <c r="O92"/>
  <c r="Q92"/>
  <c r="V92"/>
  <c r="G93"/>
  <c r="I93"/>
  <c r="K93"/>
  <c r="M93"/>
  <c r="O93"/>
  <c r="O87" s="1"/>
  <c r="Q93"/>
  <c r="V93"/>
  <c r="G94"/>
  <c r="I94"/>
  <c r="K94"/>
  <c r="M94"/>
  <c r="O94"/>
  <c r="Q94"/>
  <c r="Q87" s="1"/>
  <c r="V94"/>
  <c r="G95"/>
  <c r="I95"/>
  <c r="K95"/>
  <c r="M95"/>
  <c r="O95"/>
  <c r="Q95"/>
  <c r="V95"/>
  <c r="V87" s="1"/>
  <c r="G96"/>
  <c r="I96"/>
  <c r="K96"/>
  <c r="M96"/>
  <c r="O96"/>
  <c r="Q96"/>
  <c r="V96"/>
  <c r="G97"/>
  <c r="M97" s="1"/>
  <c r="I97"/>
  <c r="K97"/>
  <c r="O97"/>
  <c r="Q97"/>
  <c r="V97"/>
  <c r="G98"/>
  <c r="M98" s="1"/>
  <c r="I98"/>
  <c r="K98"/>
  <c r="O98"/>
  <c r="Q98"/>
  <c r="V98"/>
  <c r="G99"/>
  <c r="M99" s="1"/>
  <c r="I99"/>
  <c r="K99"/>
  <c r="O99"/>
  <c r="Q99"/>
  <c r="V99"/>
  <c r="G100"/>
  <c r="I100"/>
  <c r="K100"/>
  <c r="M100"/>
  <c r="O100"/>
  <c r="Q100"/>
  <c r="V100"/>
  <c r="G101"/>
  <c r="I101"/>
  <c r="K101"/>
  <c r="M101"/>
  <c r="O101"/>
  <c r="Q101"/>
  <c r="V101"/>
  <c r="O102"/>
  <c r="Q102"/>
  <c r="G103"/>
  <c r="I103"/>
  <c r="K103"/>
  <c r="M103"/>
  <c r="O103"/>
  <c r="Q103"/>
  <c r="V103"/>
  <c r="V102" s="1"/>
  <c r="G104"/>
  <c r="I104"/>
  <c r="K104"/>
  <c r="M104"/>
  <c r="O104"/>
  <c r="Q104"/>
  <c r="V104"/>
  <c r="G105"/>
  <c r="M105" s="1"/>
  <c r="M102" s="1"/>
  <c r="I105"/>
  <c r="K105"/>
  <c r="O105"/>
  <c r="Q105"/>
  <c r="V105"/>
  <c r="G106"/>
  <c r="M106" s="1"/>
  <c r="I106"/>
  <c r="I102" s="1"/>
  <c r="K106"/>
  <c r="O106"/>
  <c r="Q106"/>
  <c r="V106"/>
  <c r="G107"/>
  <c r="M107" s="1"/>
  <c r="I107"/>
  <c r="K107"/>
  <c r="K102" s="1"/>
  <c r="O107"/>
  <c r="Q107"/>
  <c r="V107"/>
  <c r="G108"/>
  <c r="I108"/>
  <c r="K108"/>
  <c r="M108"/>
  <c r="V108"/>
  <c r="G109"/>
  <c r="I109"/>
  <c r="K109"/>
  <c r="M109"/>
  <c r="O109"/>
  <c r="O108" s="1"/>
  <c r="Q109"/>
  <c r="Q108" s="1"/>
  <c r="V109"/>
  <c r="G111"/>
  <c r="I111"/>
  <c r="K111"/>
  <c r="M111"/>
  <c r="O111"/>
  <c r="Q111"/>
  <c r="V111"/>
  <c r="V110" s="1"/>
  <c r="G112"/>
  <c r="I112"/>
  <c r="K112"/>
  <c r="M112"/>
  <c r="O112"/>
  <c r="Q112"/>
  <c r="V112"/>
  <c r="G113"/>
  <c r="G110" s="1"/>
  <c r="I113"/>
  <c r="K113"/>
  <c r="O113"/>
  <c r="Q113"/>
  <c r="V113"/>
  <c r="G114"/>
  <c r="M114" s="1"/>
  <c r="I114"/>
  <c r="I110" s="1"/>
  <c r="K114"/>
  <c r="O114"/>
  <c r="Q114"/>
  <c r="V114"/>
  <c r="G115"/>
  <c r="M115" s="1"/>
  <c r="I115"/>
  <c r="K115"/>
  <c r="K110" s="1"/>
  <c r="O115"/>
  <c r="Q115"/>
  <c r="V115"/>
  <c r="G116"/>
  <c r="I116"/>
  <c r="K116"/>
  <c r="M116"/>
  <c r="O116"/>
  <c r="Q116"/>
  <c r="V116"/>
  <c r="G117"/>
  <c r="I117"/>
  <c r="K117"/>
  <c r="M117"/>
  <c r="O117"/>
  <c r="O110" s="1"/>
  <c r="Q117"/>
  <c r="V117"/>
  <c r="G118"/>
  <c r="I118"/>
  <c r="K118"/>
  <c r="M118"/>
  <c r="O118"/>
  <c r="Q118"/>
  <c r="Q110" s="1"/>
  <c r="V118"/>
  <c r="G119"/>
  <c r="I119"/>
  <c r="K119"/>
  <c r="M119"/>
  <c r="O119"/>
  <c r="Q119"/>
  <c r="V119"/>
  <c r="G120"/>
  <c r="I120"/>
  <c r="K120"/>
  <c r="M120"/>
  <c r="O120"/>
  <c r="Q120"/>
  <c r="V120"/>
  <c r="G121"/>
  <c r="M121" s="1"/>
  <c r="I121"/>
  <c r="K121"/>
  <c r="O121"/>
  <c r="Q121"/>
  <c r="V121"/>
  <c r="G122"/>
  <c r="M122" s="1"/>
  <c r="I122"/>
  <c r="K122"/>
  <c r="O122"/>
  <c r="Q122"/>
  <c r="V122"/>
  <c r="G123"/>
  <c r="M123" s="1"/>
  <c r="I123"/>
  <c r="K123"/>
  <c r="O123"/>
  <c r="Q123"/>
  <c r="V123"/>
  <c r="G124"/>
  <c r="I124"/>
  <c r="K124"/>
  <c r="M124"/>
  <c r="O124"/>
  <c r="Q124"/>
  <c r="V124"/>
  <c r="Q8" i="16"/>
  <c r="G9"/>
  <c r="G8" s="1"/>
  <c r="I9"/>
  <c r="I8" s="1"/>
  <c r="K9"/>
  <c r="K8" s="1"/>
  <c r="O9"/>
  <c r="O8" s="1"/>
  <c r="Q9"/>
  <c r="V9"/>
  <c r="V8" s="1"/>
  <c r="G10"/>
  <c r="M10" s="1"/>
  <c r="I10"/>
  <c r="K10"/>
  <c r="O10"/>
  <c r="Q10"/>
  <c r="V10"/>
  <c r="G11"/>
  <c r="M11" s="1"/>
  <c r="I11"/>
  <c r="K11"/>
  <c r="O11"/>
  <c r="Q11"/>
  <c r="V11"/>
  <c r="G12"/>
  <c r="I12"/>
  <c r="K12"/>
  <c r="M12"/>
  <c r="O12"/>
  <c r="Q12"/>
  <c r="V12"/>
  <c r="G13"/>
  <c r="I13"/>
  <c r="K13"/>
  <c r="M13"/>
  <c r="O13"/>
  <c r="Q13"/>
  <c r="V13"/>
  <c r="G14"/>
  <c r="I14"/>
  <c r="K14"/>
  <c r="M14"/>
  <c r="O14"/>
  <c r="Q14"/>
  <c r="V14"/>
  <c r="G16"/>
  <c r="G15" s="1"/>
  <c r="I16"/>
  <c r="I15" s="1"/>
  <c r="K16"/>
  <c r="K15" s="1"/>
  <c r="O16"/>
  <c r="Q16"/>
  <c r="Q15" s="1"/>
  <c r="V16"/>
  <c r="G17"/>
  <c r="M17" s="1"/>
  <c r="I17"/>
  <c r="K17"/>
  <c r="O17"/>
  <c r="Q17"/>
  <c r="V17"/>
  <c r="V15" s="1"/>
  <c r="G18"/>
  <c r="M18" s="1"/>
  <c r="I18"/>
  <c r="K18"/>
  <c r="O18"/>
  <c r="Q18"/>
  <c r="V18"/>
  <c r="G19"/>
  <c r="M19" s="1"/>
  <c r="I19"/>
  <c r="K19"/>
  <c r="O19"/>
  <c r="Q19"/>
  <c r="V19"/>
  <c r="G20"/>
  <c r="I20"/>
  <c r="K20"/>
  <c r="M20"/>
  <c r="O20"/>
  <c r="Q20"/>
  <c r="V20"/>
  <c r="G21"/>
  <c r="I21"/>
  <c r="K21"/>
  <c r="M21"/>
  <c r="O21"/>
  <c r="Q21"/>
  <c r="V21"/>
  <c r="G22"/>
  <c r="I22"/>
  <c r="K22"/>
  <c r="M22"/>
  <c r="O22"/>
  <c r="Q22"/>
  <c r="V22"/>
  <c r="G23"/>
  <c r="M23" s="1"/>
  <c r="I23"/>
  <c r="K23"/>
  <c r="O23"/>
  <c r="O15" s="1"/>
  <c r="Q23"/>
  <c r="V23"/>
  <c r="G24"/>
  <c r="M24" s="1"/>
  <c r="I24"/>
  <c r="K24"/>
  <c r="O24"/>
  <c r="Q24"/>
  <c r="V24"/>
  <c r="V25"/>
  <c r="G26"/>
  <c r="M26" s="1"/>
  <c r="I26"/>
  <c r="I25" s="1"/>
  <c r="K26"/>
  <c r="K25" s="1"/>
  <c r="O26"/>
  <c r="O25" s="1"/>
  <c r="Q26"/>
  <c r="Q25" s="1"/>
  <c r="V26"/>
  <c r="G27"/>
  <c r="M27" s="1"/>
  <c r="I27"/>
  <c r="K27"/>
  <c r="O27"/>
  <c r="Q27"/>
  <c r="V27"/>
  <c r="G28"/>
  <c r="I28"/>
  <c r="M28"/>
  <c r="G29"/>
  <c r="I29"/>
  <c r="K29"/>
  <c r="K28" s="1"/>
  <c r="M29"/>
  <c r="O29"/>
  <c r="O28" s="1"/>
  <c r="Q29"/>
  <c r="Q28" s="1"/>
  <c r="V29"/>
  <c r="V28" s="1"/>
  <c r="G31"/>
  <c r="I31"/>
  <c r="I30" s="1"/>
  <c r="K31"/>
  <c r="M31"/>
  <c r="O31"/>
  <c r="O30" s="1"/>
  <c r="Q31"/>
  <c r="V31"/>
  <c r="V30" s="1"/>
  <c r="G32"/>
  <c r="G30" s="1"/>
  <c r="I32"/>
  <c r="K32"/>
  <c r="K30" s="1"/>
  <c r="O32"/>
  <c r="Q32"/>
  <c r="Q30" s="1"/>
  <c r="V32"/>
  <c r="G33"/>
  <c r="M33" s="1"/>
  <c r="I33"/>
  <c r="K33"/>
  <c r="O33"/>
  <c r="Q33"/>
  <c r="V33"/>
  <c r="G34"/>
  <c r="M34" s="1"/>
  <c r="I34"/>
  <c r="K34"/>
  <c r="O34"/>
  <c r="Q34"/>
  <c r="V34"/>
  <c r="G35"/>
  <c r="M35" s="1"/>
  <c r="I35"/>
  <c r="K35"/>
  <c r="O35"/>
  <c r="Q35"/>
  <c r="V35"/>
  <c r="G36"/>
  <c r="I36"/>
  <c r="K36"/>
  <c r="M36"/>
  <c r="O36"/>
  <c r="Q36"/>
  <c r="V36"/>
  <c r="G37"/>
  <c r="I37"/>
  <c r="K37"/>
  <c r="M37"/>
  <c r="O37"/>
  <c r="Q37"/>
  <c r="V37"/>
  <c r="G38"/>
  <c r="I38"/>
  <c r="K38"/>
  <c r="M38"/>
  <c r="O38"/>
  <c r="Q38"/>
  <c r="V38"/>
  <c r="O39"/>
  <c r="G40"/>
  <c r="G39" s="1"/>
  <c r="I40"/>
  <c r="K40"/>
  <c r="K39" s="1"/>
  <c r="O40"/>
  <c r="Q40"/>
  <c r="Q39" s="1"/>
  <c r="V40"/>
  <c r="G41"/>
  <c r="M41" s="1"/>
  <c r="I41"/>
  <c r="I39" s="1"/>
  <c r="K41"/>
  <c r="O41"/>
  <c r="Q41"/>
  <c r="V41"/>
  <c r="V39" s="1"/>
  <c r="G42"/>
  <c r="M42" s="1"/>
  <c r="I42"/>
  <c r="K42"/>
  <c r="O42"/>
  <c r="Q42"/>
  <c r="V42"/>
  <c r="G43"/>
  <c r="M43" s="1"/>
  <c r="I43"/>
  <c r="K43"/>
  <c r="O43"/>
  <c r="Q43"/>
  <c r="V43"/>
  <c r="G44"/>
  <c r="I44"/>
  <c r="M44"/>
  <c r="V44"/>
  <c r="G45"/>
  <c r="I45"/>
  <c r="K45"/>
  <c r="K44" s="1"/>
  <c r="M45"/>
  <c r="O45"/>
  <c r="O44" s="1"/>
  <c r="Q45"/>
  <c r="Q44" s="1"/>
  <c r="V45"/>
  <c r="G47"/>
  <c r="I47"/>
  <c r="I46" s="1"/>
  <c r="K47"/>
  <c r="M47"/>
  <c r="O47"/>
  <c r="O46" s="1"/>
  <c r="Q47"/>
  <c r="V47"/>
  <c r="V46" s="1"/>
  <c r="G48"/>
  <c r="M48" s="1"/>
  <c r="I48"/>
  <c r="K48"/>
  <c r="K46" s="1"/>
  <c r="O48"/>
  <c r="Q48"/>
  <c r="Q46" s="1"/>
  <c r="V48"/>
  <c r="G49"/>
  <c r="G46" s="1"/>
  <c r="I49"/>
  <c r="K49"/>
  <c r="O49"/>
  <c r="Q49"/>
  <c r="V49"/>
  <c r="G50"/>
  <c r="M50" s="1"/>
  <c r="I50"/>
  <c r="K50"/>
  <c r="O50"/>
  <c r="Q50"/>
  <c r="V50"/>
  <c r="G51"/>
  <c r="M51" s="1"/>
  <c r="I51"/>
  <c r="K51"/>
  <c r="O51"/>
  <c r="Q51"/>
  <c r="V51"/>
  <c r="Q8" i="15"/>
  <c r="G9"/>
  <c r="G8" s="1"/>
  <c r="I9"/>
  <c r="I8" s="1"/>
  <c r="K9"/>
  <c r="K8" s="1"/>
  <c r="O9"/>
  <c r="O8" s="1"/>
  <c r="Q9"/>
  <c r="V9"/>
  <c r="V8" s="1"/>
  <c r="G10"/>
  <c r="M10" s="1"/>
  <c r="I10"/>
  <c r="K10"/>
  <c r="O10"/>
  <c r="Q10"/>
  <c r="V10"/>
  <c r="G11"/>
  <c r="M11" s="1"/>
  <c r="I11"/>
  <c r="K11"/>
  <c r="O11"/>
  <c r="Q11"/>
  <c r="V11"/>
  <c r="G12"/>
  <c r="I12"/>
  <c r="K12"/>
  <c r="M12"/>
  <c r="O12"/>
  <c r="Q12"/>
  <c r="V12"/>
  <c r="G13"/>
  <c r="I13"/>
  <c r="K13"/>
  <c r="M13"/>
  <c r="O13"/>
  <c r="Q13"/>
  <c r="V13"/>
  <c r="G14"/>
  <c r="I14"/>
  <c r="K14"/>
  <c r="M14"/>
  <c r="O14"/>
  <c r="Q14"/>
  <c r="V14"/>
  <c r="G16"/>
  <c r="G15" s="1"/>
  <c r="I16"/>
  <c r="I15" s="1"/>
  <c r="K16"/>
  <c r="O16"/>
  <c r="Q16"/>
  <c r="Q15" s="1"/>
  <c r="V16"/>
  <c r="G17"/>
  <c r="M17" s="1"/>
  <c r="I17"/>
  <c r="K17"/>
  <c r="K15" s="1"/>
  <c r="O17"/>
  <c r="Q17"/>
  <c r="V17"/>
  <c r="V15" s="1"/>
  <c r="G18"/>
  <c r="M18" s="1"/>
  <c r="I18"/>
  <c r="K18"/>
  <c r="O18"/>
  <c r="Q18"/>
  <c r="V18"/>
  <c r="G19"/>
  <c r="M19" s="1"/>
  <c r="I19"/>
  <c r="K19"/>
  <c r="O19"/>
  <c r="Q19"/>
  <c r="V19"/>
  <c r="G20"/>
  <c r="I20"/>
  <c r="K20"/>
  <c r="M20"/>
  <c r="O20"/>
  <c r="Q20"/>
  <c r="V20"/>
  <c r="G21"/>
  <c r="I21"/>
  <c r="K21"/>
  <c r="M21"/>
  <c r="O21"/>
  <c r="Q21"/>
  <c r="V21"/>
  <c r="G22"/>
  <c r="I22"/>
  <c r="K22"/>
  <c r="M22"/>
  <c r="O22"/>
  <c r="Q22"/>
  <c r="V22"/>
  <c r="G23"/>
  <c r="I23"/>
  <c r="K23"/>
  <c r="M23"/>
  <c r="O23"/>
  <c r="O15" s="1"/>
  <c r="Q23"/>
  <c r="V23"/>
  <c r="G24"/>
  <c r="M24" s="1"/>
  <c r="I24"/>
  <c r="K24"/>
  <c r="O24"/>
  <c r="Q24"/>
  <c r="V24"/>
  <c r="Q25"/>
  <c r="V25"/>
  <c r="G26"/>
  <c r="M26" s="1"/>
  <c r="M25" s="1"/>
  <c r="I26"/>
  <c r="I25" s="1"/>
  <c r="K26"/>
  <c r="K25" s="1"/>
  <c r="O26"/>
  <c r="Q26"/>
  <c r="V26"/>
  <c r="G27"/>
  <c r="M27" s="1"/>
  <c r="I27"/>
  <c r="K27"/>
  <c r="O27"/>
  <c r="O25" s="1"/>
  <c r="Q27"/>
  <c r="V27"/>
  <c r="G28"/>
  <c r="I28"/>
  <c r="M28"/>
  <c r="G29"/>
  <c r="I29"/>
  <c r="K29"/>
  <c r="K28" s="1"/>
  <c r="M29"/>
  <c r="O29"/>
  <c r="O28" s="1"/>
  <c r="Q29"/>
  <c r="Q28" s="1"/>
  <c r="V29"/>
  <c r="V28" s="1"/>
  <c r="G31"/>
  <c r="I31"/>
  <c r="I30" s="1"/>
  <c r="K31"/>
  <c r="M31"/>
  <c r="O31"/>
  <c r="O30" s="1"/>
  <c r="Q31"/>
  <c r="V31"/>
  <c r="V30" s="1"/>
  <c r="G32"/>
  <c r="M32" s="1"/>
  <c r="I32"/>
  <c r="K32"/>
  <c r="O32"/>
  <c r="Q32"/>
  <c r="Q30" s="1"/>
  <c r="V32"/>
  <c r="G33"/>
  <c r="G30" s="1"/>
  <c r="I33"/>
  <c r="K33"/>
  <c r="O33"/>
  <c r="Q33"/>
  <c r="V33"/>
  <c r="G34"/>
  <c r="M34" s="1"/>
  <c r="I34"/>
  <c r="K34"/>
  <c r="O34"/>
  <c r="Q34"/>
  <c r="V34"/>
  <c r="G35"/>
  <c r="M35" s="1"/>
  <c r="I35"/>
  <c r="K35"/>
  <c r="O35"/>
  <c r="Q35"/>
  <c r="V35"/>
  <c r="G36"/>
  <c r="M36" s="1"/>
  <c r="I36"/>
  <c r="K36"/>
  <c r="O36"/>
  <c r="Q36"/>
  <c r="V36"/>
  <c r="G37"/>
  <c r="I37"/>
  <c r="K37"/>
  <c r="K30" s="1"/>
  <c r="M37"/>
  <c r="O37"/>
  <c r="Q37"/>
  <c r="V37"/>
  <c r="G38"/>
  <c r="I38"/>
  <c r="K38"/>
  <c r="M38"/>
  <c r="O38"/>
  <c r="Q38"/>
  <c r="V38"/>
  <c r="O39"/>
  <c r="G40"/>
  <c r="G39" s="1"/>
  <c r="I40"/>
  <c r="K40"/>
  <c r="K39" s="1"/>
  <c r="O40"/>
  <c r="Q40"/>
  <c r="Q39" s="1"/>
  <c r="V40"/>
  <c r="G41"/>
  <c r="M41" s="1"/>
  <c r="I41"/>
  <c r="K41"/>
  <c r="O41"/>
  <c r="Q41"/>
  <c r="V41"/>
  <c r="V39" s="1"/>
  <c r="G42"/>
  <c r="M42" s="1"/>
  <c r="I42"/>
  <c r="I39" s="1"/>
  <c r="K42"/>
  <c r="O42"/>
  <c r="Q42"/>
  <c r="V42"/>
  <c r="G43"/>
  <c r="M43" s="1"/>
  <c r="I43"/>
  <c r="K43"/>
  <c r="O43"/>
  <c r="Q43"/>
  <c r="V43"/>
  <c r="G44"/>
  <c r="I44"/>
  <c r="M44"/>
  <c r="V44"/>
  <c r="G45"/>
  <c r="I45"/>
  <c r="K45"/>
  <c r="K44" s="1"/>
  <c r="M45"/>
  <c r="O45"/>
  <c r="O44" s="1"/>
  <c r="Q45"/>
  <c r="Q44" s="1"/>
  <c r="V45"/>
  <c r="K46"/>
  <c r="G47"/>
  <c r="I47"/>
  <c r="I46" s="1"/>
  <c r="K47"/>
  <c r="M47"/>
  <c r="O47"/>
  <c r="O46" s="1"/>
  <c r="Q47"/>
  <c r="V47"/>
  <c r="V46" s="1"/>
  <c r="G48"/>
  <c r="M48" s="1"/>
  <c r="I48"/>
  <c r="K48"/>
  <c r="O48"/>
  <c r="Q48"/>
  <c r="Q46" s="1"/>
  <c r="V48"/>
  <c r="G49"/>
  <c r="G46" s="1"/>
  <c r="I49"/>
  <c r="K49"/>
  <c r="O49"/>
  <c r="Q49"/>
  <c r="V49"/>
  <c r="G50"/>
  <c r="M50" s="1"/>
  <c r="I50"/>
  <c r="K50"/>
  <c r="O50"/>
  <c r="Q50"/>
  <c r="V50"/>
  <c r="G51"/>
  <c r="M51" s="1"/>
  <c r="I51"/>
  <c r="K51"/>
  <c r="O51"/>
  <c r="Q51"/>
  <c r="V51"/>
  <c r="V8" i="14"/>
  <c r="G9"/>
  <c r="G8" s="1"/>
  <c r="I9"/>
  <c r="I8" s="1"/>
  <c r="K9"/>
  <c r="O9"/>
  <c r="O8" s="1"/>
  <c r="Q9"/>
  <c r="V9"/>
  <c r="G10"/>
  <c r="M10" s="1"/>
  <c r="I10"/>
  <c r="K10"/>
  <c r="K8" s="1"/>
  <c r="O10"/>
  <c r="Q10"/>
  <c r="V10"/>
  <c r="G11"/>
  <c r="M11" s="1"/>
  <c r="I11"/>
  <c r="K11"/>
  <c r="O11"/>
  <c r="Q11"/>
  <c r="V11"/>
  <c r="G12"/>
  <c r="I12"/>
  <c r="K12"/>
  <c r="M12"/>
  <c r="O12"/>
  <c r="Q12"/>
  <c r="V12"/>
  <c r="G13"/>
  <c r="I13"/>
  <c r="K13"/>
  <c r="M13"/>
  <c r="O13"/>
  <c r="Q13"/>
  <c r="V13"/>
  <c r="G14"/>
  <c r="I14"/>
  <c r="K14"/>
  <c r="M14"/>
  <c r="O14"/>
  <c r="Q14"/>
  <c r="Q8" s="1"/>
  <c r="V14"/>
  <c r="G16"/>
  <c r="G15" s="1"/>
  <c r="I16"/>
  <c r="I15" s="1"/>
  <c r="K16"/>
  <c r="O16"/>
  <c r="Q16"/>
  <c r="V16"/>
  <c r="G17"/>
  <c r="M17" s="1"/>
  <c r="I17"/>
  <c r="K17"/>
  <c r="K15" s="1"/>
  <c r="O17"/>
  <c r="Q17"/>
  <c r="V17"/>
  <c r="G18"/>
  <c r="M18" s="1"/>
  <c r="I18"/>
  <c r="K18"/>
  <c r="O18"/>
  <c r="Q18"/>
  <c r="V18"/>
  <c r="G19"/>
  <c r="M19" s="1"/>
  <c r="I19"/>
  <c r="K19"/>
  <c r="O19"/>
  <c r="Q19"/>
  <c r="V19"/>
  <c r="G20"/>
  <c r="I20"/>
  <c r="K20"/>
  <c r="M20"/>
  <c r="O20"/>
  <c r="Q20"/>
  <c r="V20"/>
  <c r="G21"/>
  <c r="I21"/>
  <c r="K21"/>
  <c r="M21"/>
  <c r="O21"/>
  <c r="O15" s="1"/>
  <c r="Q21"/>
  <c r="V21"/>
  <c r="G22"/>
  <c r="I22"/>
  <c r="K22"/>
  <c r="M22"/>
  <c r="O22"/>
  <c r="Q22"/>
  <c r="Q15" s="1"/>
  <c r="V22"/>
  <c r="G23"/>
  <c r="M23" s="1"/>
  <c r="I23"/>
  <c r="K23"/>
  <c r="O23"/>
  <c r="Q23"/>
  <c r="V23"/>
  <c r="V15" s="1"/>
  <c r="G24"/>
  <c r="M24" s="1"/>
  <c r="I24"/>
  <c r="K24"/>
  <c r="O24"/>
  <c r="Q24"/>
  <c r="V24"/>
  <c r="G25"/>
  <c r="V25"/>
  <c r="G26"/>
  <c r="M26" s="1"/>
  <c r="M25" s="1"/>
  <c r="I26"/>
  <c r="I25" s="1"/>
  <c r="K26"/>
  <c r="K25" s="1"/>
  <c r="O26"/>
  <c r="Q26"/>
  <c r="Q25" s="1"/>
  <c r="V26"/>
  <c r="G27"/>
  <c r="M27" s="1"/>
  <c r="I27"/>
  <c r="K27"/>
  <c r="O27"/>
  <c r="O25" s="1"/>
  <c r="Q27"/>
  <c r="V27"/>
  <c r="I28"/>
  <c r="K28"/>
  <c r="M28"/>
  <c r="G29"/>
  <c r="G28" s="1"/>
  <c r="I29"/>
  <c r="K29"/>
  <c r="M29"/>
  <c r="O29"/>
  <c r="O28" s="1"/>
  <c r="Q29"/>
  <c r="Q28" s="1"/>
  <c r="V29"/>
  <c r="V28" s="1"/>
  <c r="G31"/>
  <c r="M31" s="1"/>
  <c r="I31"/>
  <c r="I30" s="1"/>
  <c r="K31"/>
  <c r="K30" s="1"/>
  <c r="O31"/>
  <c r="Q31"/>
  <c r="V31"/>
  <c r="V30" s="1"/>
  <c r="G32"/>
  <c r="G30" s="1"/>
  <c r="I32"/>
  <c r="K32"/>
  <c r="O32"/>
  <c r="Q32"/>
  <c r="V32"/>
  <c r="G33"/>
  <c r="M33" s="1"/>
  <c r="I33"/>
  <c r="K33"/>
  <c r="O33"/>
  <c r="Q33"/>
  <c r="V33"/>
  <c r="G34"/>
  <c r="M34" s="1"/>
  <c r="I34"/>
  <c r="K34"/>
  <c r="O34"/>
  <c r="Q34"/>
  <c r="V34"/>
  <c r="G35"/>
  <c r="M35" s="1"/>
  <c r="I35"/>
  <c r="K35"/>
  <c r="O35"/>
  <c r="Q35"/>
  <c r="V35"/>
  <c r="G36"/>
  <c r="I36"/>
  <c r="K36"/>
  <c r="M36"/>
  <c r="O36"/>
  <c r="Q36"/>
  <c r="V36"/>
  <c r="G37"/>
  <c r="I37"/>
  <c r="K37"/>
  <c r="M37"/>
  <c r="O37"/>
  <c r="O30" s="1"/>
  <c r="Q37"/>
  <c r="V37"/>
  <c r="G38"/>
  <c r="I38"/>
  <c r="K38"/>
  <c r="M38"/>
  <c r="O38"/>
  <c r="Q38"/>
  <c r="Q30" s="1"/>
  <c r="V38"/>
  <c r="O39"/>
  <c r="Q39"/>
  <c r="V39"/>
  <c r="G40"/>
  <c r="G39" s="1"/>
  <c r="I40"/>
  <c r="K40"/>
  <c r="K39" s="1"/>
  <c r="O40"/>
  <c r="Q40"/>
  <c r="V40"/>
  <c r="G41"/>
  <c r="M41" s="1"/>
  <c r="I41"/>
  <c r="I39" s="1"/>
  <c r="K41"/>
  <c r="O41"/>
  <c r="Q41"/>
  <c r="V41"/>
  <c r="G42"/>
  <c r="M42" s="1"/>
  <c r="I42"/>
  <c r="K42"/>
  <c r="O42"/>
  <c r="Q42"/>
  <c r="V42"/>
  <c r="G43"/>
  <c r="M43" s="1"/>
  <c r="I43"/>
  <c r="K43"/>
  <c r="O43"/>
  <c r="Q43"/>
  <c r="V43"/>
  <c r="I44"/>
  <c r="K44"/>
  <c r="M44"/>
  <c r="V44"/>
  <c r="G45"/>
  <c r="G44" s="1"/>
  <c r="I45"/>
  <c r="K45"/>
  <c r="M45"/>
  <c r="O45"/>
  <c r="O44" s="1"/>
  <c r="Q45"/>
  <c r="Q44" s="1"/>
  <c r="V45"/>
  <c r="O46"/>
  <c r="Q46"/>
  <c r="G47"/>
  <c r="M47" s="1"/>
  <c r="I47"/>
  <c r="I46" s="1"/>
  <c r="K47"/>
  <c r="K46" s="1"/>
  <c r="O47"/>
  <c r="Q47"/>
  <c r="V47"/>
  <c r="V46" s="1"/>
  <c r="G48"/>
  <c r="G46" s="1"/>
  <c r="I48"/>
  <c r="K48"/>
  <c r="O48"/>
  <c r="Q48"/>
  <c r="V48"/>
  <c r="G49"/>
  <c r="M49" s="1"/>
  <c r="I49"/>
  <c r="K49"/>
  <c r="O49"/>
  <c r="Q49"/>
  <c r="V49"/>
  <c r="G50"/>
  <c r="M50" s="1"/>
  <c r="I50"/>
  <c r="K50"/>
  <c r="O50"/>
  <c r="Q50"/>
  <c r="V50"/>
  <c r="G51"/>
  <c r="M51" s="1"/>
  <c r="I51"/>
  <c r="K51"/>
  <c r="O51"/>
  <c r="Q51"/>
  <c r="V51"/>
  <c r="Q8" i="13"/>
  <c r="G9"/>
  <c r="G8" s="1"/>
  <c r="I9"/>
  <c r="I8" s="1"/>
  <c r="K9"/>
  <c r="K8" s="1"/>
  <c r="O9"/>
  <c r="Q9"/>
  <c r="V9"/>
  <c r="V8" s="1"/>
  <c r="G10"/>
  <c r="M10" s="1"/>
  <c r="I10"/>
  <c r="K10"/>
  <c r="O10"/>
  <c r="Q10"/>
  <c r="V10"/>
  <c r="G11"/>
  <c r="M11" s="1"/>
  <c r="I11"/>
  <c r="K11"/>
  <c r="O11"/>
  <c r="Q11"/>
  <c r="V11"/>
  <c r="G12"/>
  <c r="I12"/>
  <c r="K12"/>
  <c r="M12"/>
  <c r="O12"/>
  <c r="O8" s="1"/>
  <c r="Q12"/>
  <c r="V12"/>
  <c r="G13"/>
  <c r="I13"/>
  <c r="K13"/>
  <c r="M13"/>
  <c r="O13"/>
  <c r="Q13"/>
  <c r="V13"/>
  <c r="G14"/>
  <c r="I14"/>
  <c r="K14"/>
  <c r="M14"/>
  <c r="O14"/>
  <c r="Q14"/>
  <c r="V14"/>
  <c r="G16"/>
  <c r="G15" s="1"/>
  <c r="I16"/>
  <c r="I15" s="1"/>
  <c r="K16"/>
  <c r="K15" s="1"/>
  <c r="O16"/>
  <c r="Q16"/>
  <c r="Q15" s="1"/>
  <c r="V16"/>
  <c r="G17"/>
  <c r="M17" s="1"/>
  <c r="I17"/>
  <c r="K17"/>
  <c r="O17"/>
  <c r="Q17"/>
  <c r="V17"/>
  <c r="V15" s="1"/>
  <c r="G18"/>
  <c r="M18" s="1"/>
  <c r="I18"/>
  <c r="K18"/>
  <c r="O18"/>
  <c r="Q18"/>
  <c r="V18"/>
  <c r="G19"/>
  <c r="M19" s="1"/>
  <c r="I19"/>
  <c r="K19"/>
  <c r="O19"/>
  <c r="Q19"/>
  <c r="V19"/>
  <c r="G20"/>
  <c r="I20"/>
  <c r="K20"/>
  <c r="M20"/>
  <c r="O20"/>
  <c r="Q20"/>
  <c r="V20"/>
  <c r="G21"/>
  <c r="I21"/>
  <c r="K21"/>
  <c r="M21"/>
  <c r="O21"/>
  <c r="Q21"/>
  <c r="V21"/>
  <c r="G22"/>
  <c r="I22"/>
  <c r="K22"/>
  <c r="M22"/>
  <c r="O22"/>
  <c r="Q22"/>
  <c r="V22"/>
  <c r="G23"/>
  <c r="M23" s="1"/>
  <c r="I23"/>
  <c r="K23"/>
  <c r="O23"/>
  <c r="O15" s="1"/>
  <c r="Q23"/>
  <c r="V23"/>
  <c r="G24"/>
  <c r="M24" s="1"/>
  <c r="I24"/>
  <c r="K24"/>
  <c r="O24"/>
  <c r="Q24"/>
  <c r="V24"/>
  <c r="V25"/>
  <c r="G26"/>
  <c r="M26" s="1"/>
  <c r="I26"/>
  <c r="I25" s="1"/>
  <c r="K26"/>
  <c r="K25" s="1"/>
  <c r="O26"/>
  <c r="O25" s="1"/>
  <c r="Q26"/>
  <c r="Q25" s="1"/>
  <c r="V26"/>
  <c r="G27"/>
  <c r="M27" s="1"/>
  <c r="I27"/>
  <c r="K27"/>
  <c r="O27"/>
  <c r="Q27"/>
  <c r="V27"/>
  <c r="G28"/>
  <c r="I28"/>
  <c r="M28"/>
  <c r="G29"/>
  <c r="I29"/>
  <c r="K29"/>
  <c r="K28" s="1"/>
  <c r="M29"/>
  <c r="O29"/>
  <c r="O28" s="1"/>
  <c r="Q29"/>
  <c r="Q28" s="1"/>
  <c r="V29"/>
  <c r="V28" s="1"/>
  <c r="G31"/>
  <c r="I31"/>
  <c r="I30" s="1"/>
  <c r="K31"/>
  <c r="M31"/>
  <c r="O31"/>
  <c r="O30" s="1"/>
  <c r="Q31"/>
  <c r="V31"/>
  <c r="V30" s="1"/>
  <c r="G32"/>
  <c r="M32" s="1"/>
  <c r="I32"/>
  <c r="K32"/>
  <c r="K30" s="1"/>
  <c r="O32"/>
  <c r="Q32"/>
  <c r="Q30" s="1"/>
  <c r="V32"/>
  <c r="G33"/>
  <c r="G30" s="1"/>
  <c r="I33"/>
  <c r="K33"/>
  <c r="O33"/>
  <c r="Q33"/>
  <c r="V33"/>
  <c r="G34"/>
  <c r="M34" s="1"/>
  <c r="I34"/>
  <c r="K34"/>
  <c r="O34"/>
  <c r="Q34"/>
  <c r="V34"/>
  <c r="G35"/>
  <c r="M35" s="1"/>
  <c r="I35"/>
  <c r="K35"/>
  <c r="O35"/>
  <c r="Q35"/>
  <c r="V35"/>
  <c r="G36"/>
  <c r="I36"/>
  <c r="K36"/>
  <c r="M36"/>
  <c r="O36"/>
  <c r="Q36"/>
  <c r="V36"/>
  <c r="G37"/>
  <c r="I37"/>
  <c r="K37"/>
  <c r="M37"/>
  <c r="O37"/>
  <c r="Q37"/>
  <c r="V37"/>
  <c r="G38"/>
  <c r="I38"/>
  <c r="K38"/>
  <c r="M38"/>
  <c r="O38"/>
  <c r="Q38"/>
  <c r="V38"/>
  <c r="O39"/>
  <c r="G40"/>
  <c r="G39" s="1"/>
  <c r="I40"/>
  <c r="K40"/>
  <c r="K39" s="1"/>
  <c r="O40"/>
  <c r="Q40"/>
  <c r="Q39" s="1"/>
  <c r="V40"/>
  <c r="G41"/>
  <c r="M41" s="1"/>
  <c r="I41"/>
  <c r="K41"/>
  <c r="O41"/>
  <c r="Q41"/>
  <c r="V41"/>
  <c r="V39" s="1"/>
  <c r="G42"/>
  <c r="I42"/>
  <c r="I39" s="1"/>
  <c r="K42"/>
  <c r="M42"/>
  <c r="O42"/>
  <c r="Q42"/>
  <c r="V42"/>
  <c r="G43"/>
  <c r="M43" s="1"/>
  <c r="I43"/>
  <c r="K43"/>
  <c r="O43"/>
  <c r="Q43"/>
  <c r="V43"/>
  <c r="G44"/>
  <c r="I44"/>
  <c r="V44"/>
  <c r="G45"/>
  <c r="M45" s="1"/>
  <c r="M44" s="1"/>
  <c r="I45"/>
  <c r="K45"/>
  <c r="K44" s="1"/>
  <c r="O45"/>
  <c r="O44" s="1"/>
  <c r="Q45"/>
  <c r="Q44" s="1"/>
  <c r="V45"/>
  <c r="G47"/>
  <c r="I47"/>
  <c r="I46" s="1"/>
  <c r="K47"/>
  <c r="M47"/>
  <c r="O47"/>
  <c r="O46" s="1"/>
  <c r="Q47"/>
  <c r="V47"/>
  <c r="V46" s="1"/>
  <c r="G48"/>
  <c r="M48" s="1"/>
  <c r="M46" s="1"/>
  <c r="I48"/>
  <c r="K48"/>
  <c r="K46" s="1"/>
  <c r="O48"/>
  <c r="Q48"/>
  <c r="Q46" s="1"/>
  <c r="V48"/>
  <c r="G49"/>
  <c r="M49" s="1"/>
  <c r="I49"/>
  <c r="K49"/>
  <c r="O49"/>
  <c r="Q49"/>
  <c r="V49"/>
  <c r="G50"/>
  <c r="I50"/>
  <c r="K50"/>
  <c r="M50"/>
  <c r="O50"/>
  <c r="Q50"/>
  <c r="V50"/>
  <c r="G51"/>
  <c r="M51" s="1"/>
  <c r="I51"/>
  <c r="K51"/>
  <c r="O51"/>
  <c r="Q51"/>
  <c r="V51"/>
  <c r="G9" i="12"/>
  <c r="G8" s="1"/>
  <c r="I9"/>
  <c r="I8" s="1"/>
  <c r="K9"/>
  <c r="K8" s="1"/>
  <c r="O9"/>
  <c r="Q9"/>
  <c r="Q8" s="1"/>
  <c r="V9"/>
  <c r="G10"/>
  <c r="M10" s="1"/>
  <c r="I10"/>
  <c r="K10"/>
  <c r="O10"/>
  <c r="Q10"/>
  <c r="V10"/>
  <c r="G11"/>
  <c r="I11"/>
  <c r="K11"/>
  <c r="M11"/>
  <c r="O11"/>
  <c r="Q11"/>
  <c r="V11"/>
  <c r="G12"/>
  <c r="I12"/>
  <c r="K12"/>
  <c r="M12"/>
  <c r="O12"/>
  <c r="O8" s="1"/>
  <c r="Q12"/>
  <c r="V12"/>
  <c r="G13"/>
  <c r="I13"/>
  <c r="K13"/>
  <c r="M13"/>
  <c r="O13"/>
  <c r="Q13"/>
  <c r="V13"/>
  <c r="G14"/>
  <c r="I14"/>
  <c r="K14"/>
  <c r="M14"/>
  <c r="O14"/>
  <c r="Q14"/>
  <c r="V14"/>
  <c r="V8" s="1"/>
  <c r="G15"/>
  <c r="I15"/>
  <c r="K15"/>
  <c r="M15"/>
  <c r="O15"/>
  <c r="Q15"/>
  <c r="V15"/>
  <c r="G16"/>
  <c r="M16" s="1"/>
  <c r="I16"/>
  <c r="K16"/>
  <c r="O16"/>
  <c r="Q16"/>
  <c r="V16"/>
  <c r="G17"/>
  <c r="M17" s="1"/>
  <c r="I17"/>
  <c r="K17"/>
  <c r="O17"/>
  <c r="Q17"/>
  <c r="V17"/>
  <c r="G18"/>
  <c r="M18" s="1"/>
  <c r="I18"/>
  <c r="K18"/>
  <c r="O18"/>
  <c r="Q18"/>
  <c r="V18"/>
  <c r="G19"/>
  <c r="I19"/>
  <c r="K19"/>
  <c r="M19"/>
  <c r="O19"/>
  <c r="Q19"/>
  <c r="V19"/>
  <c r="G20"/>
  <c r="I20"/>
  <c r="K20"/>
  <c r="M20"/>
  <c r="O20"/>
  <c r="Q20"/>
  <c r="V20"/>
  <c r="G21"/>
  <c r="I21"/>
  <c r="K21"/>
  <c r="M21"/>
  <c r="O21"/>
  <c r="Q21"/>
  <c r="V21"/>
  <c r="G22"/>
  <c r="I22"/>
  <c r="K22"/>
  <c r="M22"/>
  <c r="O22"/>
  <c r="Q22"/>
  <c r="V22"/>
  <c r="G23"/>
  <c r="I23"/>
  <c r="K23"/>
  <c r="M23"/>
  <c r="O23"/>
  <c r="Q23"/>
  <c r="V23"/>
  <c r="G24"/>
  <c r="M24" s="1"/>
  <c r="I24"/>
  <c r="K24"/>
  <c r="O24"/>
  <c r="Q24"/>
  <c r="V24"/>
  <c r="G25"/>
  <c r="M25" s="1"/>
  <c r="I25"/>
  <c r="K25"/>
  <c r="O25"/>
  <c r="Q25"/>
  <c r="V25"/>
  <c r="G26"/>
  <c r="M26" s="1"/>
  <c r="I26"/>
  <c r="K26"/>
  <c r="O26"/>
  <c r="Q26"/>
  <c r="V26"/>
  <c r="G27"/>
  <c r="I27"/>
  <c r="K27"/>
  <c r="M27"/>
  <c r="O27"/>
  <c r="Q27"/>
  <c r="V27"/>
  <c r="G28"/>
  <c r="I28"/>
  <c r="K28"/>
  <c r="M28"/>
  <c r="O28"/>
  <c r="Q28"/>
  <c r="V28"/>
  <c r="G29"/>
  <c r="I29"/>
  <c r="K29"/>
  <c r="M29"/>
  <c r="O29"/>
  <c r="Q29"/>
  <c r="V29"/>
  <c r="G30"/>
  <c r="I30"/>
  <c r="K30"/>
  <c r="M30"/>
  <c r="O30"/>
  <c r="Q30"/>
  <c r="V30"/>
  <c r="G31"/>
  <c r="I31"/>
  <c r="K31"/>
  <c r="M31"/>
  <c r="O31"/>
  <c r="Q31"/>
  <c r="V31"/>
  <c r="G32"/>
  <c r="M32" s="1"/>
  <c r="I32"/>
  <c r="K32"/>
  <c r="O32"/>
  <c r="Q32"/>
  <c r="V32"/>
  <c r="G33"/>
  <c r="M33" s="1"/>
  <c r="I33"/>
  <c r="K33"/>
  <c r="O33"/>
  <c r="Q33"/>
  <c r="V33"/>
  <c r="G34"/>
  <c r="M34" s="1"/>
  <c r="I34"/>
  <c r="K34"/>
  <c r="O34"/>
  <c r="Q34"/>
  <c r="V34"/>
  <c r="G35"/>
  <c r="I35"/>
  <c r="K35"/>
  <c r="M35"/>
  <c r="O35"/>
  <c r="Q35"/>
  <c r="V35"/>
  <c r="G36"/>
  <c r="I36"/>
  <c r="K36"/>
  <c r="M36"/>
  <c r="O36"/>
  <c r="Q36"/>
  <c r="V36"/>
  <c r="G37"/>
  <c r="I37"/>
  <c r="K37"/>
  <c r="M37"/>
  <c r="O37"/>
  <c r="Q37"/>
  <c r="V37"/>
  <c r="G38"/>
  <c r="I38"/>
  <c r="K38"/>
  <c r="M38"/>
  <c r="O38"/>
  <c r="Q38"/>
  <c r="V38"/>
  <c r="G39"/>
  <c r="I39"/>
  <c r="K39"/>
  <c r="M39"/>
  <c r="O39"/>
  <c r="Q39"/>
  <c r="V39"/>
  <c r="G40"/>
  <c r="M40" s="1"/>
  <c r="I40"/>
  <c r="K40"/>
  <c r="O40"/>
  <c r="Q40"/>
  <c r="V40"/>
  <c r="G41"/>
  <c r="M41" s="1"/>
  <c r="I41"/>
  <c r="K41"/>
  <c r="O41"/>
  <c r="Q41"/>
  <c r="V41"/>
  <c r="G42"/>
  <c r="M42" s="1"/>
  <c r="I42"/>
  <c r="K42"/>
  <c r="O42"/>
  <c r="Q42"/>
  <c r="V42"/>
  <c r="G43"/>
  <c r="I43"/>
  <c r="K43"/>
  <c r="M43"/>
  <c r="O43"/>
  <c r="Q43"/>
  <c r="V43"/>
  <c r="G45"/>
  <c r="I45"/>
  <c r="I44" s="1"/>
  <c r="K45"/>
  <c r="M45"/>
  <c r="O45"/>
  <c r="O44" s="1"/>
  <c r="Q45"/>
  <c r="Q44" s="1"/>
  <c r="V45"/>
  <c r="V44" s="1"/>
  <c r="G46"/>
  <c r="I46"/>
  <c r="K46"/>
  <c r="K44" s="1"/>
  <c r="M46"/>
  <c r="O46"/>
  <c r="Q46"/>
  <c r="V46"/>
  <c r="G47"/>
  <c r="I47"/>
  <c r="K47"/>
  <c r="M47"/>
  <c r="O47"/>
  <c r="Q47"/>
  <c r="V47"/>
  <c r="G48"/>
  <c r="M48" s="1"/>
  <c r="I48"/>
  <c r="K48"/>
  <c r="O48"/>
  <c r="Q48"/>
  <c r="V48"/>
  <c r="G49"/>
  <c r="M49" s="1"/>
  <c r="I49"/>
  <c r="K49"/>
  <c r="O49"/>
  <c r="Q49"/>
  <c r="V49"/>
  <c r="G50"/>
  <c r="M50" s="1"/>
  <c r="I50"/>
  <c r="K50"/>
  <c r="O50"/>
  <c r="Q50"/>
  <c r="V50"/>
  <c r="G51"/>
  <c r="I51"/>
  <c r="K51"/>
  <c r="M51"/>
  <c r="O51"/>
  <c r="Q51"/>
  <c r="V51"/>
  <c r="G52"/>
  <c r="I52"/>
  <c r="K52"/>
  <c r="M52"/>
  <c r="O52"/>
  <c r="Q52"/>
  <c r="V52"/>
  <c r="G54"/>
  <c r="I54"/>
  <c r="I53" s="1"/>
  <c r="K54"/>
  <c r="K53" s="1"/>
  <c r="M54"/>
  <c r="O54"/>
  <c r="Q54"/>
  <c r="Q53" s="1"/>
  <c r="V54"/>
  <c r="V53" s="1"/>
  <c r="G55"/>
  <c r="I55"/>
  <c r="K55"/>
  <c r="M55"/>
  <c r="O55"/>
  <c r="Q55"/>
  <c r="V55"/>
  <c r="G56"/>
  <c r="I56"/>
  <c r="K56"/>
  <c r="M56"/>
  <c r="O56"/>
  <c r="Q56"/>
  <c r="V56"/>
  <c r="G57"/>
  <c r="M57" s="1"/>
  <c r="I57"/>
  <c r="K57"/>
  <c r="O57"/>
  <c r="Q57"/>
  <c r="V57"/>
  <c r="G58"/>
  <c r="M58" s="1"/>
  <c r="I58"/>
  <c r="K58"/>
  <c r="O58"/>
  <c r="Q58"/>
  <c r="V58"/>
  <c r="G59"/>
  <c r="I59"/>
  <c r="K59"/>
  <c r="M59"/>
  <c r="O59"/>
  <c r="Q59"/>
  <c r="V59"/>
  <c r="G60"/>
  <c r="I60"/>
  <c r="K60"/>
  <c r="M60"/>
  <c r="O60"/>
  <c r="Q60"/>
  <c r="V60"/>
  <c r="G61"/>
  <c r="M61" s="1"/>
  <c r="I61"/>
  <c r="K61"/>
  <c r="O61"/>
  <c r="O53" s="1"/>
  <c r="Q61"/>
  <c r="V61"/>
  <c r="G62"/>
  <c r="M62" s="1"/>
  <c r="I62"/>
  <c r="K62"/>
  <c r="O62"/>
  <c r="Q62"/>
  <c r="V62"/>
  <c r="G63"/>
  <c r="I63"/>
  <c r="K63"/>
  <c r="M63"/>
  <c r="O63"/>
  <c r="Q63"/>
  <c r="V63"/>
  <c r="G64"/>
  <c r="I64"/>
  <c r="K64"/>
  <c r="M64"/>
  <c r="O64"/>
  <c r="Q64"/>
  <c r="V64"/>
  <c r="G65"/>
  <c r="M65" s="1"/>
  <c r="I65"/>
  <c r="K65"/>
  <c r="O65"/>
  <c r="Q65"/>
  <c r="V65"/>
  <c r="G66"/>
  <c r="M66" s="1"/>
  <c r="I66"/>
  <c r="K66"/>
  <c r="O66"/>
  <c r="Q66"/>
  <c r="V66"/>
  <c r="G67"/>
  <c r="I67"/>
  <c r="K67"/>
  <c r="M67"/>
  <c r="O67"/>
  <c r="Q67"/>
  <c r="V67"/>
  <c r="G68"/>
  <c r="I68"/>
  <c r="K68"/>
  <c r="M68"/>
  <c r="O68"/>
  <c r="Q68"/>
  <c r="V68"/>
  <c r="G70"/>
  <c r="M70" s="1"/>
  <c r="M69" s="1"/>
  <c r="I70"/>
  <c r="I69" s="1"/>
  <c r="K70"/>
  <c r="K69" s="1"/>
  <c r="O70"/>
  <c r="Q70"/>
  <c r="Q69" s="1"/>
  <c r="V70"/>
  <c r="V69" s="1"/>
  <c r="G71"/>
  <c r="I71"/>
  <c r="K71"/>
  <c r="M71"/>
  <c r="O71"/>
  <c r="Q71"/>
  <c r="V71"/>
  <c r="G72"/>
  <c r="I72"/>
  <c r="K72"/>
  <c r="M72"/>
  <c r="O72"/>
  <c r="Q72"/>
  <c r="V72"/>
  <c r="G73"/>
  <c r="M73" s="1"/>
  <c r="I73"/>
  <c r="K73"/>
  <c r="O73"/>
  <c r="Q73"/>
  <c r="V73"/>
  <c r="G74"/>
  <c r="M74" s="1"/>
  <c r="I74"/>
  <c r="K74"/>
  <c r="O74"/>
  <c r="Q74"/>
  <c r="V74"/>
  <c r="G75"/>
  <c r="I75"/>
  <c r="K75"/>
  <c r="M75"/>
  <c r="O75"/>
  <c r="Q75"/>
  <c r="V75"/>
  <c r="G76"/>
  <c r="I76"/>
  <c r="K76"/>
  <c r="M76"/>
  <c r="O76"/>
  <c r="Q76"/>
  <c r="V76"/>
  <c r="G77"/>
  <c r="M77" s="1"/>
  <c r="I77"/>
  <c r="K77"/>
  <c r="O77"/>
  <c r="O69" s="1"/>
  <c r="Q77"/>
  <c r="V77"/>
  <c r="G78"/>
  <c r="I78"/>
  <c r="K78"/>
  <c r="M78"/>
  <c r="O78"/>
  <c r="Q78"/>
  <c r="V78"/>
  <c r="G79"/>
  <c r="I79"/>
  <c r="K79"/>
  <c r="M79"/>
  <c r="O79"/>
  <c r="Q79"/>
  <c r="V79"/>
  <c r="G81"/>
  <c r="G80" s="1"/>
  <c r="I81"/>
  <c r="I80" s="1"/>
  <c r="K81"/>
  <c r="K80" s="1"/>
  <c r="O81"/>
  <c r="O80" s="1"/>
  <c r="Q81"/>
  <c r="Q80" s="1"/>
  <c r="V81"/>
  <c r="V80" s="1"/>
  <c r="G82"/>
  <c r="I82"/>
  <c r="K82"/>
  <c r="M82"/>
  <c r="O82"/>
  <c r="Q82"/>
  <c r="V82"/>
  <c r="G83"/>
  <c r="I83"/>
  <c r="K83"/>
  <c r="M83"/>
  <c r="O83"/>
  <c r="Q83"/>
  <c r="V83"/>
  <c r="G84"/>
  <c r="I84"/>
  <c r="K84"/>
  <c r="M84"/>
  <c r="O84"/>
  <c r="Q84"/>
  <c r="V84"/>
  <c r="G85"/>
  <c r="M85" s="1"/>
  <c r="I85"/>
  <c r="K85"/>
  <c r="O85"/>
  <c r="Q85"/>
  <c r="V85"/>
  <c r="G86"/>
  <c r="M86" s="1"/>
  <c r="I86"/>
  <c r="K86"/>
  <c r="O86"/>
  <c r="Q86"/>
  <c r="V86"/>
  <c r="G87"/>
  <c r="I87"/>
  <c r="K87"/>
  <c r="M87"/>
  <c r="O87"/>
  <c r="Q87"/>
  <c r="V87"/>
  <c r="G88"/>
  <c r="I88"/>
  <c r="K88"/>
  <c r="M88"/>
  <c r="O88"/>
  <c r="Q88"/>
  <c r="V88"/>
  <c r="G89"/>
  <c r="M89" s="1"/>
  <c r="I89"/>
  <c r="K89"/>
  <c r="O89"/>
  <c r="Q89"/>
  <c r="V89"/>
  <c r="G90"/>
  <c r="I90"/>
  <c r="K90"/>
  <c r="M90"/>
  <c r="O90"/>
  <c r="Q90"/>
  <c r="V90"/>
  <c r="G91"/>
  <c r="I91"/>
  <c r="K91"/>
  <c r="M91"/>
  <c r="O91"/>
  <c r="Q91"/>
  <c r="V91"/>
  <c r="G93"/>
  <c r="G92" s="1"/>
  <c r="I93"/>
  <c r="I92" s="1"/>
  <c r="K93"/>
  <c r="K92" s="1"/>
  <c r="O93"/>
  <c r="O92" s="1"/>
  <c r="Q93"/>
  <c r="Q92" s="1"/>
  <c r="V93"/>
  <c r="G94"/>
  <c r="M94" s="1"/>
  <c r="I94"/>
  <c r="K94"/>
  <c r="O94"/>
  <c r="Q94"/>
  <c r="V94"/>
  <c r="V92" s="1"/>
  <c r="G96"/>
  <c r="I96"/>
  <c r="I95" s="1"/>
  <c r="K96"/>
  <c r="M96"/>
  <c r="O96"/>
  <c r="O95" s="1"/>
  <c r="Q96"/>
  <c r="V96"/>
  <c r="G97"/>
  <c r="G95" s="1"/>
  <c r="I97"/>
  <c r="K97"/>
  <c r="K95" s="1"/>
  <c r="O97"/>
  <c r="Q97"/>
  <c r="Q95" s="1"/>
  <c r="V97"/>
  <c r="G98"/>
  <c r="I98"/>
  <c r="K98"/>
  <c r="M98"/>
  <c r="O98"/>
  <c r="Q98"/>
  <c r="V98"/>
  <c r="G99"/>
  <c r="I99"/>
  <c r="K99"/>
  <c r="M99"/>
  <c r="O99"/>
  <c r="Q99"/>
  <c r="V99"/>
  <c r="G100"/>
  <c r="I100"/>
  <c r="K100"/>
  <c r="M100"/>
  <c r="O100"/>
  <c r="Q100"/>
  <c r="V100"/>
  <c r="G101"/>
  <c r="M101" s="1"/>
  <c r="I101"/>
  <c r="K101"/>
  <c r="O101"/>
  <c r="Q101"/>
  <c r="V101"/>
  <c r="G102"/>
  <c r="M102" s="1"/>
  <c r="I102"/>
  <c r="K102"/>
  <c r="O102"/>
  <c r="Q102"/>
  <c r="V102"/>
  <c r="G103"/>
  <c r="M103" s="1"/>
  <c r="I103"/>
  <c r="K103"/>
  <c r="O103"/>
  <c r="Q103"/>
  <c r="V103"/>
  <c r="V95" s="1"/>
  <c r="G104"/>
  <c r="I104"/>
  <c r="K104"/>
  <c r="M104"/>
  <c r="O104"/>
  <c r="Q104"/>
  <c r="V104"/>
  <c r="G105"/>
  <c r="M105" s="1"/>
  <c r="I105"/>
  <c r="K105"/>
  <c r="O105"/>
  <c r="Q105"/>
  <c r="V105"/>
  <c r="G106"/>
  <c r="I106"/>
  <c r="K106"/>
  <c r="M106"/>
  <c r="O106"/>
  <c r="Q106"/>
  <c r="V106"/>
  <c r="G107"/>
  <c r="I107"/>
  <c r="K107"/>
  <c r="M107"/>
  <c r="O107"/>
  <c r="Q107"/>
  <c r="V107"/>
  <c r="G108"/>
  <c r="I108"/>
  <c r="K108"/>
  <c r="M108"/>
  <c r="O108"/>
  <c r="Q108"/>
  <c r="V108"/>
  <c r="G109"/>
  <c r="M109" s="1"/>
  <c r="I109"/>
  <c r="K109"/>
  <c r="O109"/>
  <c r="Q109"/>
  <c r="V109"/>
  <c r="Q110"/>
  <c r="G111"/>
  <c r="M111" s="1"/>
  <c r="I111"/>
  <c r="I110" s="1"/>
  <c r="K111"/>
  <c r="K110" s="1"/>
  <c r="O111"/>
  <c r="O110" s="1"/>
  <c r="Q111"/>
  <c r="V111"/>
  <c r="V110" s="1"/>
  <c r="G112"/>
  <c r="M112" s="1"/>
  <c r="I112"/>
  <c r="K112"/>
  <c r="O112"/>
  <c r="Q112"/>
  <c r="V112"/>
  <c r="G113"/>
  <c r="G110" s="1"/>
  <c r="I113"/>
  <c r="K113"/>
  <c r="O113"/>
  <c r="Q113"/>
  <c r="V113"/>
  <c r="G114"/>
  <c r="I114"/>
  <c r="K114"/>
  <c r="M114"/>
  <c r="O114"/>
  <c r="Q114"/>
  <c r="V114"/>
  <c r="G115"/>
  <c r="I115"/>
  <c r="K115"/>
  <c r="M115"/>
  <c r="O115"/>
  <c r="Q115"/>
  <c r="V115"/>
  <c r="G116"/>
  <c r="I116"/>
  <c r="K116"/>
  <c r="M116"/>
  <c r="O116"/>
  <c r="Q116"/>
  <c r="V116"/>
  <c r="O117"/>
  <c r="V117"/>
  <c r="G118"/>
  <c r="G117" s="1"/>
  <c r="I118"/>
  <c r="I117" s="1"/>
  <c r="K118"/>
  <c r="K117" s="1"/>
  <c r="O118"/>
  <c r="Q118"/>
  <c r="Q117" s="1"/>
  <c r="V118"/>
  <c r="G120"/>
  <c r="I120"/>
  <c r="K120"/>
  <c r="K119" s="1"/>
  <c r="M120"/>
  <c r="O120"/>
  <c r="O119" s="1"/>
  <c r="Q120"/>
  <c r="V120"/>
  <c r="G121"/>
  <c r="G119" s="1"/>
  <c r="I121"/>
  <c r="K121"/>
  <c r="O121"/>
  <c r="Q121"/>
  <c r="Q119" s="1"/>
  <c r="V121"/>
  <c r="G122"/>
  <c r="I122"/>
  <c r="I119" s="1"/>
  <c r="K122"/>
  <c r="M122"/>
  <c r="O122"/>
  <c r="Q122"/>
  <c r="V122"/>
  <c r="G123"/>
  <c r="I123"/>
  <c r="K123"/>
  <c r="M123"/>
  <c r="O123"/>
  <c r="Q123"/>
  <c r="V123"/>
  <c r="G124"/>
  <c r="I124"/>
  <c r="K124"/>
  <c r="M124"/>
  <c r="O124"/>
  <c r="Q124"/>
  <c r="V124"/>
  <c r="G125"/>
  <c r="M125" s="1"/>
  <c r="I125"/>
  <c r="K125"/>
  <c r="O125"/>
  <c r="Q125"/>
  <c r="V125"/>
  <c r="G126"/>
  <c r="M126" s="1"/>
  <c r="I126"/>
  <c r="K126"/>
  <c r="O126"/>
  <c r="Q126"/>
  <c r="V126"/>
  <c r="G127"/>
  <c r="M127" s="1"/>
  <c r="I127"/>
  <c r="K127"/>
  <c r="O127"/>
  <c r="Q127"/>
  <c r="V127"/>
  <c r="V119" s="1"/>
  <c r="G128"/>
  <c r="I128"/>
  <c r="K128"/>
  <c r="M128"/>
  <c r="O128"/>
  <c r="Q128"/>
  <c r="V128"/>
  <c r="G129"/>
  <c r="M129" s="1"/>
  <c r="I129"/>
  <c r="K129"/>
  <c r="O129"/>
  <c r="Q129"/>
  <c r="V129"/>
  <c r="G130"/>
  <c r="I130"/>
  <c r="K130"/>
  <c r="M130"/>
  <c r="O130"/>
  <c r="Q130"/>
  <c r="V130"/>
  <c r="G131"/>
  <c r="I131"/>
  <c r="K131"/>
  <c r="M131"/>
  <c r="O131"/>
  <c r="Q131"/>
  <c r="V131"/>
  <c r="G132"/>
  <c r="I132"/>
  <c r="K132"/>
  <c r="M132"/>
  <c r="O132"/>
  <c r="Q132"/>
  <c r="V132"/>
  <c r="G133"/>
  <c r="M133" s="1"/>
  <c r="I133"/>
  <c r="K133"/>
  <c r="O133"/>
  <c r="Q133"/>
  <c r="V133"/>
  <c r="I66" i="1"/>
  <c r="J65"/>
  <c r="J64"/>
  <c r="J63"/>
  <c r="J62"/>
  <c r="J61"/>
  <c r="J60"/>
  <c r="J59"/>
  <c r="J58"/>
  <c r="J57"/>
  <c r="J56"/>
  <c r="J66" s="1"/>
  <c r="F49"/>
  <c r="G49"/>
  <c r="H49"/>
  <c r="I49"/>
  <c r="J45" s="1"/>
  <c r="M95" i="18" l="1"/>
  <c r="M53"/>
  <c r="M44"/>
  <c r="M110"/>
  <c r="M119"/>
  <c r="M93"/>
  <c r="M92" s="1"/>
  <c r="G44"/>
  <c r="G69"/>
  <c r="M81"/>
  <c r="M80" s="1"/>
  <c r="M9"/>
  <c r="M8" s="1"/>
  <c r="M67" i="17"/>
  <c r="M87"/>
  <c r="M51"/>
  <c r="M42"/>
  <c r="G67"/>
  <c r="G42"/>
  <c r="G51"/>
  <c r="M113"/>
  <c r="M110" s="1"/>
  <c r="G102"/>
  <c r="M81"/>
  <c r="M78" s="1"/>
  <c r="M9"/>
  <c r="M8" s="1"/>
  <c r="M25" i="16"/>
  <c r="G25"/>
  <c r="M40"/>
  <c r="M39" s="1"/>
  <c r="M32"/>
  <c r="M30" s="1"/>
  <c r="M16"/>
  <c r="M15" s="1"/>
  <c r="M49"/>
  <c r="M46" s="1"/>
  <c r="M9"/>
  <c r="M8" s="1"/>
  <c r="G25" i="15"/>
  <c r="M40"/>
  <c r="M39" s="1"/>
  <c r="M16"/>
  <c r="M15" s="1"/>
  <c r="M49"/>
  <c r="M46" s="1"/>
  <c r="M33"/>
  <c r="M30" s="1"/>
  <c r="M9"/>
  <c r="M8" s="1"/>
  <c r="M48" i="14"/>
  <c r="M46" s="1"/>
  <c r="M40"/>
  <c r="M39" s="1"/>
  <c r="M32"/>
  <c r="M30" s="1"/>
  <c r="M16"/>
  <c r="M15" s="1"/>
  <c r="M9"/>
  <c r="M8" s="1"/>
  <c r="M25" i="13"/>
  <c r="G25"/>
  <c r="M40"/>
  <c r="M39" s="1"/>
  <c r="M16"/>
  <c r="M15" s="1"/>
  <c r="G46"/>
  <c r="M33"/>
  <c r="M30" s="1"/>
  <c r="M9"/>
  <c r="M8" s="1"/>
  <c r="M53" i="12"/>
  <c r="M44"/>
  <c r="M95"/>
  <c r="M93"/>
  <c r="M92" s="1"/>
  <c r="M118"/>
  <c r="M117" s="1"/>
  <c r="G44"/>
  <c r="G69"/>
  <c r="G53"/>
  <c r="M121"/>
  <c r="M119" s="1"/>
  <c r="M113"/>
  <c r="M110" s="1"/>
  <c r="M97"/>
  <c r="M81"/>
  <c r="M80" s="1"/>
  <c r="M9"/>
  <c r="M8" s="1"/>
  <c r="J47" i="1"/>
  <c r="J41"/>
  <c r="J46"/>
  <c r="J48"/>
  <c r="J43"/>
  <c r="J39"/>
  <c r="J49" s="1"/>
  <c r="J40"/>
  <c r="J42"/>
  <c r="J44"/>
  <c r="I21"/>
  <c r="J28"/>
  <c r="J26"/>
  <c r="G38"/>
  <c r="F38"/>
  <c r="J23"/>
  <c r="J24"/>
  <c r="J25"/>
  <c r="J27"/>
  <c r="E24"/>
  <c r="E26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budo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budo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budo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budo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budo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budo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budo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<sst xmlns="http://schemas.openxmlformats.org/spreadsheetml/2006/main" count="4062" uniqueCount="387">
  <si>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</si>
  <si>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</si>
  <si>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</si>
  <si>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</si>
  <si>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</si>
  <si>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</si>
  <si>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</si>
  <si>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</si>
  <si>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</si>
  <si>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</si>
  <si>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</si>
  <si>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</si>
  <si>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</si>
  <si>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</si>
  <si>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</si>
  <si>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</si>
  <si>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</si>
  <si>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</si>
  <si>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</si>
  <si>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</si>
  <si>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</si>
  <si>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</si>
  <si>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</si>
  <si>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</si>
  <si>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</si>
  <si>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</si>
  <si>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</si>
  <si>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</si>
  <si>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</si>
  <si>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</si>
  <si>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</si>
  <si>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</si>
  <si>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</si>
  <si>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</si>
  <si>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</si>
  <si>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</si>
  <si>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</si>
  <si>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</si>
  <si>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</si>
  <si>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</si>
  <si>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</si>
  <si>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</si>
  <si>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</si>
  <si>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431-2-7_1</t>
  </si>
  <si>
    <t>VT Sedlinka v km 2,500 - 5,150</t>
  </si>
  <si>
    <t>Obec Nové Sedlice</t>
  </si>
  <si>
    <t>Zahumenní 85</t>
  </si>
  <si>
    <t>Nové Sedlice</t>
  </si>
  <si>
    <t>74706</t>
  </si>
  <si>
    <t>66144540</t>
  </si>
  <si>
    <t>Lesostavby Frýdek-Místek a. s.</t>
  </si>
  <si>
    <t>Slezská 2766</t>
  </si>
  <si>
    <t>Frýdek-Místek</t>
  </si>
  <si>
    <t>73801</t>
  </si>
  <si>
    <t>45193118</t>
  </si>
  <si>
    <t>CZ45193118</t>
  </si>
  <si>
    <t>29.9.2021</t>
  </si>
  <si>
    <t>Stavba</t>
  </si>
  <si>
    <t>SO 04</t>
  </si>
  <si>
    <t>Mostky, Lávka</t>
  </si>
  <si>
    <t>01</t>
  </si>
  <si>
    <t>Most v km 3,399</t>
  </si>
  <si>
    <t>02</t>
  </si>
  <si>
    <t>Most v km 3.606</t>
  </si>
  <si>
    <t>03</t>
  </si>
  <si>
    <t>Most v km 3,652</t>
  </si>
  <si>
    <t>04</t>
  </si>
  <si>
    <t>Most v km 3,679</t>
  </si>
  <si>
    <t>05</t>
  </si>
  <si>
    <t>Most v km 3,723</t>
  </si>
  <si>
    <t>06</t>
  </si>
  <si>
    <t>Lávka v km 4,034</t>
  </si>
  <si>
    <t>SO 04-D01</t>
  </si>
  <si>
    <t>Mostky, Lávka - Méněpráce</t>
  </si>
  <si>
    <t>MP01 R00</t>
  </si>
  <si>
    <t>Celkem za stavbu</t>
  </si>
  <si>
    <t>CZK</t>
  </si>
  <si>
    <t>Rekapitulace dílů</t>
  </si>
  <si>
    <t>Typ dílu</t>
  </si>
  <si>
    <t>1</t>
  </si>
  <si>
    <t>Zemní práce</t>
  </si>
  <si>
    <t>2</t>
  </si>
  <si>
    <t>Zakládání</t>
  </si>
  <si>
    <t>3</t>
  </si>
  <si>
    <t>Svislé a kompletní konstrukce</t>
  </si>
  <si>
    <t>4</t>
  </si>
  <si>
    <t>Vodorovné konstrukce</t>
  </si>
  <si>
    <t>5</t>
  </si>
  <si>
    <t>Komunikace pozemní</t>
  </si>
  <si>
    <t>6</t>
  </si>
  <si>
    <t>Úpravy povrchů, podlahy a osazování výplní</t>
  </si>
  <si>
    <t>9</t>
  </si>
  <si>
    <t>Ostatní konstrukce a práce, bourání</t>
  </si>
  <si>
    <t>997</t>
  </si>
  <si>
    <t>Přesun sutě</t>
  </si>
  <si>
    <t>998</t>
  </si>
  <si>
    <t>Přesun hmot</t>
  </si>
  <si>
    <t>711</t>
  </si>
  <si>
    <t>Izolace proti vodě, vlhkosti a plynům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</si>
  <si>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</si>
  <si>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</si>
  <si>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</si>
  <si>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</si>
  <si>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</si>
  <si>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</si>
  <si>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</si>
  <si>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</si>
  <si>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</si>
  <si>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</si>
  <si>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</si>
  <si>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</si>
  <si>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</si>
  <si>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</si>
  <si>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</si>
  <si>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</si>
  <si>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</si>
  <si>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</si>
  <si>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</si>
  <si>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</si>
  <si>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</si>
  <si>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</si>
  <si>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</si>
  <si>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</si>
  <si>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</si>
  <si>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</si>
  <si>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</si>
  <si>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</si>
  <si>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</si>
  <si>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111201101R00</t>
  </si>
  <si>
    <t>Odstranění křovin a stromů průměru kmene do 100 mm i s kořeny z celkové plochy do 1000 m2</t>
  </si>
  <si>
    <t>m2</t>
  </si>
  <si>
    <t>RTS 21/ II</t>
  </si>
  <si>
    <t>Indiv</t>
  </si>
  <si>
    <t>Práce</t>
  </si>
  <si>
    <t>POL1_1</t>
  </si>
  <si>
    <t>111251111R00</t>
  </si>
  <si>
    <t>Drcení ořezaných větví D do 100 mm s odvozem do 20 km</t>
  </si>
  <si>
    <t>m3</t>
  </si>
  <si>
    <t>113106187</t>
  </si>
  <si>
    <t>Rozebrání dlažeb vozovek ze zámkové dlažby s ložem z kameniva strojně pl do 50 m2</t>
  </si>
  <si>
    <t>URS</t>
  </si>
  <si>
    <t>113107324R00</t>
  </si>
  <si>
    <t>Odstranění podkladu z kameniva drceného tl 400 mm strojně pl do 50 m2</t>
  </si>
  <si>
    <t>113107326R00</t>
  </si>
  <si>
    <t>Odstranění podkladu z kameniva drceného se štětem tl 450 mm strojně pl do 50 m2</t>
  </si>
  <si>
    <t>113154124</t>
  </si>
  <si>
    <t>Frézování živičného krytu tl 100 mm pruh š 1 m pl do 500 m2 bez překážek v trase</t>
  </si>
  <si>
    <t>115001103R00</t>
  </si>
  <si>
    <t>Převedení vody potrubím DN do 250</t>
  </si>
  <si>
    <t>m</t>
  </si>
  <si>
    <t>115101202R00</t>
  </si>
  <si>
    <t>Čerpání vody na dopravní výšku do 10 m průměrný přítok do 1000 l/min</t>
  </si>
  <si>
    <t>hod</t>
  </si>
  <si>
    <t>115101302R00</t>
  </si>
  <si>
    <t>Pohotovost čerpací soupravy pro dopravní výšku do 10 m přítok do 1000 l/min</t>
  </si>
  <si>
    <t>den</t>
  </si>
  <si>
    <t>120001101R00</t>
  </si>
  <si>
    <t>Příplatek za ztížení odkopávky nebo prokkopávky v blízkosti inženýrských sítí</t>
  </si>
  <si>
    <t>131301102</t>
  </si>
  <si>
    <t>Hloubení jam nezapažených v hornině tř. 4 objemu do 1000 m3</t>
  </si>
  <si>
    <t>131301109</t>
  </si>
  <si>
    <t>Příplatek za lepivost u hloubení jam nezapažených v hornině tř. 4</t>
  </si>
  <si>
    <t>131301191R00</t>
  </si>
  <si>
    <t>Příplatek za hloubení jam v tekoucí vodě při LTM v hornině tř. 4</t>
  </si>
  <si>
    <t>151101201R00</t>
  </si>
  <si>
    <t>Zřízení příložného pažení stěn výkopu hl do 4 m</t>
  </si>
  <si>
    <t>151101211R00</t>
  </si>
  <si>
    <t>Odstranění příložného pažení stěn hl do 4 m</t>
  </si>
  <si>
    <t>151101401R00</t>
  </si>
  <si>
    <t>Zřízení vzepření stěn při pažení příložném hl do 4 m</t>
  </si>
  <si>
    <t>151101411R00</t>
  </si>
  <si>
    <t>Odstranění vzepření stěn při pažení příložném hl do 4 m</t>
  </si>
  <si>
    <t>161101102R00</t>
  </si>
  <si>
    <t>Svislé přemístění výkopku z horniny tř. 1 až 4 hl výkopu do 4 m</t>
  </si>
  <si>
    <t>162301102R00</t>
  </si>
  <si>
    <t>Vodorovné přemístění do 1000 m výkopku/sypaniny z horniny tř. 1 až 4</t>
  </si>
  <si>
    <t>162701105R00</t>
  </si>
  <si>
    <t>Vodorovné přemístění do 10000 m výkopku/sypaniny z horniny tř. 1 až 4</t>
  </si>
  <si>
    <t>167101101R00</t>
  </si>
  <si>
    <t>Nakládání výkopku z hornin tř. 1 až 4 do 100 m3</t>
  </si>
  <si>
    <t>171151101R00</t>
  </si>
  <si>
    <t>Hutnění boků násypů pro jakýkoliv sklon a míru zhutnění svahu</t>
  </si>
  <si>
    <t>171201101R00</t>
  </si>
  <si>
    <t>Uložení sypaniny do násypů nezhutněných</t>
  </si>
  <si>
    <t>171201201R00</t>
  </si>
  <si>
    <t>Uložení sypaniny na skládky</t>
  </si>
  <si>
    <t>171201211</t>
  </si>
  <si>
    <t>Poplatek za uložení stavebního odpadu - zeminy a kameniva na skládce</t>
  </si>
  <si>
    <t>t</t>
  </si>
  <si>
    <t>174101101R00</t>
  </si>
  <si>
    <t>Zásyp jam, šachet rýh nebo kolem objektů sypaninou se zhutněním</t>
  </si>
  <si>
    <t>58344171R</t>
  </si>
  <si>
    <t>štěrkodrť frakce 0-32</t>
  </si>
  <si>
    <t>SPCM</t>
  </si>
  <si>
    <t>Specifikace</t>
  </si>
  <si>
    <t>POL3_0</t>
  </si>
  <si>
    <t>103-zemina</t>
  </si>
  <si>
    <t>Dodávka nenamrzavé zeminy vč. dopravy</t>
  </si>
  <si>
    <t>Vlastní</t>
  </si>
  <si>
    <t>181411123</t>
  </si>
  <si>
    <t>Založení lučního trávníku výsevem plochy do 1000 m2 ve svahu do 1:1</t>
  </si>
  <si>
    <t>00572100R</t>
  </si>
  <si>
    <t>osivo jetelotráva intenzivní víceletá</t>
  </si>
  <si>
    <t>kg</t>
  </si>
  <si>
    <t>181951102</t>
  </si>
  <si>
    <t>Úprava pláně v hornině tř. 1 až 4 se zhutněním</t>
  </si>
  <si>
    <t>182201101R00</t>
  </si>
  <si>
    <t>Svahování násypů</t>
  </si>
  <si>
    <t>182301122R00</t>
  </si>
  <si>
    <t>Rozprostření ornice pl do 500 m2 ve svahu přes 1:5 tl vrstvy do 150 mm</t>
  </si>
  <si>
    <t>026-ornice</t>
  </si>
  <si>
    <t>Dodávka ornice vč. dopravy</t>
  </si>
  <si>
    <t>1-hrázka</t>
  </si>
  <si>
    <t>Vybudování hrázky pro převedení vody vč. zrušení po ukončení prací</t>
  </si>
  <si>
    <t>kus</t>
  </si>
  <si>
    <t>212792311</t>
  </si>
  <si>
    <t>Odvodnění mostní opěry - drenážní plastové potrubí HDPE DN 110</t>
  </si>
  <si>
    <t>212792312</t>
  </si>
  <si>
    <t>Odvodnění mostní opěry - drenážní plastové potrubí HDPE DN 160</t>
  </si>
  <si>
    <t>274311124</t>
  </si>
  <si>
    <t>Základové pasy, prahy, věnce a ostruhy z betonu prostého C 12/15 X0</t>
  </si>
  <si>
    <t>274321118R00</t>
  </si>
  <si>
    <t>Základové pasy, prahy, věnce a ostruhy ze ŽB C 30/37 XA1, XC4, XF3</t>
  </si>
  <si>
    <t>274354111R00</t>
  </si>
  <si>
    <t>Bednění základových pasů - zřízení</t>
  </si>
  <si>
    <t>274354192</t>
  </si>
  <si>
    <t>Příplatek k bednění základů za zakřivení základových pasů průměru nad 7,5 m</t>
  </si>
  <si>
    <t>274354211R00</t>
  </si>
  <si>
    <t>Bednění základových pasů - odstranění</t>
  </si>
  <si>
    <t>274361116</t>
  </si>
  <si>
    <t>Výztuž základových pasů, prahů, věnců a ostruh z betonářské oceli 10 505</t>
  </si>
  <si>
    <t>317321118R00</t>
  </si>
  <si>
    <t>Mostní římsy ze ŽB C 30/37 XF4, XC4, XD2</t>
  </si>
  <si>
    <t>317353121R00</t>
  </si>
  <si>
    <t>Bednění mostních říms všech tvarů - zřízení</t>
  </si>
  <si>
    <t>317353221R00</t>
  </si>
  <si>
    <t>Bednění mostních říms všech tvarů - odstranění</t>
  </si>
  <si>
    <t>317361116</t>
  </si>
  <si>
    <t>Výztuž mostních říms z betonářské oceli 10 505</t>
  </si>
  <si>
    <t>334323218R00</t>
  </si>
  <si>
    <t>Mostní křídla a závěrné zídky ze ŽB C 30/37 XA1, XC4, XF3</t>
  </si>
  <si>
    <t>334323118R00</t>
  </si>
  <si>
    <t>Mostní opěry a úložné prahy ze ŽB C 30/37 XA1, XC4, XF3</t>
  </si>
  <si>
    <t>334351112</t>
  </si>
  <si>
    <t>Bednění systémové mostních opěr a úložných prahů zpřekližek pro ŽB - zřízení</t>
  </si>
  <si>
    <t>334351211R00</t>
  </si>
  <si>
    <t>Bednění systémové mostních opěr a úložných prahů z překližek - odstranění</t>
  </si>
  <si>
    <t>334352111R00</t>
  </si>
  <si>
    <t>Bednění mostních křídel a závěrných zídek ze systémového bednění s výplní zpřekližek - zřízení</t>
  </si>
  <si>
    <t>334352211R00</t>
  </si>
  <si>
    <t>Bednění mostních křídel a závěrných zídek ze systémového bednění s výplní zpřekližek - odstranění</t>
  </si>
  <si>
    <t>334361216</t>
  </si>
  <si>
    <t>Výztuž dříků opěr z betonářské oceli 10 505</t>
  </si>
  <si>
    <t>334361226</t>
  </si>
  <si>
    <t>Výztuž křídel, závěrných zdí z betonářské oceli 10 505</t>
  </si>
  <si>
    <t>334791113</t>
  </si>
  <si>
    <t>Prostup v betonových zdech z plastových trub DN do 160</t>
  </si>
  <si>
    <t>348171111R00</t>
  </si>
  <si>
    <t>Osazení mostního ocelového zábradlí nesnímatelného do betonu říms přímo</t>
  </si>
  <si>
    <t>55391534</t>
  </si>
  <si>
    <t>Ocelové trubkové mostní zábradlí v.1,1m vč. spojovacího materiálu, povrchové úpravy</t>
  </si>
  <si>
    <t>421131115</t>
  </si>
  <si>
    <t>Letmá montáž zdola dílce běžného hmotnosti do 32 t</t>
  </si>
  <si>
    <t>421321128</t>
  </si>
  <si>
    <t>Mostní nosné konstrukce deskové ze ŽB C 30/37 XF4, XC4, XD2</t>
  </si>
  <si>
    <t>421351131</t>
  </si>
  <si>
    <t>Bednění boční stěny konstrukcí mostů výšky do 350 mm - zřízení</t>
  </si>
  <si>
    <t>421351231</t>
  </si>
  <si>
    <t>Bednění stěny boční konstrukcí mostů výšky do 350 mm - odstranění</t>
  </si>
  <si>
    <t>421361226</t>
  </si>
  <si>
    <t>Výztuž ŽB deskového mostu z betonářské oceli 10 505</t>
  </si>
  <si>
    <t>451475121</t>
  </si>
  <si>
    <t>Podkladní vrstva plastbetonová samonivelační první vrstva tl 10 mm</t>
  </si>
  <si>
    <t>451475122</t>
  </si>
  <si>
    <t>Podkladní vrstva plastbetonová samonivelační každá další vrstva tl 10 mm</t>
  </si>
  <si>
    <t>451572111</t>
  </si>
  <si>
    <t>Lože pod potrubí otevřený výkop z kameniva drobného těženého</t>
  </si>
  <si>
    <t>4-prefabrikace</t>
  </si>
  <si>
    <t>Pomocné práce při vytvoření staveništního prefabrikátu NK</t>
  </si>
  <si>
    <t>4-trny</t>
  </si>
  <si>
    <t>Vytvoření otvorů pr.50mm, osazení a dodávka trnů pr.25mm, zalití cementovou zálivkou C30/37</t>
  </si>
  <si>
    <t>564730011</t>
  </si>
  <si>
    <t>Podklad z kameniva hrubého drceného vel. 8-16 mm tl 100 mm</t>
  </si>
  <si>
    <t>564760111</t>
  </si>
  <si>
    <t>Podklad z kameniva hrubého drceného vel. 16-32 mm tl 200 mm</t>
  </si>
  <si>
    <t>564851114R00</t>
  </si>
  <si>
    <t>Podklad ze štěrkodrtě ŠD tl 180 mm</t>
  </si>
  <si>
    <t>564952111R00</t>
  </si>
  <si>
    <t>Podklad z mechanicky zpevněného kameniva MZK tl 150 mm</t>
  </si>
  <si>
    <t>565155121</t>
  </si>
  <si>
    <t>Asfaltový beton vrstva podkladní ACP 16+ (obalované kamenivo OKS) tl 70 mm š přes 3 m</t>
  </si>
  <si>
    <t>573111114R00</t>
  </si>
  <si>
    <t>Postřik živičný infiltrační z asfaltu množství 2 kg/m2</t>
  </si>
  <si>
    <t>573211109</t>
  </si>
  <si>
    <t>Postřik živičný spojovací z asfaltu v množství 0,50 kg/m2</t>
  </si>
  <si>
    <t>577144121</t>
  </si>
  <si>
    <t>Asfaltový beton vrstva obrusná ACO 11 tl 50 mm š přes 3 m z nemodifikovaného asfaltu</t>
  </si>
  <si>
    <t>596212210</t>
  </si>
  <si>
    <t>Kladení zámkové dlažby pozemních komunikací tl 80 mm skupiny A pl do 50 m2</t>
  </si>
  <si>
    <t>59245013</t>
  </si>
  <si>
    <t>dlažba zámková profilová 20x16,5x8 cm přírodní</t>
  </si>
  <si>
    <t>5-pojizdna izolace</t>
  </si>
  <si>
    <t>D+M Pojízdná izolace na NK tl.10mm vč. přípravy povrchu, penetrace</t>
  </si>
  <si>
    <t>628611111</t>
  </si>
  <si>
    <t>Nátěr betonu mostu akrylátový 2x impregnační OS-A</t>
  </si>
  <si>
    <t>631311133</t>
  </si>
  <si>
    <t>Mazanina tl do 240 mm z betonu prostého bez zvýšených nároků na prostředí tř. C 12/15</t>
  </si>
  <si>
    <t>919124121</t>
  </si>
  <si>
    <t>Dilatační spáry vkládané v cementobetonovém krytu s vyplněním spár asfaltovou zálivkou</t>
  </si>
  <si>
    <t>919735113R00</t>
  </si>
  <si>
    <t>Řezání stávajícího živičného krytu hl do 150 mm</t>
  </si>
  <si>
    <t>931992111R00</t>
  </si>
  <si>
    <t>Výplň dilatačních spár z pěnového polystyrénu tl 20 mm</t>
  </si>
  <si>
    <t>931994121</t>
  </si>
  <si>
    <t>Těsnění styčné spáry u prefa dílců mikrotenovým pryžovým profilem</t>
  </si>
  <si>
    <t>931994141</t>
  </si>
  <si>
    <t>Těsnění pracovní spáry betonové konstrukce polyuretanovým tmelem do pl 1,5 cm2</t>
  </si>
  <si>
    <t>931994142</t>
  </si>
  <si>
    <t>Těsnění dilatační spáry betonové konstrukce polyuretanovým tmelem do pl 4,0 cm2</t>
  </si>
  <si>
    <t>938909311R00</t>
  </si>
  <si>
    <t>Čištění vozovek metením strojně podkladu nebo krytu betonového nebo živičného</t>
  </si>
  <si>
    <t>949101111</t>
  </si>
  <si>
    <t>Lešení pomocné pro objekty pozemních staveb s lešeňovou podlahou v do 1,9 m zatížení do 150 kg/m2</t>
  </si>
  <si>
    <t>953945262</t>
  </si>
  <si>
    <t>Kotvy mechanické M 24 pro těžká kotvení do betonu, ŽB nebo kamene s vyvrtáním otvoru</t>
  </si>
  <si>
    <t>953961216</t>
  </si>
  <si>
    <t>Kotvy chemickou patronou M 24 hl 210 mm do betonu, ŽB nebo kamene s vyvrtáním otvoru</t>
  </si>
  <si>
    <t>961041221R00</t>
  </si>
  <si>
    <t>Bourání mostních základů z betonu prokládaného</t>
  </si>
  <si>
    <t>962041221R00</t>
  </si>
  <si>
    <t>Bourání mostních zdí a pilířů z betonu prokládaného</t>
  </si>
  <si>
    <t>963051111R00</t>
  </si>
  <si>
    <t>Bourání mostní nosné konstrukce z ŽB</t>
  </si>
  <si>
    <t>966075141R00</t>
  </si>
  <si>
    <t>Odstranění kovového zábradlí vcelku</t>
  </si>
  <si>
    <t>997211111</t>
  </si>
  <si>
    <t>Svislá doprava suti na v 3,5 m</t>
  </si>
  <si>
    <t>997211511</t>
  </si>
  <si>
    <t>Vodorovná doprava suti po suchu na vzdálenost do 1 km</t>
  </si>
  <si>
    <t>997211519</t>
  </si>
  <si>
    <t>Příplatek ZKD 1 km u vodorovné dopravy suti</t>
  </si>
  <si>
    <t>997211611</t>
  </si>
  <si>
    <t>Nakládání suti na dopravní prostředky pro vodorovnou dopravu</t>
  </si>
  <si>
    <t>997013802</t>
  </si>
  <si>
    <t>Poplatek za uložení na skládce (skládkovné) stavebního odpadu železobetonového, betonového, kamenného</t>
  </si>
  <si>
    <t>997223845</t>
  </si>
  <si>
    <t>Poplatek za uložení na skládce (skládkovné) odpadu asfaltového bez dehtu kód odpadu 170 302</t>
  </si>
  <si>
    <t>998212111R00</t>
  </si>
  <si>
    <t>Přesun hmot pro mosty zděné, monolitické betonové nebo ocelové v do 20 m</t>
  </si>
  <si>
    <t>711111001R00</t>
  </si>
  <si>
    <t>Provedení izolace proti zemní vlhkosti vodorovné za studena nátěrem penetračním</t>
  </si>
  <si>
    <t>POL1_7</t>
  </si>
  <si>
    <t>711112001R00</t>
  </si>
  <si>
    <t>Provedení izolace proti zemní vlhkosti svislé za studena nátěrem penetračním</t>
  </si>
  <si>
    <t>11163150R</t>
  </si>
  <si>
    <t>lak asfaltový penetrační</t>
  </si>
  <si>
    <t>711112002R00</t>
  </si>
  <si>
    <t>Provedení izolace proti zemní vlhkosti svislé za studena lakem asfaltovým</t>
  </si>
  <si>
    <t>11163152R</t>
  </si>
  <si>
    <t>lak asfaltový izolační</t>
  </si>
  <si>
    <t>RTS 16/ II</t>
  </si>
  <si>
    <t>711131101R00</t>
  </si>
  <si>
    <t>Provedení izolace proti zemní vlhkosti pásy na sucho vodorovné AIP nebo tkaninou</t>
  </si>
  <si>
    <t>711132101R00</t>
  </si>
  <si>
    <t>Provedení izolace proti zemní vlhkosti pásy na sucho svislé AIP nebo tkaninou</t>
  </si>
  <si>
    <t>69311083</t>
  </si>
  <si>
    <t>geotextilie netkaná PP 600g/m2</t>
  </si>
  <si>
    <t>711141559R00</t>
  </si>
  <si>
    <t>Provedení izolace proti zemní vlhkosti pásy přitavením vodorovné NAIP</t>
  </si>
  <si>
    <t>711142559R00</t>
  </si>
  <si>
    <t>Provedení izolace proti zemní vlhkosti pásy přitavením svislé NAIP</t>
  </si>
  <si>
    <t>62841170</t>
  </si>
  <si>
    <t>pásy s modifikovaným asfaltem vložka PE rouno minerální jemnozrnný posyp tl 3mm</t>
  </si>
  <si>
    <t>711461201R00</t>
  </si>
  <si>
    <t>Provedení izolace proti tlakové vodě vodorovné fólií zesílením spojů páskem</t>
  </si>
  <si>
    <t>28323113R</t>
  </si>
  <si>
    <t>fólie PE hydroizolační (ojemová hmotnost 950 kg/m3), š. 1,4 m tl. 2,0 mm</t>
  </si>
  <si>
    <t>998711101R00</t>
  </si>
  <si>
    <t>Přesun hmot tonážní pro izolace proti vodě, vlhkosti a plynům v objektech výšky do 6 m</t>
  </si>
  <si>
    <t>END</t>
  </si>
  <si>
    <t>131301112R00</t>
  </si>
  <si>
    <t>916231213</t>
  </si>
  <si>
    <t>Osazení chodníkového obrubníku betonového stojatého s boční opěrou do lože z betonu prostého</t>
  </si>
  <si>
    <t>59217017</t>
  </si>
  <si>
    <t>obrubník betonový chodníkový 100x10x25 cm</t>
  </si>
  <si>
    <t>MP01 R00 - Most v km 3,399</t>
  </si>
  <si>
    <t>Mostky, Lávka - Méněpráce - Most v km 3,399</t>
  </si>
</sst>
</file>

<file path=xl/styles.xml><?xml version="1.0" encoding="utf-8"?>
<styleSheet xmlns="http://schemas.openxmlformats.org/spreadsheetml/2006/main">
  <numFmts count="1">
    <numFmt numFmtId="164" formatCode="#,##0.00000"/>
  </numFmts>
  <fonts count="1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" fontId="3" fillId="3" borderId="37" xfId="0" applyNumberFormat="1" applyFont="1" applyFill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3" fillId="3" borderId="37" xfId="0" applyNumberFormat="1" applyFont="1" applyFill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16" fillId="0" borderId="0" xfId="0" applyNumberFormat="1" applyFont="1" applyAlignment="1">
      <alignment vertical="top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4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erver\ISRTS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3.2"/>
  <sheetData>
    <row r="1" spans="1:7">
      <c r="A1" s="21" t="s">
        <v>40</v>
      </c>
    </row>
    <row r="2" spans="1:7" ht="57.75" customHeight="1">
      <c r="A2" s="175" t="s">
        <v>41</v>
      </c>
      <c r="B2" s="175"/>
      <c r="C2" s="175"/>
      <c r="D2" s="175"/>
      <c r="E2" s="175"/>
      <c r="F2" s="175"/>
      <c r="G2" s="17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6" activePane="bottomLeft" state="frozen"/>
      <selection pane="bottomLeft" activeCell="AB56" sqref="AB56"/>
    </sheetView>
  </sheetViews>
  <sheetFormatPr defaultRowHeight="13.2" outlineLevelRow="1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31" t="s">
        <v>7</v>
      </c>
      <c r="B1" s="231"/>
      <c r="C1" s="231"/>
      <c r="D1" s="231"/>
      <c r="E1" s="231"/>
      <c r="F1" s="231"/>
      <c r="G1" s="231"/>
      <c r="AG1" t="s">
        <v>101</v>
      </c>
    </row>
    <row r="2" spans="1:60" ht="25.05" customHeight="1">
      <c r="A2" s="139" t="s">
        <v>8</v>
      </c>
      <c r="B2" s="49" t="s">
        <v>43</v>
      </c>
      <c r="C2" s="232" t="s">
        <v>44</v>
      </c>
      <c r="D2" s="233"/>
      <c r="E2" s="233"/>
      <c r="F2" s="233"/>
      <c r="G2" s="234"/>
      <c r="AG2" t="s">
        <v>102</v>
      </c>
    </row>
    <row r="3" spans="1:60" ht="25.05" customHeight="1">
      <c r="A3" s="139" t="s">
        <v>9</v>
      </c>
      <c r="B3" s="49" t="s">
        <v>72</v>
      </c>
      <c r="C3" s="232" t="s">
        <v>386</v>
      </c>
      <c r="D3" s="233"/>
      <c r="E3" s="233"/>
      <c r="F3" s="233"/>
      <c r="G3" s="234"/>
      <c r="AC3" s="121" t="s">
        <v>102</v>
      </c>
      <c r="AG3" t="s">
        <v>103</v>
      </c>
    </row>
    <row r="4" spans="1:60" ht="25.05" customHeight="1">
      <c r="A4" s="140" t="s">
        <v>10</v>
      </c>
      <c r="B4" s="141" t="s">
        <v>60</v>
      </c>
      <c r="C4" s="235" t="s">
        <v>74</v>
      </c>
      <c r="D4" s="236"/>
      <c r="E4" s="236"/>
      <c r="F4" s="236"/>
      <c r="G4" s="237"/>
      <c r="AG4" t="s">
        <v>104</v>
      </c>
    </row>
    <row r="5" spans="1:60">
      <c r="D5" s="10"/>
    </row>
    <row r="6" spans="1:60" ht="39.6">
      <c r="A6" s="143" t="s">
        <v>105</v>
      </c>
      <c r="B6" s="145" t="s">
        <v>106</v>
      </c>
      <c r="C6" s="145" t="s">
        <v>107</v>
      </c>
      <c r="D6" s="144" t="s">
        <v>108</v>
      </c>
      <c r="E6" s="143" t="s">
        <v>109</v>
      </c>
      <c r="F6" s="142" t="s">
        <v>110</v>
      </c>
      <c r="G6" s="143" t="s">
        <v>31</v>
      </c>
      <c r="H6" s="146" t="s">
        <v>32</v>
      </c>
      <c r="I6" s="146" t="s">
        <v>111</v>
      </c>
      <c r="J6" s="146" t="s">
        <v>33</v>
      </c>
      <c r="K6" s="146" t="s">
        <v>112</v>
      </c>
      <c r="L6" s="146" t="s">
        <v>113</v>
      </c>
      <c r="M6" s="146" t="s">
        <v>114</v>
      </c>
      <c r="N6" s="146" t="s">
        <v>115</v>
      </c>
      <c r="O6" s="146" t="s">
        <v>116</v>
      </c>
      <c r="P6" s="146" t="s">
        <v>117</v>
      </c>
      <c r="Q6" s="146" t="s">
        <v>118</v>
      </c>
      <c r="R6" s="146" t="s">
        <v>119</v>
      </c>
      <c r="S6" s="146" t="s">
        <v>120</v>
      </c>
      <c r="T6" s="146" t="s">
        <v>121</v>
      </c>
      <c r="U6" s="146" t="s">
        <v>122</v>
      </c>
      <c r="V6" s="146" t="s">
        <v>123</v>
      </c>
      <c r="W6" s="146" t="s">
        <v>124</v>
      </c>
      <c r="X6" s="146" t="s">
        <v>125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2" t="s">
        <v>126</v>
      </c>
      <c r="B8" s="153" t="s">
        <v>79</v>
      </c>
      <c r="C8" s="170" t="s">
        <v>80</v>
      </c>
      <c r="D8" s="154"/>
      <c r="E8" s="155"/>
      <c r="F8" s="156"/>
      <c r="G8" s="157">
        <f>SUMIF(AG9:AG43,"&lt;&gt;NOR",G9:G43)</f>
        <v>-208538.31999999998</v>
      </c>
      <c r="H8" s="151"/>
      <c r="I8" s="151">
        <f>SUM(I9:I43)</f>
        <v>-50958.000000000007</v>
      </c>
      <c r="J8" s="151"/>
      <c r="K8" s="151">
        <f>SUM(K9:K43)</f>
        <v>-157580.31999999998</v>
      </c>
      <c r="L8" s="151"/>
      <c r="M8" s="151">
        <f>SUM(M9:M43)</f>
        <v>-252331.36720000001</v>
      </c>
      <c r="N8" s="151"/>
      <c r="O8" s="151">
        <f>SUM(O9:O43)</f>
        <v>-35.200000000000003</v>
      </c>
      <c r="P8" s="151"/>
      <c r="Q8" s="151">
        <f>SUM(Q9:Q43)</f>
        <v>-18.399999999999999</v>
      </c>
      <c r="R8" s="151"/>
      <c r="S8" s="151"/>
      <c r="T8" s="151"/>
      <c r="U8" s="151"/>
      <c r="V8" s="151">
        <f>SUM(V9:V43)</f>
        <v>-220.08</v>
      </c>
      <c r="W8" s="151"/>
      <c r="X8" s="151"/>
      <c r="AG8" t="s">
        <v>127</v>
      </c>
    </row>
    <row r="9" spans="1:60" ht="20.399999999999999" outlineLevel="1">
      <c r="A9" s="164">
        <v>1</v>
      </c>
      <c r="B9" s="165" t="s">
        <v>128</v>
      </c>
      <c r="C9" s="171" t="s">
        <v>129</v>
      </c>
      <c r="D9" s="166" t="s">
        <v>130</v>
      </c>
      <c r="E9" s="167">
        <v>-50</v>
      </c>
      <c r="F9" s="168">
        <v>25</v>
      </c>
      <c r="G9" s="169">
        <f t="shared" ref="G9:G43" si="0">ROUND(E9*F9,2)</f>
        <v>-1250</v>
      </c>
      <c r="H9" s="150">
        <v>0</v>
      </c>
      <c r="I9" s="150">
        <f t="shared" ref="I9:I43" si="1">ROUND(E9*H9,2)</f>
        <v>0</v>
      </c>
      <c r="J9" s="150">
        <v>25</v>
      </c>
      <c r="K9" s="150">
        <f t="shared" ref="K9:K43" si="2">ROUND(E9*J9,2)</f>
        <v>-1250</v>
      </c>
      <c r="L9" s="150">
        <v>21</v>
      </c>
      <c r="M9" s="150">
        <f t="shared" ref="M9:M43" si="3">G9*(1+L9/100)</f>
        <v>-1512.5</v>
      </c>
      <c r="N9" s="150">
        <v>0</v>
      </c>
      <c r="O9" s="150">
        <f t="shared" ref="O9:O43" si="4">ROUND(E9*N9,2)</f>
        <v>0</v>
      </c>
      <c r="P9" s="150">
        <v>0</v>
      </c>
      <c r="Q9" s="150">
        <f t="shared" ref="Q9:Q43" si="5">ROUND(E9*P9,2)</f>
        <v>0</v>
      </c>
      <c r="R9" s="150"/>
      <c r="S9" s="150" t="s">
        <v>131</v>
      </c>
      <c r="T9" s="150" t="s">
        <v>132</v>
      </c>
      <c r="U9" s="150">
        <v>0.17199999999999999</v>
      </c>
      <c r="V9" s="150">
        <f t="shared" ref="V9:V43" si="6">ROUND(E9*U9,2)</f>
        <v>-8.6</v>
      </c>
      <c r="W9" s="150"/>
      <c r="X9" s="150" t="s">
        <v>133</v>
      </c>
      <c r="Y9" s="147"/>
      <c r="Z9" s="147"/>
      <c r="AA9" s="147"/>
      <c r="AB9" s="147"/>
      <c r="AC9" s="147"/>
      <c r="AD9" s="147"/>
      <c r="AE9" s="147"/>
      <c r="AF9" s="147"/>
      <c r="AG9" s="147" t="s">
        <v>134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0.399999999999999" outlineLevel="1">
      <c r="A10" s="164">
        <v>2</v>
      </c>
      <c r="B10" s="165" t="s">
        <v>135</v>
      </c>
      <c r="C10" s="171" t="s">
        <v>136</v>
      </c>
      <c r="D10" s="166" t="s">
        <v>137</v>
      </c>
      <c r="E10" s="167">
        <v>-2.5</v>
      </c>
      <c r="F10" s="168">
        <v>1850</v>
      </c>
      <c r="G10" s="169">
        <f t="shared" si="0"/>
        <v>-4625</v>
      </c>
      <c r="H10" s="150">
        <v>0</v>
      </c>
      <c r="I10" s="150">
        <f t="shared" si="1"/>
        <v>0</v>
      </c>
      <c r="J10" s="150">
        <v>1850</v>
      </c>
      <c r="K10" s="150">
        <f t="shared" si="2"/>
        <v>-4625</v>
      </c>
      <c r="L10" s="150">
        <v>21</v>
      </c>
      <c r="M10" s="150">
        <f t="shared" si="3"/>
        <v>-5596.25</v>
      </c>
      <c r="N10" s="150">
        <v>0</v>
      </c>
      <c r="O10" s="150">
        <f t="shared" si="4"/>
        <v>0</v>
      </c>
      <c r="P10" s="150">
        <v>0</v>
      </c>
      <c r="Q10" s="150">
        <f t="shared" si="5"/>
        <v>0</v>
      </c>
      <c r="R10" s="150"/>
      <c r="S10" s="150" t="s">
        <v>131</v>
      </c>
      <c r="T10" s="150" t="s">
        <v>132</v>
      </c>
      <c r="U10" s="150">
        <v>4.9480000000000004</v>
      </c>
      <c r="V10" s="150">
        <f t="shared" si="6"/>
        <v>-12.37</v>
      </c>
      <c r="W10" s="150"/>
      <c r="X10" s="150" t="s">
        <v>133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134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0.399999999999999" outlineLevel="1">
      <c r="A11" s="164">
        <v>3</v>
      </c>
      <c r="B11" s="165" t="s">
        <v>138</v>
      </c>
      <c r="C11" s="171" t="s">
        <v>139</v>
      </c>
      <c r="D11" s="166" t="s">
        <v>130</v>
      </c>
      <c r="E11" s="167">
        <v>-8.75</v>
      </c>
      <c r="F11" s="168">
        <v>122</v>
      </c>
      <c r="G11" s="169">
        <f t="shared" si="0"/>
        <v>-1067.5</v>
      </c>
      <c r="H11" s="150">
        <v>0</v>
      </c>
      <c r="I11" s="150">
        <f t="shared" si="1"/>
        <v>0</v>
      </c>
      <c r="J11" s="150">
        <v>122</v>
      </c>
      <c r="K11" s="150">
        <f t="shared" si="2"/>
        <v>-1067.5</v>
      </c>
      <c r="L11" s="150">
        <v>21</v>
      </c>
      <c r="M11" s="150">
        <f t="shared" si="3"/>
        <v>-1291.675</v>
      </c>
      <c r="N11" s="150">
        <v>0</v>
      </c>
      <c r="O11" s="150">
        <f t="shared" si="4"/>
        <v>0</v>
      </c>
      <c r="P11" s="150">
        <v>0.29499999999999998</v>
      </c>
      <c r="Q11" s="150">
        <f t="shared" si="5"/>
        <v>-2.58</v>
      </c>
      <c r="R11" s="150"/>
      <c r="S11" s="150" t="s">
        <v>140</v>
      </c>
      <c r="T11" s="150" t="s">
        <v>132</v>
      </c>
      <c r="U11" s="150">
        <v>0</v>
      </c>
      <c r="V11" s="150">
        <f t="shared" si="6"/>
        <v>0</v>
      </c>
      <c r="W11" s="150"/>
      <c r="X11" s="150" t="s">
        <v>133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134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0.399999999999999" outlineLevel="1">
      <c r="A12" s="164">
        <v>4</v>
      </c>
      <c r="B12" s="165" t="s">
        <v>141</v>
      </c>
      <c r="C12" s="171" t="s">
        <v>142</v>
      </c>
      <c r="D12" s="166" t="s">
        <v>130</v>
      </c>
      <c r="E12" s="167">
        <v>-8.75</v>
      </c>
      <c r="F12" s="168">
        <v>95</v>
      </c>
      <c r="G12" s="169">
        <f t="shared" si="0"/>
        <v>-831.25</v>
      </c>
      <c r="H12" s="150">
        <v>0</v>
      </c>
      <c r="I12" s="150">
        <f t="shared" si="1"/>
        <v>0</v>
      </c>
      <c r="J12" s="150">
        <v>95</v>
      </c>
      <c r="K12" s="150">
        <f t="shared" si="2"/>
        <v>-831.25</v>
      </c>
      <c r="L12" s="150">
        <v>21</v>
      </c>
      <c r="M12" s="150">
        <f t="shared" si="3"/>
        <v>-1005.8125</v>
      </c>
      <c r="N12" s="150">
        <v>0</v>
      </c>
      <c r="O12" s="150">
        <f t="shared" si="4"/>
        <v>0</v>
      </c>
      <c r="P12" s="150">
        <v>0.57999999999999996</v>
      </c>
      <c r="Q12" s="150">
        <f t="shared" si="5"/>
        <v>-5.08</v>
      </c>
      <c r="R12" s="150"/>
      <c r="S12" s="150" t="s">
        <v>131</v>
      </c>
      <c r="T12" s="150" t="s">
        <v>132</v>
      </c>
      <c r="U12" s="150">
        <v>0.47639999999999999</v>
      </c>
      <c r="V12" s="150">
        <f t="shared" si="6"/>
        <v>-4.17</v>
      </c>
      <c r="W12" s="150"/>
      <c r="X12" s="150" t="s">
        <v>133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134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0.399999999999999" outlineLevel="1">
      <c r="A13" s="164">
        <v>5</v>
      </c>
      <c r="B13" s="165" t="s">
        <v>143</v>
      </c>
      <c r="C13" s="171" t="s">
        <v>144</v>
      </c>
      <c r="D13" s="166" t="s">
        <v>130</v>
      </c>
      <c r="E13" s="167">
        <v>-12.25</v>
      </c>
      <c r="F13" s="168">
        <v>115</v>
      </c>
      <c r="G13" s="169">
        <f t="shared" si="0"/>
        <v>-1408.75</v>
      </c>
      <c r="H13" s="150">
        <v>0</v>
      </c>
      <c r="I13" s="150">
        <f t="shared" si="1"/>
        <v>0</v>
      </c>
      <c r="J13" s="150">
        <v>115</v>
      </c>
      <c r="K13" s="150">
        <f t="shared" si="2"/>
        <v>-1408.75</v>
      </c>
      <c r="L13" s="150">
        <v>21</v>
      </c>
      <c r="M13" s="150">
        <f t="shared" si="3"/>
        <v>-1704.5874999999999</v>
      </c>
      <c r="N13" s="150">
        <v>0</v>
      </c>
      <c r="O13" s="150">
        <f t="shared" si="4"/>
        <v>0</v>
      </c>
      <c r="P13" s="150">
        <v>0.62</v>
      </c>
      <c r="Q13" s="150">
        <f t="shared" si="5"/>
        <v>-7.6</v>
      </c>
      <c r="R13" s="150"/>
      <c r="S13" s="150" t="s">
        <v>131</v>
      </c>
      <c r="T13" s="150" t="s">
        <v>132</v>
      </c>
      <c r="U13" s="150">
        <v>0.52659999999999996</v>
      </c>
      <c r="V13" s="150">
        <f t="shared" si="6"/>
        <v>-6.45</v>
      </c>
      <c r="W13" s="150"/>
      <c r="X13" s="150" t="s">
        <v>133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134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0.399999999999999" outlineLevel="1">
      <c r="A14" s="164">
        <v>6</v>
      </c>
      <c r="B14" s="165" t="s">
        <v>145</v>
      </c>
      <c r="C14" s="171" t="s">
        <v>146</v>
      </c>
      <c r="D14" s="166" t="s">
        <v>130</v>
      </c>
      <c r="E14" s="167">
        <v>-12.25</v>
      </c>
      <c r="F14" s="168">
        <v>350</v>
      </c>
      <c r="G14" s="169">
        <f t="shared" si="0"/>
        <v>-4287.5</v>
      </c>
      <c r="H14" s="150">
        <v>0</v>
      </c>
      <c r="I14" s="150">
        <f t="shared" si="1"/>
        <v>0</v>
      </c>
      <c r="J14" s="150">
        <v>350</v>
      </c>
      <c r="K14" s="150">
        <f t="shared" si="2"/>
        <v>-4287.5</v>
      </c>
      <c r="L14" s="150">
        <v>21</v>
      </c>
      <c r="M14" s="150">
        <f t="shared" si="3"/>
        <v>-5187.875</v>
      </c>
      <c r="N14" s="150">
        <v>9.0000000000000006E-5</v>
      </c>
      <c r="O14" s="150">
        <f t="shared" si="4"/>
        <v>0</v>
      </c>
      <c r="P14" s="150">
        <v>0.25600000000000001</v>
      </c>
      <c r="Q14" s="150">
        <f t="shared" si="5"/>
        <v>-3.14</v>
      </c>
      <c r="R14" s="150"/>
      <c r="S14" s="150" t="s">
        <v>140</v>
      </c>
      <c r="T14" s="150" t="s">
        <v>132</v>
      </c>
      <c r="U14" s="150">
        <v>0</v>
      </c>
      <c r="V14" s="150">
        <f t="shared" si="6"/>
        <v>0</v>
      </c>
      <c r="W14" s="150"/>
      <c r="X14" s="150" t="s">
        <v>133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134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4">
        <v>7</v>
      </c>
      <c r="B15" s="165" t="s">
        <v>147</v>
      </c>
      <c r="C15" s="171" t="s">
        <v>148</v>
      </c>
      <c r="D15" s="166" t="s">
        <v>149</v>
      </c>
      <c r="E15" s="167">
        <v>-10</v>
      </c>
      <c r="F15" s="168">
        <v>388</v>
      </c>
      <c r="G15" s="169">
        <f t="shared" si="0"/>
        <v>-3880</v>
      </c>
      <c r="H15" s="150">
        <v>230.08</v>
      </c>
      <c r="I15" s="150">
        <f t="shared" si="1"/>
        <v>-2300.8000000000002</v>
      </c>
      <c r="J15" s="150">
        <v>157.91999999999999</v>
      </c>
      <c r="K15" s="150">
        <f t="shared" si="2"/>
        <v>-1579.2</v>
      </c>
      <c r="L15" s="150">
        <v>21</v>
      </c>
      <c r="M15" s="150">
        <f t="shared" si="3"/>
        <v>-4694.8</v>
      </c>
      <c r="N15" s="150">
        <v>9.5200000000000007E-3</v>
      </c>
      <c r="O15" s="150">
        <f t="shared" si="4"/>
        <v>-0.1</v>
      </c>
      <c r="P15" s="150">
        <v>0</v>
      </c>
      <c r="Q15" s="150">
        <f t="shared" si="5"/>
        <v>0</v>
      </c>
      <c r="R15" s="150"/>
      <c r="S15" s="150" t="s">
        <v>131</v>
      </c>
      <c r="T15" s="150" t="s">
        <v>132</v>
      </c>
      <c r="U15" s="150">
        <v>0.53400000000000003</v>
      </c>
      <c r="V15" s="150">
        <f t="shared" si="6"/>
        <v>-5.34</v>
      </c>
      <c r="W15" s="150"/>
      <c r="X15" s="150" t="s">
        <v>133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134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0.399999999999999" outlineLevel="1">
      <c r="A16" s="164">
        <v>8</v>
      </c>
      <c r="B16" s="165" t="s">
        <v>150</v>
      </c>
      <c r="C16" s="171" t="s">
        <v>151</v>
      </c>
      <c r="D16" s="166" t="s">
        <v>152</v>
      </c>
      <c r="E16" s="167">
        <v>-100</v>
      </c>
      <c r="F16" s="168">
        <v>122</v>
      </c>
      <c r="G16" s="169">
        <f t="shared" si="0"/>
        <v>-12200</v>
      </c>
      <c r="H16" s="150">
        <v>0.8</v>
      </c>
      <c r="I16" s="150">
        <f t="shared" si="1"/>
        <v>-80</v>
      </c>
      <c r="J16" s="150">
        <v>121.2</v>
      </c>
      <c r="K16" s="150">
        <f t="shared" si="2"/>
        <v>-12120</v>
      </c>
      <c r="L16" s="150">
        <v>21</v>
      </c>
      <c r="M16" s="150">
        <f t="shared" si="3"/>
        <v>-14762</v>
      </c>
      <c r="N16" s="150">
        <v>0</v>
      </c>
      <c r="O16" s="150">
        <f t="shared" si="4"/>
        <v>0</v>
      </c>
      <c r="P16" s="150">
        <v>0</v>
      </c>
      <c r="Q16" s="150">
        <f t="shared" si="5"/>
        <v>0</v>
      </c>
      <c r="R16" s="150"/>
      <c r="S16" s="150" t="s">
        <v>131</v>
      </c>
      <c r="T16" s="150" t="s">
        <v>132</v>
      </c>
      <c r="U16" s="150">
        <v>0.30299999999999999</v>
      </c>
      <c r="V16" s="150">
        <f t="shared" si="6"/>
        <v>-30.3</v>
      </c>
      <c r="W16" s="150"/>
      <c r="X16" s="150" t="s">
        <v>133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134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>
      <c r="A17" s="164">
        <v>9</v>
      </c>
      <c r="B17" s="165" t="s">
        <v>153</v>
      </c>
      <c r="C17" s="171" t="s">
        <v>154</v>
      </c>
      <c r="D17" s="166" t="s">
        <v>155</v>
      </c>
      <c r="E17" s="167">
        <v>-30</v>
      </c>
      <c r="F17" s="168">
        <v>10</v>
      </c>
      <c r="G17" s="169">
        <f t="shared" si="0"/>
        <v>-300</v>
      </c>
      <c r="H17" s="150">
        <v>0</v>
      </c>
      <c r="I17" s="150">
        <f t="shared" si="1"/>
        <v>0</v>
      </c>
      <c r="J17" s="150">
        <v>10</v>
      </c>
      <c r="K17" s="150">
        <f t="shared" si="2"/>
        <v>-300</v>
      </c>
      <c r="L17" s="150">
        <v>21</v>
      </c>
      <c r="M17" s="150">
        <f t="shared" si="3"/>
        <v>-363</v>
      </c>
      <c r="N17" s="150">
        <v>0</v>
      </c>
      <c r="O17" s="150">
        <f t="shared" si="4"/>
        <v>0</v>
      </c>
      <c r="P17" s="150">
        <v>0</v>
      </c>
      <c r="Q17" s="150">
        <f t="shared" si="5"/>
        <v>0</v>
      </c>
      <c r="R17" s="150"/>
      <c r="S17" s="150" t="s">
        <v>131</v>
      </c>
      <c r="T17" s="150" t="s">
        <v>132</v>
      </c>
      <c r="U17" s="150">
        <v>0</v>
      </c>
      <c r="V17" s="150">
        <f t="shared" si="6"/>
        <v>0</v>
      </c>
      <c r="W17" s="150"/>
      <c r="X17" s="150" t="s">
        <v>133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134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>
      <c r="A18" s="164">
        <v>10</v>
      </c>
      <c r="B18" s="165" t="s">
        <v>156</v>
      </c>
      <c r="C18" s="171" t="s">
        <v>157</v>
      </c>
      <c r="D18" s="166" t="s">
        <v>137</v>
      </c>
      <c r="E18" s="167">
        <v>-10</v>
      </c>
      <c r="F18" s="168">
        <v>550</v>
      </c>
      <c r="G18" s="169">
        <f t="shared" si="0"/>
        <v>-5500</v>
      </c>
      <c r="H18" s="150">
        <v>0</v>
      </c>
      <c r="I18" s="150">
        <f t="shared" si="1"/>
        <v>0</v>
      </c>
      <c r="J18" s="150">
        <v>550</v>
      </c>
      <c r="K18" s="150">
        <f t="shared" si="2"/>
        <v>-5500</v>
      </c>
      <c r="L18" s="150">
        <v>21</v>
      </c>
      <c r="M18" s="150">
        <f t="shared" si="3"/>
        <v>-6655</v>
      </c>
      <c r="N18" s="150">
        <v>0</v>
      </c>
      <c r="O18" s="150">
        <f t="shared" si="4"/>
        <v>0</v>
      </c>
      <c r="P18" s="150">
        <v>0</v>
      </c>
      <c r="Q18" s="150">
        <f t="shared" si="5"/>
        <v>0</v>
      </c>
      <c r="R18" s="150"/>
      <c r="S18" s="150" t="s">
        <v>131</v>
      </c>
      <c r="T18" s="150" t="s">
        <v>132</v>
      </c>
      <c r="U18" s="150">
        <v>1.548</v>
      </c>
      <c r="V18" s="150">
        <f t="shared" si="6"/>
        <v>-15.48</v>
      </c>
      <c r="W18" s="150"/>
      <c r="X18" s="150" t="s">
        <v>133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0.399999999999999" outlineLevel="1">
      <c r="A19" s="164">
        <v>11</v>
      </c>
      <c r="B19" s="165" t="s">
        <v>158</v>
      </c>
      <c r="C19" s="171" t="s">
        <v>159</v>
      </c>
      <c r="D19" s="166" t="s">
        <v>137</v>
      </c>
      <c r="E19" s="167">
        <v>-147.84</v>
      </c>
      <c r="F19" s="168">
        <v>166</v>
      </c>
      <c r="G19" s="169">
        <f t="shared" si="0"/>
        <v>-24541.439999999999</v>
      </c>
      <c r="H19" s="150">
        <v>0</v>
      </c>
      <c r="I19" s="150">
        <f t="shared" si="1"/>
        <v>0</v>
      </c>
      <c r="J19" s="150">
        <v>166</v>
      </c>
      <c r="K19" s="150">
        <f t="shared" si="2"/>
        <v>-24541.439999999999</v>
      </c>
      <c r="L19" s="150">
        <v>21</v>
      </c>
      <c r="M19" s="150">
        <f t="shared" si="3"/>
        <v>-29695.142399999997</v>
      </c>
      <c r="N19" s="150">
        <v>0</v>
      </c>
      <c r="O19" s="150">
        <f t="shared" si="4"/>
        <v>0</v>
      </c>
      <c r="P19" s="150">
        <v>0</v>
      </c>
      <c r="Q19" s="150">
        <f t="shared" si="5"/>
        <v>0</v>
      </c>
      <c r="R19" s="150"/>
      <c r="S19" s="150" t="s">
        <v>140</v>
      </c>
      <c r="T19" s="150" t="s">
        <v>132</v>
      </c>
      <c r="U19" s="150">
        <v>0</v>
      </c>
      <c r="V19" s="150">
        <f t="shared" si="6"/>
        <v>0</v>
      </c>
      <c r="W19" s="150"/>
      <c r="X19" s="150" t="s">
        <v>133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134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0.399999999999999" outlineLevel="1">
      <c r="A20" s="164">
        <v>12</v>
      </c>
      <c r="B20" s="165" t="s">
        <v>160</v>
      </c>
      <c r="C20" s="171" t="s">
        <v>161</v>
      </c>
      <c r="D20" s="166" t="s">
        <v>137</v>
      </c>
      <c r="E20" s="167">
        <v>-73.92</v>
      </c>
      <c r="F20" s="168">
        <v>30</v>
      </c>
      <c r="G20" s="169">
        <f t="shared" si="0"/>
        <v>-2217.6</v>
      </c>
      <c r="H20" s="150">
        <v>0</v>
      </c>
      <c r="I20" s="150">
        <f t="shared" si="1"/>
        <v>0</v>
      </c>
      <c r="J20" s="150">
        <v>30</v>
      </c>
      <c r="K20" s="150">
        <f t="shared" si="2"/>
        <v>-2217.6</v>
      </c>
      <c r="L20" s="150">
        <v>21</v>
      </c>
      <c r="M20" s="150">
        <f t="shared" si="3"/>
        <v>-2683.2959999999998</v>
      </c>
      <c r="N20" s="150">
        <v>0</v>
      </c>
      <c r="O20" s="150">
        <f t="shared" si="4"/>
        <v>0</v>
      </c>
      <c r="P20" s="150">
        <v>0</v>
      </c>
      <c r="Q20" s="150">
        <f t="shared" si="5"/>
        <v>0</v>
      </c>
      <c r="R20" s="150"/>
      <c r="S20" s="150" t="s">
        <v>140</v>
      </c>
      <c r="T20" s="150" t="s">
        <v>132</v>
      </c>
      <c r="U20" s="150">
        <v>0</v>
      </c>
      <c r="V20" s="150">
        <f t="shared" si="6"/>
        <v>0</v>
      </c>
      <c r="W20" s="150"/>
      <c r="X20" s="150" t="s">
        <v>133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134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>
      <c r="A21" s="164">
        <v>13</v>
      </c>
      <c r="B21" s="165" t="s">
        <v>162</v>
      </c>
      <c r="C21" s="171" t="s">
        <v>163</v>
      </c>
      <c r="D21" s="166" t="s">
        <v>137</v>
      </c>
      <c r="E21" s="167">
        <v>-44.351999999999997</v>
      </c>
      <c r="F21" s="168">
        <v>150</v>
      </c>
      <c r="G21" s="169">
        <f t="shared" si="0"/>
        <v>-6652.8</v>
      </c>
      <c r="H21" s="150">
        <v>0</v>
      </c>
      <c r="I21" s="150">
        <f t="shared" si="1"/>
        <v>0</v>
      </c>
      <c r="J21" s="150">
        <v>150</v>
      </c>
      <c r="K21" s="150">
        <f t="shared" si="2"/>
        <v>-6652.8</v>
      </c>
      <c r="L21" s="150">
        <v>21</v>
      </c>
      <c r="M21" s="150">
        <f t="shared" si="3"/>
        <v>-8049.8879999999999</v>
      </c>
      <c r="N21" s="150">
        <v>0</v>
      </c>
      <c r="O21" s="150">
        <f t="shared" si="4"/>
        <v>0</v>
      </c>
      <c r="P21" s="150">
        <v>0</v>
      </c>
      <c r="Q21" s="150">
        <f t="shared" si="5"/>
        <v>0</v>
      </c>
      <c r="R21" s="150"/>
      <c r="S21" s="150" t="s">
        <v>131</v>
      </c>
      <c r="T21" s="150" t="s">
        <v>132</v>
      </c>
      <c r="U21" s="150">
        <v>0.55079999999999996</v>
      </c>
      <c r="V21" s="150">
        <f t="shared" si="6"/>
        <v>-24.43</v>
      </c>
      <c r="W21" s="150"/>
      <c r="X21" s="150" t="s">
        <v>133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134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64">
        <v>14</v>
      </c>
      <c r="B22" s="165" t="s">
        <v>164</v>
      </c>
      <c r="C22" s="171" t="s">
        <v>165</v>
      </c>
      <c r="D22" s="166" t="s">
        <v>130</v>
      </c>
      <c r="E22" s="167">
        <v>-50</v>
      </c>
      <c r="F22" s="168">
        <v>76</v>
      </c>
      <c r="G22" s="169">
        <f t="shared" si="0"/>
        <v>-3800</v>
      </c>
      <c r="H22" s="150">
        <v>13.76</v>
      </c>
      <c r="I22" s="150">
        <f t="shared" si="1"/>
        <v>-688</v>
      </c>
      <c r="J22" s="150">
        <v>62.24</v>
      </c>
      <c r="K22" s="150">
        <f t="shared" si="2"/>
        <v>-3112</v>
      </c>
      <c r="L22" s="150">
        <v>21</v>
      </c>
      <c r="M22" s="150">
        <f t="shared" si="3"/>
        <v>-4598</v>
      </c>
      <c r="N22" s="150">
        <v>6.9999999999999999E-4</v>
      </c>
      <c r="O22" s="150">
        <f t="shared" si="4"/>
        <v>-0.04</v>
      </c>
      <c r="P22" s="150">
        <v>0</v>
      </c>
      <c r="Q22" s="150">
        <f t="shared" si="5"/>
        <v>0</v>
      </c>
      <c r="R22" s="150"/>
      <c r="S22" s="150" t="s">
        <v>131</v>
      </c>
      <c r="T22" s="150" t="s">
        <v>132</v>
      </c>
      <c r="U22" s="150">
        <v>0.156</v>
      </c>
      <c r="V22" s="150">
        <f t="shared" si="6"/>
        <v>-7.8</v>
      </c>
      <c r="W22" s="150"/>
      <c r="X22" s="150" t="s">
        <v>133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134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64">
        <v>15</v>
      </c>
      <c r="B23" s="165" t="s">
        <v>166</v>
      </c>
      <c r="C23" s="171" t="s">
        <v>167</v>
      </c>
      <c r="D23" s="166" t="s">
        <v>130</v>
      </c>
      <c r="E23" s="167">
        <v>-50</v>
      </c>
      <c r="F23" s="168">
        <v>26</v>
      </c>
      <c r="G23" s="169">
        <f t="shared" si="0"/>
        <v>-1300</v>
      </c>
      <c r="H23" s="150">
        <v>0</v>
      </c>
      <c r="I23" s="150">
        <f t="shared" si="1"/>
        <v>0</v>
      </c>
      <c r="J23" s="150">
        <v>26</v>
      </c>
      <c r="K23" s="150">
        <f t="shared" si="2"/>
        <v>-1300</v>
      </c>
      <c r="L23" s="150">
        <v>21</v>
      </c>
      <c r="M23" s="150">
        <f t="shared" si="3"/>
        <v>-1573</v>
      </c>
      <c r="N23" s="150">
        <v>0</v>
      </c>
      <c r="O23" s="150">
        <f t="shared" si="4"/>
        <v>0</v>
      </c>
      <c r="P23" s="150">
        <v>0</v>
      </c>
      <c r="Q23" s="150">
        <f t="shared" si="5"/>
        <v>0</v>
      </c>
      <c r="R23" s="150"/>
      <c r="S23" s="150" t="s">
        <v>131</v>
      </c>
      <c r="T23" s="150" t="s">
        <v>132</v>
      </c>
      <c r="U23" s="150">
        <v>9.5000000000000001E-2</v>
      </c>
      <c r="V23" s="150">
        <f t="shared" si="6"/>
        <v>-4.75</v>
      </c>
      <c r="W23" s="150"/>
      <c r="X23" s="150" t="s">
        <v>133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134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64">
        <v>16</v>
      </c>
      <c r="B24" s="165" t="s">
        <v>168</v>
      </c>
      <c r="C24" s="171" t="s">
        <v>169</v>
      </c>
      <c r="D24" s="166" t="s">
        <v>130</v>
      </c>
      <c r="E24" s="167">
        <v>-50</v>
      </c>
      <c r="F24" s="168">
        <v>112</v>
      </c>
      <c r="G24" s="169">
        <f t="shared" si="0"/>
        <v>-5600</v>
      </c>
      <c r="H24" s="150">
        <v>3.22</v>
      </c>
      <c r="I24" s="150">
        <f t="shared" si="1"/>
        <v>-161</v>
      </c>
      <c r="J24" s="150">
        <v>108.78</v>
      </c>
      <c r="K24" s="150">
        <f t="shared" si="2"/>
        <v>-5439</v>
      </c>
      <c r="L24" s="150">
        <v>21</v>
      </c>
      <c r="M24" s="150">
        <f t="shared" si="3"/>
        <v>-6776</v>
      </c>
      <c r="N24" s="150">
        <v>7.9000000000000001E-4</v>
      </c>
      <c r="O24" s="150">
        <f t="shared" si="4"/>
        <v>-0.04</v>
      </c>
      <c r="P24" s="150">
        <v>0</v>
      </c>
      <c r="Q24" s="150">
        <f t="shared" si="5"/>
        <v>0</v>
      </c>
      <c r="R24" s="150"/>
      <c r="S24" s="150" t="s">
        <v>131</v>
      </c>
      <c r="T24" s="150" t="s">
        <v>132</v>
      </c>
      <c r="U24" s="150">
        <v>0.28299999999999997</v>
      </c>
      <c r="V24" s="150">
        <f t="shared" si="6"/>
        <v>-14.15</v>
      </c>
      <c r="W24" s="150"/>
      <c r="X24" s="150" t="s">
        <v>133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134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64">
        <v>17</v>
      </c>
      <c r="B25" s="165" t="s">
        <v>170</v>
      </c>
      <c r="C25" s="171" t="s">
        <v>171</v>
      </c>
      <c r="D25" s="166" t="s">
        <v>130</v>
      </c>
      <c r="E25" s="167">
        <v>-50</v>
      </c>
      <c r="F25" s="168">
        <v>20</v>
      </c>
      <c r="G25" s="169">
        <f t="shared" si="0"/>
        <v>-1000</v>
      </c>
      <c r="H25" s="150">
        <v>0</v>
      </c>
      <c r="I25" s="150">
        <f t="shared" si="1"/>
        <v>0</v>
      </c>
      <c r="J25" s="150">
        <v>20</v>
      </c>
      <c r="K25" s="150">
        <f t="shared" si="2"/>
        <v>-1000</v>
      </c>
      <c r="L25" s="150">
        <v>21</v>
      </c>
      <c r="M25" s="150">
        <f t="shared" si="3"/>
        <v>-1210</v>
      </c>
      <c r="N25" s="150">
        <v>0</v>
      </c>
      <c r="O25" s="150">
        <f t="shared" si="4"/>
        <v>0</v>
      </c>
      <c r="P25" s="150">
        <v>0</v>
      </c>
      <c r="Q25" s="150">
        <f t="shared" si="5"/>
        <v>0</v>
      </c>
      <c r="R25" s="150"/>
      <c r="S25" s="150" t="s">
        <v>131</v>
      </c>
      <c r="T25" s="150" t="s">
        <v>132</v>
      </c>
      <c r="U25" s="150">
        <v>0.08</v>
      </c>
      <c r="V25" s="150">
        <f t="shared" si="6"/>
        <v>-4</v>
      </c>
      <c r="W25" s="150"/>
      <c r="X25" s="150" t="s">
        <v>133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134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0.399999999999999" outlineLevel="1">
      <c r="A26" s="164">
        <v>18</v>
      </c>
      <c r="B26" s="165" t="s">
        <v>172</v>
      </c>
      <c r="C26" s="171" t="s">
        <v>173</v>
      </c>
      <c r="D26" s="166" t="s">
        <v>137</v>
      </c>
      <c r="E26" s="167">
        <v>-23.654</v>
      </c>
      <c r="F26" s="168">
        <v>10</v>
      </c>
      <c r="G26" s="169">
        <f t="shared" si="0"/>
        <v>-236.54</v>
      </c>
      <c r="H26" s="150">
        <v>0</v>
      </c>
      <c r="I26" s="150">
        <f t="shared" si="1"/>
        <v>0</v>
      </c>
      <c r="J26" s="150">
        <v>10</v>
      </c>
      <c r="K26" s="150">
        <f t="shared" si="2"/>
        <v>-236.54</v>
      </c>
      <c r="L26" s="150">
        <v>21</v>
      </c>
      <c r="M26" s="150">
        <f t="shared" si="3"/>
        <v>-286.21339999999998</v>
      </c>
      <c r="N26" s="150">
        <v>0</v>
      </c>
      <c r="O26" s="150">
        <f t="shared" si="4"/>
        <v>0</v>
      </c>
      <c r="P26" s="150">
        <v>0</v>
      </c>
      <c r="Q26" s="150">
        <f t="shared" si="5"/>
        <v>0</v>
      </c>
      <c r="R26" s="150"/>
      <c r="S26" s="150" t="s">
        <v>131</v>
      </c>
      <c r="T26" s="150" t="s">
        <v>132</v>
      </c>
      <c r="U26" s="150">
        <v>0.51900000000000002</v>
      </c>
      <c r="V26" s="150">
        <f t="shared" si="6"/>
        <v>-12.28</v>
      </c>
      <c r="W26" s="150"/>
      <c r="X26" s="150" t="s">
        <v>133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0.399999999999999" outlineLevel="1">
      <c r="A27" s="164">
        <v>19</v>
      </c>
      <c r="B27" s="165" t="s">
        <v>174</v>
      </c>
      <c r="C27" s="171" t="s">
        <v>175</v>
      </c>
      <c r="D27" s="166" t="s">
        <v>137</v>
      </c>
      <c r="E27" s="167">
        <v>-75</v>
      </c>
      <c r="F27" s="168">
        <v>98</v>
      </c>
      <c r="G27" s="169">
        <f t="shared" si="0"/>
        <v>-7350</v>
      </c>
      <c r="H27" s="150">
        <v>0</v>
      </c>
      <c r="I27" s="150">
        <f t="shared" si="1"/>
        <v>0</v>
      </c>
      <c r="J27" s="150">
        <v>98</v>
      </c>
      <c r="K27" s="150">
        <f t="shared" si="2"/>
        <v>-7350</v>
      </c>
      <c r="L27" s="150">
        <v>21</v>
      </c>
      <c r="M27" s="150">
        <f t="shared" si="3"/>
        <v>-8893.5</v>
      </c>
      <c r="N27" s="150">
        <v>0</v>
      </c>
      <c r="O27" s="150">
        <f t="shared" si="4"/>
        <v>0</v>
      </c>
      <c r="P27" s="150">
        <v>0</v>
      </c>
      <c r="Q27" s="150">
        <f t="shared" si="5"/>
        <v>0</v>
      </c>
      <c r="R27" s="150"/>
      <c r="S27" s="150" t="s">
        <v>131</v>
      </c>
      <c r="T27" s="150" t="s">
        <v>132</v>
      </c>
      <c r="U27" s="150">
        <v>1.0999999999999999E-2</v>
      </c>
      <c r="V27" s="150">
        <f t="shared" si="6"/>
        <v>-0.83</v>
      </c>
      <c r="W27" s="150"/>
      <c r="X27" s="150" t="s">
        <v>133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134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0.399999999999999" outlineLevel="1">
      <c r="A28" s="164">
        <v>20</v>
      </c>
      <c r="B28" s="165" t="s">
        <v>176</v>
      </c>
      <c r="C28" s="171" t="s">
        <v>177</v>
      </c>
      <c r="D28" s="166" t="s">
        <v>137</v>
      </c>
      <c r="E28" s="167">
        <v>-110.34</v>
      </c>
      <c r="F28" s="168">
        <v>203</v>
      </c>
      <c r="G28" s="169">
        <f t="shared" si="0"/>
        <v>-22399.02</v>
      </c>
      <c r="H28" s="150">
        <v>0</v>
      </c>
      <c r="I28" s="150">
        <f t="shared" si="1"/>
        <v>0</v>
      </c>
      <c r="J28" s="150">
        <v>203</v>
      </c>
      <c r="K28" s="150">
        <f t="shared" si="2"/>
        <v>-22399.02</v>
      </c>
      <c r="L28" s="150">
        <v>21</v>
      </c>
      <c r="M28" s="150">
        <f t="shared" si="3"/>
        <v>-27102.814200000001</v>
      </c>
      <c r="N28" s="150">
        <v>0</v>
      </c>
      <c r="O28" s="150">
        <f t="shared" si="4"/>
        <v>0</v>
      </c>
      <c r="P28" s="150">
        <v>0</v>
      </c>
      <c r="Q28" s="150">
        <f t="shared" si="5"/>
        <v>0</v>
      </c>
      <c r="R28" s="150"/>
      <c r="S28" s="150" t="s">
        <v>131</v>
      </c>
      <c r="T28" s="150" t="s">
        <v>132</v>
      </c>
      <c r="U28" s="150">
        <v>1.0999999999999999E-2</v>
      </c>
      <c r="V28" s="150">
        <f t="shared" si="6"/>
        <v>-1.21</v>
      </c>
      <c r="W28" s="150"/>
      <c r="X28" s="150" t="s">
        <v>133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134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64">
        <v>21</v>
      </c>
      <c r="B29" s="165" t="s">
        <v>178</v>
      </c>
      <c r="C29" s="171" t="s">
        <v>179</v>
      </c>
      <c r="D29" s="166" t="s">
        <v>137</v>
      </c>
      <c r="E29" s="167">
        <v>-37.5</v>
      </c>
      <c r="F29" s="168">
        <v>46</v>
      </c>
      <c r="G29" s="169">
        <f t="shared" si="0"/>
        <v>-1725</v>
      </c>
      <c r="H29" s="150">
        <v>0</v>
      </c>
      <c r="I29" s="150">
        <f t="shared" si="1"/>
        <v>0</v>
      </c>
      <c r="J29" s="150">
        <v>46</v>
      </c>
      <c r="K29" s="150">
        <f t="shared" si="2"/>
        <v>-1725</v>
      </c>
      <c r="L29" s="150">
        <v>21</v>
      </c>
      <c r="M29" s="150">
        <f t="shared" si="3"/>
        <v>-2087.25</v>
      </c>
      <c r="N29" s="150">
        <v>0</v>
      </c>
      <c r="O29" s="150">
        <f t="shared" si="4"/>
        <v>0</v>
      </c>
      <c r="P29" s="150">
        <v>0</v>
      </c>
      <c r="Q29" s="150">
        <f t="shared" si="5"/>
        <v>0</v>
      </c>
      <c r="R29" s="150"/>
      <c r="S29" s="150" t="s">
        <v>131</v>
      </c>
      <c r="T29" s="150" t="s">
        <v>132</v>
      </c>
      <c r="U29" s="150">
        <v>0.65200000000000002</v>
      </c>
      <c r="V29" s="150">
        <f t="shared" si="6"/>
        <v>-24.45</v>
      </c>
      <c r="W29" s="150"/>
      <c r="X29" s="150" t="s">
        <v>133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134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0.399999999999999" outlineLevel="1">
      <c r="A30" s="164">
        <v>22</v>
      </c>
      <c r="B30" s="165" t="s">
        <v>180</v>
      </c>
      <c r="C30" s="171" t="s">
        <v>181</v>
      </c>
      <c r="D30" s="166" t="s">
        <v>130</v>
      </c>
      <c r="E30" s="167">
        <v>-50</v>
      </c>
      <c r="F30" s="168">
        <v>18</v>
      </c>
      <c r="G30" s="169">
        <f t="shared" si="0"/>
        <v>-900</v>
      </c>
      <c r="H30" s="150">
        <v>0</v>
      </c>
      <c r="I30" s="150">
        <f t="shared" si="1"/>
        <v>0</v>
      </c>
      <c r="J30" s="150">
        <v>18</v>
      </c>
      <c r="K30" s="150">
        <f t="shared" si="2"/>
        <v>-900</v>
      </c>
      <c r="L30" s="150">
        <v>21</v>
      </c>
      <c r="M30" s="150">
        <f t="shared" si="3"/>
        <v>-1089</v>
      </c>
      <c r="N30" s="150">
        <v>0</v>
      </c>
      <c r="O30" s="150">
        <f t="shared" si="4"/>
        <v>0</v>
      </c>
      <c r="P30" s="150">
        <v>0</v>
      </c>
      <c r="Q30" s="150">
        <f t="shared" si="5"/>
        <v>0</v>
      </c>
      <c r="R30" s="150"/>
      <c r="S30" s="150" t="s">
        <v>131</v>
      </c>
      <c r="T30" s="150" t="s">
        <v>132</v>
      </c>
      <c r="U30" s="150">
        <v>1.2E-2</v>
      </c>
      <c r="V30" s="150">
        <f t="shared" si="6"/>
        <v>-0.6</v>
      </c>
      <c r="W30" s="150"/>
      <c r="X30" s="150" t="s">
        <v>133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134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64">
        <v>23</v>
      </c>
      <c r="B31" s="165" t="s">
        <v>182</v>
      </c>
      <c r="C31" s="171" t="s">
        <v>183</v>
      </c>
      <c r="D31" s="166" t="s">
        <v>137</v>
      </c>
      <c r="E31" s="167">
        <v>-37.5</v>
      </c>
      <c r="F31" s="168">
        <v>18</v>
      </c>
      <c r="G31" s="169">
        <f t="shared" si="0"/>
        <v>-675</v>
      </c>
      <c r="H31" s="150">
        <v>0</v>
      </c>
      <c r="I31" s="150">
        <f t="shared" si="1"/>
        <v>0</v>
      </c>
      <c r="J31" s="150">
        <v>18</v>
      </c>
      <c r="K31" s="150">
        <f t="shared" si="2"/>
        <v>-675</v>
      </c>
      <c r="L31" s="150">
        <v>21</v>
      </c>
      <c r="M31" s="150">
        <f t="shared" si="3"/>
        <v>-816.75</v>
      </c>
      <c r="N31" s="150">
        <v>0</v>
      </c>
      <c r="O31" s="150">
        <f t="shared" si="4"/>
        <v>0</v>
      </c>
      <c r="P31" s="150">
        <v>0</v>
      </c>
      <c r="Q31" s="150">
        <f t="shared" si="5"/>
        <v>0</v>
      </c>
      <c r="R31" s="150"/>
      <c r="S31" s="150" t="s">
        <v>131</v>
      </c>
      <c r="T31" s="150" t="s">
        <v>132</v>
      </c>
      <c r="U31" s="150">
        <v>3.1E-2</v>
      </c>
      <c r="V31" s="150">
        <f t="shared" si="6"/>
        <v>-1.1599999999999999</v>
      </c>
      <c r="W31" s="150"/>
      <c r="X31" s="150" t="s">
        <v>133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134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64">
        <v>24</v>
      </c>
      <c r="B32" s="165" t="s">
        <v>184</v>
      </c>
      <c r="C32" s="171" t="s">
        <v>185</v>
      </c>
      <c r="D32" s="166" t="s">
        <v>137</v>
      </c>
      <c r="E32" s="167">
        <v>-110.34</v>
      </c>
      <c r="F32" s="168">
        <v>10</v>
      </c>
      <c r="G32" s="169">
        <f t="shared" si="0"/>
        <v>-1103.4000000000001</v>
      </c>
      <c r="H32" s="150">
        <v>0</v>
      </c>
      <c r="I32" s="150">
        <f t="shared" si="1"/>
        <v>0</v>
      </c>
      <c r="J32" s="150">
        <v>10</v>
      </c>
      <c r="K32" s="150">
        <f t="shared" si="2"/>
        <v>-1103.4000000000001</v>
      </c>
      <c r="L32" s="150">
        <v>21</v>
      </c>
      <c r="M32" s="150">
        <f t="shared" si="3"/>
        <v>-1335.114</v>
      </c>
      <c r="N32" s="150">
        <v>0</v>
      </c>
      <c r="O32" s="150">
        <f t="shared" si="4"/>
        <v>0</v>
      </c>
      <c r="P32" s="150">
        <v>0</v>
      </c>
      <c r="Q32" s="150">
        <f t="shared" si="5"/>
        <v>0</v>
      </c>
      <c r="R32" s="150"/>
      <c r="S32" s="150" t="s">
        <v>131</v>
      </c>
      <c r="T32" s="150" t="s">
        <v>132</v>
      </c>
      <c r="U32" s="150">
        <v>8.9999999999999993E-3</v>
      </c>
      <c r="V32" s="150">
        <f t="shared" si="6"/>
        <v>-0.99</v>
      </c>
      <c r="W32" s="150"/>
      <c r="X32" s="150" t="s">
        <v>133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134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0.399999999999999" outlineLevel="1">
      <c r="A33" s="164">
        <v>25</v>
      </c>
      <c r="B33" s="165" t="s">
        <v>186</v>
      </c>
      <c r="C33" s="171" t="s">
        <v>187</v>
      </c>
      <c r="D33" s="166" t="s">
        <v>188</v>
      </c>
      <c r="E33" s="167">
        <v>-187.578</v>
      </c>
      <c r="F33" s="168">
        <v>140</v>
      </c>
      <c r="G33" s="169">
        <f t="shared" si="0"/>
        <v>-26260.92</v>
      </c>
      <c r="H33" s="150">
        <v>0</v>
      </c>
      <c r="I33" s="150">
        <f t="shared" si="1"/>
        <v>0</v>
      </c>
      <c r="J33" s="150">
        <v>140</v>
      </c>
      <c r="K33" s="150">
        <f t="shared" si="2"/>
        <v>-26260.92</v>
      </c>
      <c r="L33" s="150">
        <v>21</v>
      </c>
      <c r="M33" s="150">
        <f t="shared" si="3"/>
        <v>-31775.713199999998</v>
      </c>
      <c r="N33" s="150">
        <v>0</v>
      </c>
      <c r="O33" s="150">
        <f t="shared" si="4"/>
        <v>0</v>
      </c>
      <c r="P33" s="150">
        <v>0</v>
      </c>
      <c r="Q33" s="150">
        <f t="shared" si="5"/>
        <v>0</v>
      </c>
      <c r="R33" s="150"/>
      <c r="S33" s="150" t="s">
        <v>140</v>
      </c>
      <c r="T33" s="150" t="s">
        <v>132</v>
      </c>
      <c r="U33" s="150">
        <v>0</v>
      </c>
      <c r="V33" s="150">
        <f t="shared" si="6"/>
        <v>0</v>
      </c>
      <c r="W33" s="150"/>
      <c r="X33" s="150" t="s">
        <v>133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134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0.399999999999999" outlineLevel="1">
      <c r="A34" s="164">
        <v>26</v>
      </c>
      <c r="B34" s="165" t="s">
        <v>189</v>
      </c>
      <c r="C34" s="171" t="s">
        <v>190</v>
      </c>
      <c r="D34" s="166" t="s">
        <v>137</v>
      </c>
      <c r="E34" s="167">
        <v>-110</v>
      </c>
      <c r="F34" s="168">
        <v>112</v>
      </c>
      <c r="G34" s="169">
        <f t="shared" si="0"/>
        <v>-12320</v>
      </c>
      <c r="H34" s="150">
        <v>0</v>
      </c>
      <c r="I34" s="150">
        <f t="shared" si="1"/>
        <v>0</v>
      </c>
      <c r="J34" s="150">
        <v>112</v>
      </c>
      <c r="K34" s="150">
        <f t="shared" si="2"/>
        <v>-12320</v>
      </c>
      <c r="L34" s="150">
        <v>21</v>
      </c>
      <c r="M34" s="150">
        <f t="shared" si="3"/>
        <v>-14907.199999999999</v>
      </c>
      <c r="N34" s="150">
        <v>0</v>
      </c>
      <c r="O34" s="150">
        <f t="shared" si="4"/>
        <v>0</v>
      </c>
      <c r="P34" s="150">
        <v>0</v>
      </c>
      <c r="Q34" s="150">
        <f t="shared" si="5"/>
        <v>0</v>
      </c>
      <c r="R34" s="150"/>
      <c r="S34" s="150" t="s">
        <v>131</v>
      </c>
      <c r="T34" s="150" t="s">
        <v>132</v>
      </c>
      <c r="U34" s="150">
        <v>0.20200000000000001</v>
      </c>
      <c r="V34" s="150">
        <f t="shared" si="6"/>
        <v>-22.22</v>
      </c>
      <c r="W34" s="150"/>
      <c r="X34" s="150" t="s">
        <v>133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134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64">
        <v>27</v>
      </c>
      <c r="B35" s="165" t="s">
        <v>191</v>
      </c>
      <c r="C35" s="171" t="s">
        <v>192</v>
      </c>
      <c r="D35" s="166" t="s">
        <v>188</v>
      </c>
      <c r="E35" s="167">
        <v>-35.020000000000003</v>
      </c>
      <c r="F35" s="168">
        <v>322</v>
      </c>
      <c r="G35" s="169">
        <f t="shared" si="0"/>
        <v>-11276.44</v>
      </c>
      <c r="H35" s="150">
        <v>322</v>
      </c>
      <c r="I35" s="150">
        <f t="shared" si="1"/>
        <v>-11276.44</v>
      </c>
      <c r="J35" s="150">
        <v>0</v>
      </c>
      <c r="K35" s="150">
        <f t="shared" si="2"/>
        <v>0</v>
      </c>
      <c r="L35" s="150">
        <v>21</v>
      </c>
      <c r="M35" s="150">
        <f t="shared" si="3"/>
        <v>-13644.492400000001</v>
      </c>
      <c r="N35" s="150">
        <v>1</v>
      </c>
      <c r="O35" s="150">
        <f t="shared" si="4"/>
        <v>-35.020000000000003</v>
      </c>
      <c r="P35" s="150">
        <v>0</v>
      </c>
      <c r="Q35" s="150">
        <f t="shared" si="5"/>
        <v>0</v>
      </c>
      <c r="R35" s="150" t="s">
        <v>193</v>
      </c>
      <c r="S35" s="150" t="s">
        <v>131</v>
      </c>
      <c r="T35" s="150" t="s">
        <v>132</v>
      </c>
      <c r="U35" s="150">
        <v>0</v>
      </c>
      <c r="V35" s="150">
        <f t="shared" si="6"/>
        <v>0</v>
      </c>
      <c r="W35" s="150"/>
      <c r="X35" s="150" t="s">
        <v>194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195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64">
        <v>28</v>
      </c>
      <c r="B36" s="165" t="s">
        <v>196</v>
      </c>
      <c r="C36" s="171" t="s">
        <v>197</v>
      </c>
      <c r="D36" s="166" t="s">
        <v>137</v>
      </c>
      <c r="E36" s="167">
        <v>-57.164999999999999</v>
      </c>
      <c r="F36" s="168">
        <v>500</v>
      </c>
      <c r="G36" s="169">
        <f t="shared" si="0"/>
        <v>-28582.5</v>
      </c>
      <c r="H36" s="150">
        <v>500</v>
      </c>
      <c r="I36" s="150">
        <f t="shared" si="1"/>
        <v>-28582.5</v>
      </c>
      <c r="J36" s="150">
        <v>0</v>
      </c>
      <c r="K36" s="150">
        <f t="shared" si="2"/>
        <v>0</v>
      </c>
      <c r="L36" s="150">
        <v>21</v>
      </c>
      <c r="M36" s="150">
        <f t="shared" si="3"/>
        <v>-34584.824999999997</v>
      </c>
      <c r="N36" s="150">
        <v>0</v>
      </c>
      <c r="O36" s="150">
        <f t="shared" si="4"/>
        <v>0</v>
      </c>
      <c r="P36" s="150">
        <v>0</v>
      </c>
      <c r="Q36" s="150">
        <f t="shared" si="5"/>
        <v>0</v>
      </c>
      <c r="R36" s="150"/>
      <c r="S36" s="150" t="s">
        <v>198</v>
      </c>
      <c r="T36" s="150" t="s">
        <v>132</v>
      </c>
      <c r="U36" s="150">
        <v>0</v>
      </c>
      <c r="V36" s="150">
        <f t="shared" si="6"/>
        <v>0</v>
      </c>
      <c r="W36" s="150"/>
      <c r="X36" s="150" t="s">
        <v>194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195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0.399999999999999" outlineLevel="1">
      <c r="A37" s="164">
        <v>29</v>
      </c>
      <c r="B37" s="165" t="s">
        <v>199</v>
      </c>
      <c r="C37" s="171" t="s">
        <v>200</v>
      </c>
      <c r="D37" s="166" t="s">
        <v>130</v>
      </c>
      <c r="E37" s="167">
        <v>-50</v>
      </c>
      <c r="F37" s="168">
        <v>18</v>
      </c>
      <c r="G37" s="169">
        <f t="shared" si="0"/>
        <v>-900</v>
      </c>
      <c r="H37" s="150">
        <v>0</v>
      </c>
      <c r="I37" s="150">
        <f t="shared" si="1"/>
        <v>0</v>
      </c>
      <c r="J37" s="150">
        <v>18</v>
      </c>
      <c r="K37" s="150">
        <f t="shared" si="2"/>
        <v>-900</v>
      </c>
      <c r="L37" s="150">
        <v>21</v>
      </c>
      <c r="M37" s="150">
        <f t="shared" si="3"/>
        <v>-1089</v>
      </c>
      <c r="N37" s="150">
        <v>0</v>
      </c>
      <c r="O37" s="150">
        <f t="shared" si="4"/>
        <v>0</v>
      </c>
      <c r="P37" s="150">
        <v>0</v>
      </c>
      <c r="Q37" s="150">
        <f t="shared" si="5"/>
        <v>0</v>
      </c>
      <c r="R37" s="150"/>
      <c r="S37" s="150" t="s">
        <v>140</v>
      </c>
      <c r="T37" s="150" t="s">
        <v>132</v>
      </c>
      <c r="U37" s="150">
        <v>0</v>
      </c>
      <c r="V37" s="150">
        <f t="shared" si="6"/>
        <v>0</v>
      </c>
      <c r="W37" s="150"/>
      <c r="X37" s="150" t="s">
        <v>133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134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64">
        <v>30</v>
      </c>
      <c r="B38" s="165" t="s">
        <v>201</v>
      </c>
      <c r="C38" s="171" t="s">
        <v>202</v>
      </c>
      <c r="D38" s="166" t="s">
        <v>203</v>
      </c>
      <c r="E38" s="167">
        <v>-1.288</v>
      </c>
      <c r="F38" s="168">
        <v>112</v>
      </c>
      <c r="G38" s="169">
        <f t="shared" si="0"/>
        <v>-144.26</v>
      </c>
      <c r="H38" s="150">
        <v>112</v>
      </c>
      <c r="I38" s="150">
        <f t="shared" si="1"/>
        <v>-144.26</v>
      </c>
      <c r="J38" s="150">
        <v>0</v>
      </c>
      <c r="K38" s="150">
        <f t="shared" si="2"/>
        <v>0</v>
      </c>
      <c r="L38" s="150">
        <v>21</v>
      </c>
      <c r="M38" s="150">
        <f t="shared" si="3"/>
        <v>-174.55459999999999</v>
      </c>
      <c r="N38" s="150">
        <v>1E-3</v>
      </c>
      <c r="O38" s="150">
        <f t="shared" si="4"/>
        <v>0</v>
      </c>
      <c r="P38" s="150">
        <v>0</v>
      </c>
      <c r="Q38" s="150">
        <f t="shared" si="5"/>
        <v>0</v>
      </c>
      <c r="R38" s="150" t="s">
        <v>193</v>
      </c>
      <c r="S38" s="150" t="s">
        <v>131</v>
      </c>
      <c r="T38" s="150" t="s">
        <v>132</v>
      </c>
      <c r="U38" s="150">
        <v>0</v>
      </c>
      <c r="V38" s="150">
        <f t="shared" si="6"/>
        <v>0</v>
      </c>
      <c r="W38" s="150"/>
      <c r="X38" s="150" t="s">
        <v>194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195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64">
        <v>31</v>
      </c>
      <c r="B39" s="165" t="s">
        <v>204</v>
      </c>
      <c r="C39" s="171" t="s">
        <v>205</v>
      </c>
      <c r="D39" s="166" t="s">
        <v>130</v>
      </c>
      <c r="E39" s="167">
        <v>-47.3</v>
      </c>
      <c r="F39" s="168">
        <v>8</v>
      </c>
      <c r="G39" s="169">
        <f t="shared" si="0"/>
        <v>-378.4</v>
      </c>
      <c r="H39" s="150">
        <v>0</v>
      </c>
      <c r="I39" s="150">
        <f t="shared" si="1"/>
        <v>0</v>
      </c>
      <c r="J39" s="150">
        <v>8</v>
      </c>
      <c r="K39" s="150">
        <f t="shared" si="2"/>
        <v>-378.4</v>
      </c>
      <c r="L39" s="150">
        <v>21</v>
      </c>
      <c r="M39" s="150">
        <f t="shared" si="3"/>
        <v>-457.86399999999998</v>
      </c>
      <c r="N39" s="150">
        <v>0</v>
      </c>
      <c r="O39" s="150">
        <f t="shared" si="4"/>
        <v>0</v>
      </c>
      <c r="P39" s="150">
        <v>0</v>
      </c>
      <c r="Q39" s="150">
        <f t="shared" si="5"/>
        <v>0</v>
      </c>
      <c r="R39" s="150"/>
      <c r="S39" s="150" t="s">
        <v>140</v>
      </c>
      <c r="T39" s="150" t="s">
        <v>132</v>
      </c>
      <c r="U39" s="150">
        <v>0</v>
      </c>
      <c r="V39" s="150">
        <f t="shared" si="6"/>
        <v>0</v>
      </c>
      <c r="W39" s="150"/>
      <c r="X39" s="150" t="s">
        <v>133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134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64">
        <v>32</v>
      </c>
      <c r="B40" s="165" t="s">
        <v>206</v>
      </c>
      <c r="C40" s="171" t="s">
        <v>207</v>
      </c>
      <c r="D40" s="166" t="s">
        <v>130</v>
      </c>
      <c r="E40" s="167">
        <v>-50</v>
      </c>
      <c r="F40" s="168">
        <v>36</v>
      </c>
      <c r="G40" s="169">
        <f t="shared" si="0"/>
        <v>-1800</v>
      </c>
      <c r="H40" s="150">
        <v>0</v>
      </c>
      <c r="I40" s="150">
        <f t="shared" si="1"/>
        <v>0</v>
      </c>
      <c r="J40" s="150">
        <v>36</v>
      </c>
      <c r="K40" s="150">
        <f t="shared" si="2"/>
        <v>-1800</v>
      </c>
      <c r="L40" s="150">
        <v>21</v>
      </c>
      <c r="M40" s="150">
        <f t="shared" si="3"/>
        <v>-2178</v>
      </c>
      <c r="N40" s="150">
        <v>0</v>
      </c>
      <c r="O40" s="150">
        <f t="shared" si="4"/>
        <v>0</v>
      </c>
      <c r="P40" s="150">
        <v>0</v>
      </c>
      <c r="Q40" s="150">
        <f t="shared" si="5"/>
        <v>0</v>
      </c>
      <c r="R40" s="150"/>
      <c r="S40" s="150" t="s">
        <v>131</v>
      </c>
      <c r="T40" s="150" t="s">
        <v>132</v>
      </c>
      <c r="U40" s="150">
        <v>0.107</v>
      </c>
      <c r="V40" s="150">
        <f t="shared" si="6"/>
        <v>-5.35</v>
      </c>
      <c r="W40" s="150"/>
      <c r="X40" s="150" t="s">
        <v>133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134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0.399999999999999" outlineLevel="1">
      <c r="A41" s="164">
        <v>33</v>
      </c>
      <c r="B41" s="165" t="s">
        <v>208</v>
      </c>
      <c r="C41" s="171" t="s">
        <v>209</v>
      </c>
      <c r="D41" s="166" t="s">
        <v>130</v>
      </c>
      <c r="E41" s="167">
        <v>-50</v>
      </c>
      <c r="F41" s="168">
        <v>66</v>
      </c>
      <c r="G41" s="169">
        <f t="shared" si="0"/>
        <v>-3300</v>
      </c>
      <c r="H41" s="150">
        <v>0</v>
      </c>
      <c r="I41" s="150">
        <f t="shared" si="1"/>
        <v>0</v>
      </c>
      <c r="J41" s="150">
        <v>66</v>
      </c>
      <c r="K41" s="150">
        <f t="shared" si="2"/>
        <v>-3300</v>
      </c>
      <c r="L41" s="150">
        <v>21</v>
      </c>
      <c r="M41" s="150">
        <f t="shared" si="3"/>
        <v>-3993</v>
      </c>
      <c r="N41" s="150">
        <v>0</v>
      </c>
      <c r="O41" s="150">
        <f t="shared" si="4"/>
        <v>0</v>
      </c>
      <c r="P41" s="150">
        <v>0</v>
      </c>
      <c r="Q41" s="150">
        <f t="shared" si="5"/>
        <v>0</v>
      </c>
      <c r="R41" s="150"/>
      <c r="S41" s="150" t="s">
        <v>131</v>
      </c>
      <c r="T41" s="150" t="s">
        <v>132</v>
      </c>
      <c r="U41" s="150">
        <v>0.26300000000000001</v>
      </c>
      <c r="V41" s="150">
        <f t="shared" si="6"/>
        <v>-13.15</v>
      </c>
      <c r="W41" s="150"/>
      <c r="X41" s="150" t="s">
        <v>133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134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64">
        <v>34</v>
      </c>
      <c r="B42" s="165" t="s">
        <v>210</v>
      </c>
      <c r="C42" s="171" t="s">
        <v>211</v>
      </c>
      <c r="D42" s="166" t="s">
        <v>137</v>
      </c>
      <c r="E42" s="167">
        <v>-7.7249999999999996</v>
      </c>
      <c r="F42" s="168">
        <v>1000</v>
      </c>
      <c r="G42" s="169">
        <f t="shared" si="0"/>
        <v>-7725</v>
      </c>
      <c r="H42" s="150">
        <v>1000</v>
      </c>
      <c r="I42" s="150">
        <f t="shared" si="1"/>
        <v>-7725</v>
      </c>
      <c r="J42" s="150">
        <v>0</v>
      </c>
      <c r="K42" s="150">
        <f t="shared" si="2"/>
        <v>0</v>
      </c>
      <c r="L42" s="150">
        <v>21</v>
      </c>
      <c r="M42" s="150">
        <f t="shared" si="3"/>
        <v>-9347.25</v>
      </c>
      <c r="N42" s="150">
        <v>0</v>
      </c>
      <c r="O42" s="150">
        <f t="shared" si="4"/>
        <v>0</v>
      </c>
      <c r="P42" s="150">
        <v>0</v>
      </c>
      <c r="Q42" s="150">
        <f t="shared" si="5"/>
        <v>0</v>
      </c>
      <c r="R42" s="150"/>
      <c r="S42" s="150" t="s">
        <v>198</v>
      </c>
      <c r="T42" s="150" t="s">
        <v>132</v>
      </c>
      <c r="U42" s="150">
        <v>0</v>
      </c>
      <c r="V42" s="150">
        <f t="shared" si="6"/>
        <v>0</v>
      </c>
      <c r="W42" s="150"/>
      <c r="X42" s="150" t="s">
        <v>194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195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0.399999999999999" outlineLevel="1">
      <c r="A43" s="164">
        <v>35</v>
      </c>
      <c r="B43" s="165" t="s">
        <v>212</v>
      </c>
      <c r="C43" s="171" t="s">
        <v>213</v>
      </c>
      <c r="D43" s="166" t="s">
        <v>214</v>
      </c>
      <c r="E43" s="167">
        <v>-1</v>
      </c>
      <c r="F43" s="168">
        <v>1000</v>
      </c>
      <c r="G43" s="169">
        <f t="shared" si="0"/>
        <v>-1000</v>
      </c>
      <c r="H43" s="150">
        <v>0</v>
      </c>
      <c r="I43" s="150">
        <f t="shared" si="1"/>
        <v>0</v>
      </c>
      <c r="J43" s="150">
        <v>1000</v>
      </c>
      <c r="K43" s="150">
        <f t="shared" si="2"/>
        <v>-1000</v>
      </c>
      <c r="L43" s="150">
        <v>21</v>
      </c>
      <c r="M43" s="150">
        <f t="shared" si="3"/>
        <v>-1210</v>
      </c>
      <c r="N43" s="150">
        <v>0</v>
      </c>
      <c r="O43" s="150">
        <f t="shared" si="4"/>
        <v>0</v>
      </c>
      <c r="P43" s="150">
        <v>0</v>
      </c>
      <c r="Q43" s="150">
        <f t="shared" si="5"/>
        <v>0</v>
      </c>
      <c r="R43" s="150"/>
      <c r="S43" s="150" t="s">
        <v>198</v>
      </c>
      <c r="T43" s="150" t="s">
        <v>132</v>
      </c>
      <c r="U43" s="150">
        <v>0</v>
      </c>
      <c r="V43" s="150">
        <f t="shared" si="6"/>
        <v>0</v>
      </c>
      <c r="W43" s="150"/>
      <c r="X43" s="150" t="s">
        <v>133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134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>
      <c r="A44" s="152" t="s">
        <v>126</v>
      </c>
      <c r="B44" s="153" t="s">
        <v>81</v>
      </c>
      <c r="C44" s="170" t="s">
        <v>82</v>
      </c>
      <c r="D44" s="154"/>
      <c r="E44" s="155"/>
      <c r="F44" s="156"/>
      <c r="G44" s="157">
        <f>SUMIF(AG45:AG52,"&lt;&gt;NOR",G45:G52)</f>
        <v>-168742.64</v>
      </c>
      <c r="H44" s="151"/>
      <c r="I44" s="151">
        <f>SUM(I45:I52)</f>
        <v>-37373.26</v>
      </c>
      <c r="J44" s="151"/>
      <c r="K44" s="151">
        <f>SUM(K45:K52)</f>
        <v>-131369.38</v>
      </c>
      <c r="L44" s="151"/>
      <c r="M44" s="151">
        <f>SUM(M45:M52)</f>
        <v>-204178.5944</v>
      </c>
      <c r="N44" s="151"/>
      <c r="O44" s="151">
        <f>SUM(O45:O52)</f>
        <v>-2.44</v>
      </c>
      <c r="P44" s="151"/>
      <c r="Q44" s="151">
        <f>SUM(Q45:Q52)</f>
        <v>0</v>
      </c>
      <c r="R44" s="151"/>
      <c r="S44" s="151"/>
      <c r="T44" s="151"/>
      <c r="U44" s="151"/>
      <c r="V44" s="151">
        <f>SUM(V45:V52)</f>
        <v>-37.840000000000003</v>
      </c>
      <c r="W44" s="151"/>
      <c r="X44" s="151"/>
      <c r="AG44" t="s">
        <v>127</v>
      </c>
    </row>
    <row r="45" spans="1:60" ht="20.399999999999999" outlineLevel="1">
      <c r="A45" s="164">
        <v>36</v>
      </c>
      <c r="B45" s="165" t="s">
        <v>215</v>
      </c>
      <c r="C45" s="171" t="s">
        <v>216</v>
      </c>
      <c r="D45" s="166" t="s">
        <v>149</v>
      </c>
      <c r="E45" s="167">
        <v>-11.8</v>
      </c>
      <c r="F45" s="168">
        <v>92</v>
      </c>
      <c r="G45" s="169">
        <f t="shared" ref="G45:G52" si="7">ROUND(E45*F45,2)</f>
        <v>-1085.5999999999999</v>
      </c>
      <c r="H45" s="150">
        <v>0</v>
      </c>
      <c r="I45" s="150">
        <f t="shared" ref="I45:I52" si="8">ROUND(E45*H45,2)</f>
        <v>0</v>
      </c>
      <c r="J45" s="150">
        <v>92</v>
      </c>
      <c r="K45" s="150">
        <f t="shared" ref="K45:K52" si="9">ROUND(E45*J45,2)</f>
        <v>-1085.5999999999999</v>
      </c>
      <c r="L45" s="150">
        <v>21</v>
      </c>
      <c r="M45" s="150">
        <f t="shared" ref="M45:M52" si="10">G45*(1+L45/100)</f>
        <v>-1313.5759999999998</v>
      </c>
      <c r="N45" s="150">
        <v>6.8999999999999997E-4</v>
      </c>
      <c r="O45" s="150">
        <f t="shared" ref="O45:O52" si="11">ROUND(E45*N45,2)</f>
        <v>-0.01</v>
      </c>
      <c r="P45" s="150">
        <v>0</v>
      </c>
      <c r="Q45" s="150">
        <f t="shared" ref="Q45:Q52" si="12">ROUND(E45*P45,2)</f>
        <v>0</v>
      </c>
      <c r="R45" s="150"/>
      <c r="S45" s="150" t="s">
        <v>140</v>
      </c>
      <c r="T45" s="150" t="s">
        <v>132</v>
      </c>
      <c r="U45" s="150">
        <v>0</v>
      </c>
      <c r="V45" s="150">
        <f t="shared" ref="V45:V52" si="13">ROUND(E45*U45,2)</f>
        <v>0</v>
      </c>
      <c r="W45" s="150"/>
      <c r="X45" s="150" t="s">
        <v>133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134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0.399999999999999" outlineLevel="1">
      <c r="A46" s="164">
        <v>37</v>
      </c>
      <c r="B46" s="165" t="s">
        <v>217</v>
      </c>
      <c r="C46" s="171" t="s">
        <v>218</v>
      </c>
      <c r="D46" s="166" t="s">
        <v>149</v>
      </c>
      <c r="E46" s="167">
        <v>-2</v>
      </c>
      <c r="F46" s="168">
        <v>162</v>
      </c>
      <c r="G46" s="169">
        <f t="shared" si="7"/>
        <v>-324</v>
      </c>
      <c r="H46" s="150">
        <v>0</v>
      </c>
      <c r="I46" s="150">
        <f t="shared" si="8"/>
        <v>0</v>
      </c>
      <c r="J46" s="150">
        <v>162</v>
      </c>
      <c r="K46" s="150">
        <f t="shared" si="9"/>
        <v>-324</v>
      </c>
      <c r="L46" s="150">
        <v>21</v>
      </c>
      <c r="M46" s="150">
        <f t="shared" si="10"/>
        <v>-392.03999999999996</v>
      </c>
      <c r="N46" s="150">
        <v>9.2000000000000003E-4</v>
      </c>
      <c r="O46" s="150">
        <f t="shared" si="11"/>
        <v>0</v>
      </c>
      <c r="P46" s="150">
        <v>0</v>
      </c>
      <c r="Q46" s="150">
        <f t="shared" si="12"/>
        <v>0</v>
      </c>
      <c r="R46" s="150"/>
      <c r="S46" s="150" t="s">
        <v>140</v>
      </c>
      <c r="T46" s="150" t="s">
        <v>132</v>
      </c>
      <c r="U46" s="150">
        <v>0</v>
      </c>
      <c r="V46" s="150">
        <f t="shared" si="13"/>
        <v>0</v>
      </c>
      <c r="W46" s="150"/>
      <c r="X46" s="150" t="s">
        <v>133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134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0.399999999999999" outlineLevel="1">
      <c r="A47" s="164">
        <v>38</v>
      </c>
      <c r="B47" s="165" t="s">
        <v>219</v>
      </c>
      <c r="C47" s="171" t="s">
        <v>220</v>
      </c>
      <c r="D47" s="166" t="s">
        <v>137</v>
      </c>
      <c r="E47" s="167">
        <v>-2.3010000000000002</v>
      </c>
      <c r="F47" s="168">
        <v>2980</v>
      </c>
      <c r="G47" s="169">
        <f t="shared" si="7"/>
        <v>-6856.98</v>
      </c>
      <c r="H47" s="150">
        <v>0</v>
      </c>
      <c r="I47" s="150">
        <f t="shared" si="8"/>
        <v>0</v>
      </c>
      <c r="J47" s="150">
        <v>2980</v>
      </c>
      <c r="K47" s="150">
        <f t="shared" si="9"/>
        <v>-6856.98</v>
      </c>
      <c r="L47" s="150">
        <v>21</v>
      </c>
      <c r="M47" s="150">
        <f t="shared" si="10"/>
        <v>-8296.9457999999995</v>
      </c>
      <c r="N47" s="150">
        <v>0</v>
      </c>
      <c r="O47" s="150">
        <f t="shared" si="11"/>
        <v>0</v>
      </c>
      <c r="P47" s="150">
        <v>0</v>
      </c>
      <c r="Q47" s="150">
        <f t="shared" si="12"/>
        <v>0</v>
      </c>
      <c r="R47" s="150"/>
      <c r="S47" s="150" t="s">
        <v>140</v>
      </c>
      <c r="T47" s="150" t="s">
        <v>132</v>
      </c>
      <c r="U47" s="150">
        <v>0</v>
      </c>
      <c r="V47" s="150">
        <f t="shared" si="13"/>
        <v>0</v>
      </c>
      <c r="W47" s="150"/>
      <c r="X47" s="150" t="s">
        <v>133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134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0.399999999999999" outlineLevel="1">
      <c r="A48" s="164">
        <v>39</v>
      </c>
      <c r="B48" s="165" t="s">
        <v>221</v>
      </c>
      <c r="C48" s="171" t="s">
        <v>222</v>
      </c>
      <c r="D48" s="166" t="s">
        <v>137</v>
      </c>
      <c r="E48" s="167">
        <v>-13.923</v>
      </c>
      <c r="F48" s="168">
        <v>3350</v>
      </c>
      <c r="G48" s="169">
        <f t="shared" si="7"/>
        <v>-46642.05</v>
      </c>
      <c r="H48" s="150">
        <v>2635.69</v>
      </c>
      <c r="I48" s="150">
        <f t="shared" si="8"/>
        <v>-36696.71</v>
      </c>
      <c r="J48" s="150">
        <v>714.31</v>
      </c>
      <c r="K48" s="150">
        <f t="shared" si="9"/>
        <v>-9945.34</v>
      </c>
      <c r="L48" s="150">
        <v>21</v>
      </c>
      <c r="M48" s="150">
        <f t="shared" si="10"/>
        <v>-56436.880499999999</v>
      </c>
      <c r="N48" s="150">
        <v>0</v>
      </c>
      <c r="O48" s="150">
        <f t="shared" si="11"/>
        <v>0</v>
      </c>
      <c r="P48" s="150">
        <v>0</v>
      </c>
      <c r="Q48" s="150">
        <f t="shared" si="12"/>
        <v>0</v>
      </c>
      <c r="R48" s="150"/>
      <c r="S48" s="150" t="s">
        <v>131</v>
      </c>
      <c r="T48" s="150" t="s">
        <v>132</v>
      </c>
      <c r="U48" s="150">
        <v>0.46</v>
      </c>
      <c r="V48" s="150">
        <f t="shared" si="13"/>
        <v>-6.4</v>
      </c>
      <c r="W48" s="150"/>
      <c r="X48" s="150" t="s">
        <v>133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134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>
      <c r="A49" s="164">
        <v>40</v>
      </c>
      <c r="B49" s="165" t="s">
        <v>223</v>
      </c>
      <c r="C49" s="171" t="s">
        <v>224</v>
      </c>
      <c r="D49" s="166" t="s">
        <v>130</v>
      </c>
      <c r="E49" s="167">
        <v>-40.83</v>
      </c>
      <c r="F49" s="168">
        <v>580</v>
      </c>
      <c r="G49" s="169">
        <f t="shared" si="7"/>
        <v>-23681.4</v>
      </c>
      <c r="H49" s="150">
        <v>16.57</v>
      </c>
      <c r="I49" s="150">
        <f t="shared" si="8"/>
        <v>-676.55</v>
      </c>
      <c r="J49" s="150">
        <v>563.42999999999995</v>
      </c>
      <c r="K49" s="150">
        <f t="shared" si="9"/>
        <v>-23004.85</v>
      </c>
      <c r="L49" s="150">
        <v>21</v>
      </c>
      <c r="M49" s="150">
        <f t="shared" si="10"/>
        <v>-28654.494000000002</v>
      </c>
      <c r="N49" s="150">
        <v>1.4400000000000001E-3</v>
      </c>
      <c r="O49" s="150">
        <f t="shared" si="11"/>
        <v>-0.06</v>
      </c>
      <c r="P49" s="150">
        <v>0</v>
      </c>
      <c r="Q49" s="150">
        <f t="shared" si="12"/>
        <v>0</v>
      </c>
      <c r="R49" s="150"/>
      <c r="S49" s="150" t="s">
        <v>131</v>
      </c>
      <c r="T49" s="150" t="s">
        <v>132</v>
      </c>
      <c r="U49" s="150">
        <v>0.45</v>
      </c>
      <c r="V49" s="150">
        <f t="shared" si="13"/>
        <v>-18.37</v>
      </c>
      <c r="W49" s="150"/>
      <c r="X49" s="150" t="s">
        <v>133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134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0.399999999999999" outlineLevel="1">
      <c r="A50" s="164">
        <v>41</v>
      </c>
      <c r="B50" s="165" t="s">
        <v>225</v>
      </c>
      <c r="C50" s="171" t="s">
        <v>226</v>
      </c>
      <c r="D50" s="166" t="s">
        <v>130</v>
      </c>
      <c r="E50" s="167">
        <v>-40.83</v>
      </c>
      <c r="F50" s="168">
        <v>255</v>
      </c>
      <c r="G50" s="169">
        <f t="shared" si="7"/>
        <v>-10411.65</v>
      </c>
      <c r="H50" s="150">
        <v>0</v>
      </c>
      <c r="I50" s="150">
        <f t="shared" si="8"/>
        <v>0</v>
      </c>
      <c r="J50" s="150">
        <v>255</v>
      </c>
      <c r="K50" s="150">
        <f t="shared" si="9"/>
        <v>-10411.65</v>
      </c>
      <c r="L50" s="150">
        <v>21</v>
      </c>
      <c r="M50" s="150">
        <f t="shared" si="10"/>
        <v>-12598.0965</v>
      </c>
      <c r="N50" s="150">
        <v>4.8300000000000001E-3</v>
      </c>
      <c r="O50" s="150">
        <f t="shared" si="11"/>
        <v>-0.2</v>
      </c>
      <c r="P50" s="150">
        <v>0</v>
      </c>
      <c r="Q50" s="150">
        <f t="shared" si="12"/>
        <v>0</v>
      </c>
      <c r="R50" s="150"/>
      <c r="S50" s="150" t="s">
        <v>140</v>
      </c>
      <c r="T50" s="150" t="s">
        <v>132</v>
      </c>
      <c r="U50" s="150">
        <v>0</v>
      </c>
      <c r="V50" s="150">
        <f t="shared" si="13"/>
        <v>0</v>
      </c>
      <c r="W50" s="150"/>
      <c r="X50" s="150" t="s">
        <v>133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134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>
      <c r="A51" s="164">
        <v>42</v>
      </c>
      <c r="B51" s="165" t="s">
        <v>227</v>
      </c>
      <c r="C51" s="171" t="s">
        <v>228</v>
      </c>
      <c r="D51" s="166" t="s">
        <v>130</v>
      </c>
      <c r="E51" s="167">
        <v>-40.83</v>
      </c>
      <c r="F51" s="168">
        <v>112</v>
      </c>
      <c r="G51" s="169">
        <f t="shared" si="7"/>
        <v>-4572.96</v>
      </c>
      <c r="H51" s="150">
        <v>0</v>
      </c>
      <c r="I51" s="150">
        <f t="shared" si="8"/>
        <v>0</v>
      </c>
      <c r="J51" s="150">
        <v>112</v>
      </c>
      <c r="K51" s="150">
        <f t="shared" si="9"/>
        <v>-4572.96</v>
      </c>
      <c r="L51" s="150">
        <v>21</v>
      </c>
      <c r="M51" s="150">
        <f t="shared" si="10"/>
        <v>-5533.2816000000003</v>
      </c>
      <c r="N51" s="150">
        <v>4.0000000000000003E-5</v>
      </c>
      <c r="O51" s="150">
        <f t="shared" si="11"/>
        <v>0</v>
      </c>
      <c r="P51" s="150">
        <v>0</v>
      </c>
      <c r="Q51" s="150">
        <f t="shared" si="12"/>
        <v>0</v>
      </c>
      <c r="R51" s="150"/>
      <c r="S51" s="150" t="s">
        <v>131</v>
      </c>
      <c r="T51" s="150" t="s">
        <v>132</v>
      </c>
      <c r="U51" s="150">
        <v>0.32</v>
      </c>
      <c r="V51" s="150">
        <f t="shared" si="13"/>
        <v>-13.07</v>
      </c>
      <c r="W51" s="150"/>
      <c r="X51" s="150" t="s">
        <v>133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134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0.399999999999999" outlineLevel="1">
      <c r="A52" s="164">
        <v>43</v>
      </c>
      <c r="B52" s="165" t="s">
        <v>229</v>
      </c>
      <c r="C52" s="171" t="s">
        <v>230</v>
      </c>
      <c r="D52" s="166" t="s">
        <v>188</v>
      </c>
      <c r="E52" s="167">
        <v>-2.0880000000000001</v>
      </c>
      <c r="F52" s="168">
        <v>36000</v>
      </c>
      <c r="G52" s="169">
        <f t="shared" si="7"/>
        <v>-75168</v>
      </c>
      <c r="H52" s="150">
        <v>0</v>
      </c>
      <c r="I52" s="150">
        <f t="shared" si="8"/>
        <v>0</v>
      </c>
      <c r="J52" s="150">
        <v>36000</v>
      </c>
      <c r="K52" s="150">
        <f t="shared" si="9"/>
        <v>-75168</v>
      </c>
      <c r="L52" s="150">
        <v>21</v>
      </c>
      <c r="M52" s="150">
        <f t="shared" si="10"/>
        <v>-90953.279999999999</v>
      </c>
      <c r="N52" s="150">
        <v>1.0382199999999999</v>
      </c>
      <c r="O52" s="150">
        <f t="shared" si="11"/>
        <v>-2.17</v>
      </c>
      <c r="P52" s="150">
        <v>0</v>
      </c>
      <c r="Q52" s="150">
        <f t="shared" si="12"/>
        <v>0</v>
      </c>
      <c r="R52" s="150"/>
      <c r="S52" s="150" t="s">
        <v>140</v>
      </c>
      <c r="T52" s="150" t="s">
        <v>132</v>
      </c>
      <c r="U52" s="150">
        <v>0</v>
      </c>
      <c r="V52" s="150">
        <f t="shared" si="13"/>
        <v>0</v>
      </c>
      <c r="W52" s="150"/>
      <c r="X52" s="150" t="s">
        <v>133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134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>
      <c r="A53" s="152" t="s">
        <v>126</v>
      </c>
      <c r="B53" s="153" t="s">
        <v>83</v>
      </c>
      <c r="C53" s="170" t="s">
        <v>84</v>
      </c>
      <c r="D53" s="154"/>
      <c r="E53" s="155"/>
      <c r="F53" s="156"/>
      <c r="G53" s="157">
        <f>SUMIF(AG54:AG68,"&lt;&gt;NOR",G54:G68)</f>
        <v>-267291.21999999997</v>
      </c>
      <c r="H53" s="151"/>
      <c r="I53" s="151">
        <f>SUM(I54:I68)</f>
        <v>-80979.69</v>
      </c>
      <c r="J53" s="151"/>
      <c r="K53" s="151">
        <f>SUM(K54:K68)</f>
        <v>-186311.56000000003</v>
      </c>
      <c r="L53" s="151"/>
      <c r="M53" s="151">
        <f>SUM(M54:M68)</f>
        <v>-323422.3762</v>
      </c>
      <c r="N53" s="151"/>
      <c r="O53" s="151">
        <f>SUM(O54:O68)</f>
        <v>-4.55</v>
      </c>
      <c r="P53" s="151"/>
      <c r="Q53" s="151">
        <f>SUM(Q54:Q68)</f>
        <v>0</v>
      </c>
      <c r="R53" s="151"/>
      <c r="S53" s="151"/>
      <c r="T53" s="151"/>
      <c r="U53" s="151"/>
      <c r="V53" s="151">
        <f>SUM(V54:V68)</f>
        <v>-93.25</v>
      </c>
      <c r="W53" s="151"/>
      <c r="X53" s="151"/>
      <c r="AG53" t="s">
        <v>127</v>
      </c>
    </row>
    <row r="54" spans="1:60" outlineLevel="1">
      <c r="A54" s="164">
        <v>44</v>
      </c>
      <c r="B54" s="165" t="s">
        <v>231</v>
      </c>
      <c r="C54" s="171" t="s">
        <v>232</v>
      </c>
      <c r="D54" s="166" t="s">
        <v>137</v>
      </c>
      <c r="E54" s="167">
        <v>-0.82499999999999996</v>
      </c>
      <c r="F54" s="168">
        <v>3690</v>
      </c>
      <c r="G54" s="169">
        <f t="shared" ref="G54:G68" si="14">ROUND(E54*F54,2)</f>
        <v>-3044.25</v>
      </c>
      <c r="H54" s="150">
        <v>2656.51</v>
      </c>
      <c r="I54" s="150">
        <f t="shared" ref="I54:I68" si="15">ROUND(E54*H54,2)</f>
        <v>-2191.62</v>
      </c>
      <c r="J54" s="150">
        <v>1033.49</v>
      </c>
      <c r="K54" s="150">
        <f t="shared" ref="K54:K68" si="16">ROUND(E54*J54,2)</f>
        <v>-852.63</v>
      </c>
      <c r="L54" s="150">
        <v>21</v>
      </c>
      <c r="M54" s="150">
        <f t="shared" ref="M54:M68" si="17">G54*(1+L54/100)</f>
        <v>-3683.5425</v>
      </c>
      <c r="N54" s="150">
        <v>0</v>
      </c>
      <c r="O54" s="150">
        <f t="shared" ref="O54:O68" si="18">ROUND(E54*N54,2)</f>
        <v>0</v>
      </c>
      <c r="P54" s="150">
        <v>0</v>
      </c>
      <c r="Q54" s="150">
        <f t="shared" ref="Q54:Q68" si="19">ROUND(E54*P54,2)</f>
        <v>0</v>
      </c>
      <c r="R54" s="150"/>
      <c r="S54" s="150" t="s">
        <v>131</v>
      </c>
      <c r="T54" s="150" t="s">
        <v>132</v>
      </c>
      <c r="U54" s="150">
        <v>2.6669999999999998</v>
      </c>
      <c r="V54" s="150">
        <f t="shared" ref="V54:V68" si="20">ROUND(E54*U54,2)</f>
        <v>-2.2000000000000002</v>
      </c>
      <c r="W54" s="150"/>
      <c r="X54" s="150" t="s">
        <v>133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134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>
      <c r="A55" s="164">
        <v>45</v>
      </c>
      <c r="B55" s="165" t="s">
        <v>233</v>
      </c>
      <c r="C55" s="171" t="s">
        <v>234</v>
      </c>
      <c r="D55" s="166" t="s">
        <v>130</v>
      </c>
      <c r="E55" s="167">
        <v>-3.9849999999999999</v>
      </c>
      <c r="F55" s="168">
        <v>850</v>
      </c>
      <c r="G55" s="169">
        <f t="shared" si="14"/>
        <v>-3387.25</v>
      </c>
      <c r="H55" s="150">
        <v>193.65</v>
      </c>
      <c r="I55" s="150">
        <f t="shared" si="15"/>
        <v>-771.7</v>
      </c>
      <c r="J55" s="150">
        <v>656.35</v>
      </c>
      <c r="K55" s="150">
        <f t="shared" si="16"/>
        <v>-2615.5500000000002</v>
      </c>
      <c r="L55" s="150">
        <v>21</v>
      </c>
      <c r="M55" s="150">
        <f t="shared" si="17"/>
        <v>-4098.5725000000002</v>
      </c>
      <c r="N55" s="150">
        <v>4.1739999999999999E-2</v>
      </c>
      <c r="O55" s="150">
        <f t="shared" si="18"/>
        <v>-0.17</v>
      </c>
      <c r="P55" s="150">
        <v>0</v>
      </c>
      <c r="Q55" s="150">
        <f t="shared" si="19"/>
        <v>0</v>
      </c>
      <c r="R55" s="150"/>
      <c r="S55" s="150" t="s">
        <v>131</v>
      </c>
      <c r="T55" s="150" t="s">
        <v>132</v>
      </c>
      <c r="U55" s="150">
        <v>1.1599999999999999</v>
      </c>
      <c r="V55" s="150">
        <f t="shared" si="20"/>
        <v>-4.62</v>
      </c>
      <c r="W55" s="150"/>
      <c r="X55" s="150" t="s">
        <v>133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134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>
      <c r="A56" s="164">
        <v>46</v>
      </c>
      <c r="B56" s="165" t="s">
        <v>235</v>
      </c>
      <c r="C56" s="171" t="s">
        <v>236</v>
      </c>
      <c r="D56" s="166" t="s">
        <v>130</v>
      </c>
      <c r="E56" s="167">
        <v>-3.9849999999999999</v>
      </c>
      <c r="F56" s="168">
        <v>112</v>
      </c>
      <c r="G56" s="169">
        <f t="shared" si="14"/>
        <v>-446.32</v>
      </c>
      <c r="H56" s="150">
        <v>0</v>
      </c>
      <c r="I56" s="150">
        <f t="shared" si="15"/>
        <v>0</v>
      </c>
      <c r="J56" s="150">
        <v>112</v>
      </c>
      <c r="K56" s="150">
        <f t="shared" si="16"/>
        <v>-446.32</v>
      </c>
      <c r="L56" s="150">
        <v>21</v>
      </c>
      <c r="M56" s="150">
        <f t="shared" si="17"/>
        <v>-540.04719999999998</v>
      </c>
      <c r="N56" s="150">
        <v>2.0000000000000002E-5</v>
      </c>
      <c r="O56" s="150">
        <f t="shared" si="18"/>
        <v>0</v>
      </c>
      <c r="P56" s="150">
        <v>0</v>
      </c>
      <c r="Q56" s="150">
        <f t="shared" si="19"/>
        <v>0</v>
      </c>
      <c r="R56" s="150"/>
      <c r="S56" s="150" t="s">
        <v>131</v>
      </c>
      <c r="T56" s="150" t="s">
        <v>132</v>
      </c>
      <c r="U56" s="150">
        <v>0.33900000000000002</v>
      </c>
      <c r="V56" s="150">
        <f t="shared" si="20"/>
        <v>-1.35</v>
      </c>
      <c r="W56" s="150"/>
      <c r="X56" s="150" t="s">
        <v>133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134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>
      <c r="A57" s="164">
        <v>47</v>
      </c>
      <c r="B57" s="165" t="s">
        <v>237</v>
      </c>
      <c r="C57" s="171" t="s">
        <v>238</v>
      </c>
      <c r="D57" s="166" t="s">
        <v>188</v>
      </c>
      <c r="E57" s="167">
        <v>-0.182</v>
      </c>
      <c r="F57" s="168">
        <v>36000</v>
      </c>
      <c r="G57" s="169">
        <f t="shared" si="14"/>
        <v>-6552</v>
      </c>
      <c r="H57" s="150">
        <v>0</v>
      </c>
      <c r="I57" s="150">
        <f t="shared" si="15"/>
        <v>0</v>
      </c>
      <c r="J57" s="150">
        <v>36000</v>
      </c>
      <c r="K57" s="150">
        <f t="shared" si="16"/>
        <v>-6552</v>
      </c>
      <c r="L57" s="150">
        <v>21</v>
      </c>
      <c r="M57" s="150">
        <f t="shared" si="17"/>
        <v>-7927.92</v>
      </c>
      <c r="N57" s="150">
        <v>1.04877</v>
      </c>
      <c r="O57" s="150">
        <f t="shared" si="18"/>
        <v>-0.19</v>
      </c>
      <c r="P57" s="150">
        <v>0</v>
      </c>
      <c r="Q57" s="150">
        <f t="shared" si="19"/>
        <v>0</v>
      </c>
      <c r="R57" s="150"/>
      <c r="S57" s="150" t="s">
        <v>140</v>
      </c>
      <c r="T57" s="150" t="s">
        <v>132</v>
      </c>
      <c r="U57" s="150">
        <v>0</v>
      </c>
      <c r="V57" s="150">
        <f t="shared" si="20"/>
        <v>0</v>
      </c>
      <c r="W57" s="150"/>
      <c r="X57" s="150" t="s">
        <v>133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134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0.399999999999999" outlineLevel="1">
      <c r="A58" s="164">
        <v>48</v>
      </c>
      <c r="B58" s="165" t="s">
        <v>239</v>
      </c>
      <c r="C58" s="171" t="s">
        <v>240</v>
      </c>
      <c r="D58" s="166" t="s">
        <v>137</v>
      </c>
      <c r="E58" s="167">
        <v>-6.5</v>
      </c>
      <c r="F58" s="168">
        <v>3480</v>
      </c>
      <c r="G58" s="169">
        <f t="shared" si="14"/>
        <v>-22620</v>
      </c>
      <c r="H58" s="150">
        <v>2622.59</v>
      </c>
      <c r="I58" s="150">
        <f t="shared" si="15"/>
        <v>-17046.84</v>
      </c>
      <c r="J58" s="150">
        <v>857.41</v>
      </c>
      <c r="K58" s="150">
        <f t="shared" si="16"/>
        <v>-5573.17</v>
      </c>
      <c r="L58" s="150">
        <v>21</v>
      </c>
      <c r="M58" s="150">
        <f t="shared" si="17"/>
        <v>-27370.2</v>
      </c>
      <c r="N58" s="150">
        <v>0</v>
      </c>
      <c r="O58" s="150">
        <f t="shared" si="18"/>
        <v>0</v>
      </c>
      <c r="P58" s="150">
        <v>0</v>
      </c>
      <c r="Q58" s="150">
        <f t="shared" si="19"/>
        <v>0</v>
      </c>
      <c r="R58" s="150"/>
      <c r="S58" s="150" t="s">
        <v>131</v>
      </c>
      <c r="T58" s="150" t="s">
        <v>132</v>
      </c>
      <c r="U58" s="150">
        <v>0.70099999999999996</v>
      </c>
      <c r="V58" s="150">
        <f t="shared" si="20"/>
        <v>-4.5599999999999996</v>
      </c>
      <c r="W58" s="150"/>
      <c r="X58" s="150" t="s">
        <v>133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134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0.399999999999999" outlineLevel="1">
      <c r="A59" s="164">
        <v>49</v>
      </c>
      <c r="B59" s="165" t="s">
        <v>241</v>
      </c>
      <c r="C59" s="171" t="s">
        <v>242</v>
      </c>
      <c r="D59" s="166" t="s">
        <v>137</v>
      </c>
      <c r="E59" s="167">
        <v>-8.7100000000000009</v>
      </c>
      <c r="F59" s="168">
        <v>3480</v>
      </c>
      <c r="G59" s="169">
        <f t="shared" si="14"/>
        <v>-30310.799999999999</v>
      </c>
      <c r="H59" s="150">
        <v>2616.87</v>
      </c>
      <c r="I59" s="150">
        <f t="shared" si="15"/>
        <v>-22792.94</v>
      </c>
      <c r="J59" s="150">
        <v>863.13</v>
      </c>
      <c r="K59" s="150">
        <f t="shared" si="16"/>
        <v>-7517.86</v>
      </c>
      <c r="L59" s="150">
        <v>21</v>
      </c>
      <c r="M59" s="150">
        <f t="shared" si="17"/>
        <v>-36676.067999999999</v>
      </c>
      <c r="N59" s="150">
        <v>0</v>
      </c>
      <c r="O59" s="150">
        <f t="shared" si="18"/>
        <v>0</v>
      </c>
      <c r="P59" s="150">
        <v>0</v>
      </c>
      <c r="Q59" s="150">
        <f t="shared" si="19"/>
        <v>0</v>
      </c>
      <c r="R59" s="150"/>
      <c r="S59" s="150" t="s">
        <v>131</v>
      </c>
      <c r="T59" s="150" t="s">
        <v>132</v>
      </c>
      <c r="U59" s="150">
        <v>0.67700000000000005</v>
      </c>
      <c r="V59" s="150">
        <f t="shared" si="20"/>
        <v>-5.9</v>
      </c>
      <c r="W59" s="150"/>
      <c r="X59" s="150" t="s">
        <v>133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134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20.399999999999999" outlineLevel="1">
      <c r="A60" s="164">
        <v>50</v>
      </c>
      <c r="B60" s="165" t="s">
        <v>243</v>
      </c>
      <c r="C60" s="171" t="s">
        <v>244</v>
      </c>
      <c r="D60" s="166" t="s">
        <v>130</v>
      </c>
      <c r="E60" s="167">
        <v>-29.4</v>
      </c>
      <c r="F60" s="168">
        <v>980</v>
      </c>
      <c r="G60" s="169">
        <f t="shared" si="14"/>
        <v>-28812</v>
      </c>
      <c r="H60" s="150">
        <v>0</v>
      </c>
      <c r="I60" s="150">
        <f t="shared" si="15"/>
        <v>0</v>
      </c>
      <c r="J60" s="150">
        <v>980</v>
      </c>
      <c r="K60" s="150">
        <f t="shared" si="16"/>
        <v>-28812</v>
      </c>
      <c r="L60" s="150">
        <v>21</v>
      </c>
      <c r="M60" s="150">
        <f t="shared" si="17"/>
        <v>-34862.519999999997</v>
      </c>
      <c r="N60" s="150">
        <v>1.82E-3</v>
      </c>
      <c r="O60" s="150">
        <f t="shared" si="18"/>
        <v>-0.05</v>
      </c>
      <c r="P60" s="150">
        <v>0</v>
      </c>
      <c r="Q60" s="150">
        <f t="shared" si="19"/>
        <v>0</v>
      </c>
      <c r="R60" s="150"/>
      <c r="S60" s="150" t="s">
        <v>140</v>
      </c>
      <c r="T60" s="150" t="s">
        <v>132</v>
      </c>
      <c r="U60" s="150">
        <v>0</v>
      </c>
      <c r="V60" s="150">
        <f t="shared" si="20"/>
        <v>0</v>
      </c>
      <c r="W60" s="150"/>
      <c r="X60" s="150" t="s">
        <v>133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134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0.399999999999999" outlineLevel="1">
      <c r="A61" s="164">
        <v>51</v>
      </c>
      <c r="B61" s="165" t="s">
        <v>245</v>
      </c>
      <c r="C61" s="171" t="s">
        <v>246</v>
      </c>
      <c r="D61" s="166" t="s">
        <v>130</v>
      </c>
      <c r="E61" s="167">
        <v>-29.4</v>
      </c>
      <c r="F61" s="168">
        <v>112</v>
      </c>
      <c r="G61" s="169">
        <f t="shared" si="14"/>
        <v>-3292.8</v>
      </c>
      <c r="H61" s="150">
        <v>2.59</v>
      </c>
      <c r="I61" s="150">
        <f t="shared" si="15"/>
        <v>-76.150000000000006</v>
      </c>
      <c r="J61" s="150">
        <v>109.41</v>
      </c>
      <c r="K61" s="150">
        <f t="shared" si="16"/>
        <v>-3216.65</v>
      </c>
      <c r="L61" s="150">
        <v>21</v>
      </c>
      <c r="M61" s="150">
        <f t="shared" si="17"/>
        <v>-3984.288</v>
      </c>
      <c r="N61" s="150">
        <v>4.0000000000000003E-5</v>
      </c>
      <c r="O61" s="150">
        <f t="shared" si="18"/>
        <v>0</v>
      </c>
      <c r="P61" s="150">
        <v>0</v>
      </c>
      <c r="Q61" s="150">
        <f t="shared" si="19"/>
        <v>0</v>
      </c>
      <c r="R61" s="150"/>
      <c r="S61" s="150" t="s">
        <v>131</v>
      </c>
      <c r="T61" s="150" t="s">
        <v>132</v>
      </c>
      <c r="U61" s="150">
        <v>0.41899999999999998</v>
      </c>
      <c r="V61" s="150">
        <f t="shared" si="20"/>
        <v>-12.32</v>
      </c>
      <c r="W61" s="150"/>
      <c r="X61" s="150" t="s">
        <v>133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134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0.399999999999999" outlineLevel="1">
      <c r="A62" s="164">
        <v>52</v>
      </c>
      <c r="B62" s="165" t="s">
        <v>247</v>
      </c>
      <c r="C62" s="171" t="s">
        <v>248</v>
      </c>
      <c r="D62" s="166" t="s">
        <v>130</v>
      </c>
      <c r="E62" s="167">
        <v>-23.9</v>
      </c>
      <c r="F62" s="168">
        <v>890</v>
      </c>
      <c r="G62" s="169">
        <f t="shared" si="14"/>
        <v>-21271</v>
      </c>
      <c r="H62" s="150">
        <v>167.15</v>
      </c>
      <c r="I62" s="150">
        <f t="shared" si="15"/>
        <v>-3994.89</v>
      </c>
      <c r="J62" s="150">
        <v>722.85</v>
      </c>
      <c r="K62" s="150">
        <f t="shared" si="16"/>
        <v>-17276.12</v>
      </c>
      <c r="L62" s="150">
        <v>21</v>
      </c>
      <c r="M62" s="150">
        <f t="shared" si="17"/>
        <v>-25737.91</v>
      </c>
      <c r="N62" s="150">
        <v>1.32E-3</v>
      </c>
      <c r="O62" s="150">
        <f t="shared" si="18"/>
        <v>-0.03</v>
      </c>
      <c r="P62" s="150">
        <v>0</v>
      </c>
      <c r="Q62" s="150">
        <f t="shared" si="19"/>
        <v>0</v>
      </c>
      <c r="R62" s="150"/>
      <c r="S62" s="150" t="s">
        <v>131</v>
      </c>
      <c r="T62" s="150" t="s">
        <v>132</v>
      </c>
      <c r="U62" s="150">
        <v>0.84799999999999998</v>
      </c>
      <c r="V62" s="150">
        <f t="shared" si="20"/>
        <v>-20.27</v>
      </c>
      <c r="W62" s="150"/>
      <c r="X62" s="150" t="s">
        <v>133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134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20.399999999999999" outlineLevel="1">
      <c r="A63" s="164">
        <v>53</v>
      </c>
      <c r="B63" s="165" t="s">
        <v>249</v>
      </c>
      <c r="C63" s="171" t="s">
        <v>250</v>
      </c>
      <c r="D63" s="166" t="s">
        <v>130</v>
      </c>
      <c r="E63" s="167">
        <v>-23.9</v>
      </c>
      <c r="F63" s="168">
        <v>112</v>
      </c>
      <c r="G63" s="169">
        <f t="shared" si="14"/>
        <v>-2676.8</v>
      </c>
      <c r="H63" s="150">
        <v>1.85</v>
      </c>
      <c r="I63" s="150">
        <f t="shared" si="15"/>
        <v>-44.22</v>
      </c>
      <c r="J63" s="150">
        <v>110.15</v>
      </c>
      <c r="K63" s="150">
        <f t="shared" si="16"/>
        <v>-2632.59</v>
      </c>
      <c r="L63" s="150">
        <v>21</v>
      </c>
      <c r="M63" s="150">
        <f t="shared" si="17"/>
        <v>-3238.9280000000003</v>
      </c>
      <c r="N63" s="150">
        <v>4.0000000000000003E-5</v>
      </c>
      <c r="O63" s="150">
        <f t="shared" si="18"/>
        <v>0</v>
      </c>
      <c r="P63" s="150">
        <v>0</v>
      </c>
      <c r="Q63" s="150">
        <f t="shared" si="19"/>
        <v>0</v>
      </c>
      <c r="R63" s="150"/>
      <c r="S63" s="150" t="s">
        <v>131</v>
      </c>
      <c r="T63" s="150" t="s">
        <v>132</v>
      </c>
      <c r="U63" s="150">
        <v>0.40799999999999997</v>
      </c>
      <c r="V63" s="150">
        <f t="shared" si="20"/>
        <v>-9.75</v>
      </c>
      <c r="W63" s="150"/>
      <c r="X63" s="150" t="s">
        <v>133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134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>
      <c r="A64" s="164">
        <v>54</v>
      </c>
      <c r="B64" s="165" t="s">
        <v>251</v>
      </c>
      <c r="C64" s="171" t="s">
        <v>252</v>
      </c>
      <c r="D64" s="166" t="s">
        <v>188</v>
      </c>
      <c r="E64" s="167">
        <v>-1.5680000000000001</v>
      </c>
      <c r="F64" s="168">
        <v>36000</v>
      </c>
      <c r="G64" s="169">
        <f t="shared" si="14"/>
        <v>-56448</v>
      </c>
      <c r="H64" s="150">
        <v>0</v>
      </c>
      <c r="I64" s="150">
        <f t="shared" si="15"/>
        <v>0</v>
      </c>
      <c r="J64" s="150">
        <v>36000</v>
      </c>
      <c r="K64" s="150">
        <f t="shared" si="16"/>
        <v>-56448</v>
      </c>
      <c r="L64" s="150">
        <v>21</v>
      </c>
      <c r="M64" s="150">
        <f t="shared" si="17"/>
        <v>-68302.080000000002</v>
      </c>
      <c r="N64" s="150">
        <v>1.0383</v>
      </c>
      <c r="O64" s="150">
        <f t="shared" si="18"/>
        <v>-1.63</v>
      </c>
      <c r="P64" s="150">
        <v>0</v>
      </c>
      <c r="Q64" s="150">
        <f t="shared" si="19"/>
        <v>0</v>
      </c>
      <c r="R64" s="150"/>
      <c r="S64" s="150" t="s">
        <v>140</v>
      </c>
      <c r="T64" s="150" t="s">
        <v>132</v>
      </c>
      <c r="U64" s="150">
        <v>0</v>
      </c>
      <c r="V64" s="150">
        <f t="shared" si="20"/>
        <v>0</v>
      </c>
      <c r="W64" s="150"/>
      <c r="X64" s="150" t="s">
        <v>133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134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>
      <c r="A65" s="164">
        <v>55</v>
      </c>
      <c r="B65" s="165" t="s">
        <v>253</v>
      </c>
      <c r="C65" s="171" t="s">
        <v>254</v>
      </c>
      <c r="D65" s="166" t="s">
        <v>188</v>
      </c>
      <c r="E65" s="167">
        <v>-1.17</v>
      </c>
      <c r="F65" s="168">
        <v>36000</v>
      </c>
      <c r="G65" s="169">
        <f t="shared" si="14"/>
        <v>-42120</v>
      </c>
      <c r="H65" s="150">
        <v>0</v>
      </c>
      <c r="I65" s="150">
        <f t="shared" si="15"/>
        <v>0</v>
      </c>
      <c r="J65" s="150">
        <v>36000</v>
      </c>
      <c r="K65" s="150">
        <f t="shared" si="16"/>
        <v>-42120</v>
      </c>
      <c r="L65" s="150">
        <v>21</v>
      </c>
      <c r="M65" s="150">
        <f t="shared" si="17"/>
        <v>-50965.2</v>
      </c>
      <c r="N65" s="150">
        <v>1.07637</v>
      </c>
      <c r="O65" s="150">
        <f t="shared" si="18"/>
        <v>-1.26</v>
      </c>
      <c r="P65" s="150">
        <v>0</v>
      </c>
      <c r="Q65" s="150">
        <f t="shared" si="19"/>
        <v>0</v>
      </c>
      <c r="R65" s="150"/>
      <c r="S65" s="150" t="s">
        <v>140</v>
      </c>
      <c r="T65" s="150" t="s">
        <v>132</v>
      </c>
      <c r="U65" s="150">
        <v>0</v>
      </c>
      <c r="V65" s="150">
        <f t="shared" si="20"/>
        <v>0</v>
      </c>
      <c r="W65" s="150"/>
      <c r="X65" s="150" t="s">
        <v>133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134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>
      <c r="A66" s="164">
        <v>56</v>
      </c>
      <c r="B66" s="165" t="s">
        <v>255</v>
      </c>
      <c r="C66" s="171" t="s">
        <v>256</v>
      </c>
      <c r="D66" s="166" t="s">
        <v>149</v>
      </c>
      <c r="E66" s="167">
        <v>-2</v>
      </c>
      <c r="F66" s="168">
        <v>451</v>
      </c>
      <c r="G66" s="169">
        <f t="shared" si="14"/>
        <v>-902</v>
      </c>
      <c r="H66" s="150">
        <v>0</v>
      </c>
      <c r="I66" s="150">
        <f t="shared" si="15"/>
        <v>0</v>
      </c>
      <c r="J66" s="150">
        <v>451</v>
      </c>
      <c r="K66" s="150">
        <f t="shared" si="16"/>
        <v>-902</v>
      </c>
      <c r="L66" s="150">
        <v>21</v>
      </c>
      <c r="M66" s="150">
        <f t="shared" si="17"/>
        <v>-1091.42</v>
      </c>
      <c r="N66" s="150">
        <v>1.15E-3</v>
      </c>
      <c r="O66" s="150">
        <f t="shared" si="18"/>
        <v>0</v>
      </c>
      <c r="P66" s="150">
        <v>0</v>
      </c>
      <c r="Q66" s="150">
        <f t="shared" si="19"/>
        <v>0</v>
      </c>
      <c r="R66" s="150"/>
      <c r="S66" s="150" t="s">
        <v>140</v>
      </c>
      <c r="T66" s="150" t="s">
        <v>132</v>
      </c>
      <c r="U66" s="150">
        <v>0</v>
      </c>
      <c r="V66" s="150">
        <f t="shared" si="20"/>
        <v>0</v>
      </c>
      <c r="W66" s="150"/>
      <c r="X66" s="150" t="s">
        <v>133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134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t="20.399999999999999" outlineLevel="1">
      <c r="A67" s="164">
        <v>57</v>
      </c>
      <c r="B67" s="165" t="s">
        <v>257</v>
      </c>
      <c r="C67" s="171" t="s">
        <v>258</v>
      </c>
      <c r="D67" s="166" t="s">
        <v>149</v>
      </c>
      <c r="E67" s="167">
        <v>-17.2</v>
      </c>
      <c r="F67" s="168">
        <v>750</v>
      </c>
      <c r="G67" s="169">
        <f t="shared" si="14"/>
        <v>-12900</v>
      </c>
      <c r="H67" s="150">
        <v>90.31</v>
      </c>
      <c r="I67" s="150">
        <f t="shared" si="15"/>
        <v>-1553.33</v>
      </c>
      <c r="J67" s="150">
        <v>659.69</v>
      </c>
      <c r="K67" s="150">
        <f t="shared" si="16"/>
        <v>-11346.67</v>
      </c>
      <c r="L67" s="150">
        <v>21</v>
      </c>
      <c r="M67" s="150">
        <f t="shared" si="17"/>
        <v>-15609</v>
      </c>
      <c r="N67" s="150">
        <v>3.3E-4</v>
      </c>
      <c r="O67" s="150">
        <f t="shared" si="18"/>
        <v>-0.01</v>
      </c>
      <c r="P67" s="150">
        <v>0</v>
      </c>
      <c r="Q67" s="150">
        <f t="shared" si="19"/>
        <v>0</v>
      </c>
      <c r="R67" s="150"/>
      <c r="S67" s="150" t="s">
        <v>131</v>
      </c>
      <c r="T67" s="150" t="s">
        <v>132</v>
      </c>
      <c r="U67" s="150">
        <v>1.877</v>
      </c>
      <c r="V67" s="150">
        <f t="shared" si="20"/>
        <v>-32.28</v>
      </c>
      <c r="W67" s="150"/>
      <c r="X67" s="150" t="s">
        <v>133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134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0.399999999999999" outlineLevel="1">
      <c r="A68" s="164">
        <v>58</v>
      </c>
      <c r="B68" s="165" t="s">
        <v>259</v>
      </c>
      <c r="C68" s="171" t="s">
        <v>260</v>
      </c>
      <c r="D68" s="166" t="s">
        <v>149</v>
      </c>
      <c r="E68" s="167">
        <v>-17.2</v>
      </c>
      <c r="F68" s="168">
        <v>1890</v>
      </c>
      <c r="G68" s="169">
        <f t="shared" si="14"/>
        <v>-32508</v>
      </c>
      <c r="H68" s="150">
        <v>1890</v>
      </c>
      <c r="I68" s="150">
        <f t="shared" si="15"/>
        <v>-32508</v>
      </c>
      <c r="J68" s="150">
        <v>0</v>
      </c>
      <c r="K68" s="150">
        <f t="shared" si="16"/>
        <v>0</v>
      </c>
      <c r="L68" s="150">
        <v>21</v>
      </c>
      <c r="M68" s="150">
        <f t="shared" si="17"/>
        <v>-39334.68</v>
      </c>
      <c r="N68" s="150">
        <v>7.0499999999999993E-2</v>
      </c>
      <c r="O68" s="150">
        <f t="shared" si="18"/>
        <v>-1.21</v>
      </c>
      <c r="P68" s="150">
        <v>0</v>
      </c>
      <c r="Q68" s="150">
        <f t="shared" si="19"/>
        <v>0</v>
      </c>
      <c r="R68" s="150"/>
      <c r="S68" s="150" t="s">
        <v>140</v>
      </c>
      <c r="T68" s="150" t="s">
        <v>132</v>
      </c>
      <c r="U68" s="150">
        <v>0</v>
      </c>
      <c r="V68" s="150">
        <f t="shared" si="20"/>
        <v>0</v>
      </c>
      <c r="W68" s="150"/>
      <c r="X68" s="150" t="s">
        <v>194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195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>
      <c r="A69" s="152" t="s">
        <v>126</v>
      </c>
      <c r="B69" s="153" t="s">
        <v>85</v>
      </c>
      <c r="C69" s="170" t="s">
        <v>86</v>
      </c>
      <c r="D69" s="154"/>
      <c r="E69" s="155"/>
      <c r="F69" s="156"/>
      <c r="G69" s="157">
        <f>SUMIF(AG70:AG79,"&lt;&gt;NOR",G70:G79)</f>
        <v>-158329.41999999998</v>
      </c>
      <c r="H69" s="151"/>
      <c r="I69" s="151">
        <f>SUM(I70:I79)</f>
        <v>0</v>
      </c>
      <c r="J69" s="151"/>
      <c r="K69" s="151">
        <f>SUM(K70:K79)</f>
        <v>-158329.41999999998</v>
      </c>
      <c r="L69" s="151"/>
      <c r="M69" s="151">
        <f>SUM(M70:M79)</f>
        <v>-191578.59819999998</v>
      </c>
      <c r="N69" s="151"/>
      <c r="O69" s="151">
        <f>SUM(O70:O79)</f>
        <v>-1.82</v>
      </c>
      <c r="P69" s="151"/>
      <c r="Q69" s="151">
        <f>SUM(Q70:Q79)</f>
        <v>0</v>
      </c>
      <c r="R69" s="151"/>
      <c r="S69" s="151"/>
      <c r="T69" s="151"/>
      <c r="U69" s="151"/>
      <c r="V69" s="151">
        <f>SUM(V70:V79)</f>
        <v>0</v>
      </c>
      <c r="W69" s="151"/>
      <c r="X69" s="151"/>
      <c r="AG69" t="s">
        <v>127</v>
      </c>
    </row>
    <row r="70" spans="1:60" outlineLevel="1">
      <c r="A70" s="164">
        <v>59</v>
      </c>
      <c r="B70" s="165" t="s">
        <v>261</v>
      </c>
      <c r="C70" s="171" t="s">
        <v>262</v>
      </c>
      <c r="D70" s="166" t="s">
        <v>214</v>
      </c>
      <c r="E70" s="167">
        <v>-1</v>
      </c>
      <c r="F70" s="168">
        <v>37000</v>
      </c>
      <c r="G70" s="169">
        <f t="shared" ref="G70:G79" si="21">ROUND(E70*F70,2)</f>
        <v>-37000</v>
      </c>
      <c r="H70" s="150">
        <v>0</v>
      </c>
      <c r="I70" s="150">
        <f t="shared" ref="I70:I79" si="22">ROUND(E70*H70,2)</f>
        <v>0</v>
      </c>
      <c r="J70" s="150">
        <v>37000</v>
      </c>
      <c r="K70" s="150">
        <f t="shared" ref="K70:K79" si="23">ROUND(E70*J70,2)</f>
        <v>-37000</v>
      </c>
      <c r="L70" s="150">
        <v>21</v>
      </c>
      <c r="M70" s="150">
        <f t="shared" ref="M70:M79" si="24">G70*(1+L70/100)</f>
        <v>-44770</v>
      </c>
      <c r="N70" s="150">
        <v>5.1399999999999996E-3</v>
      </c>
      <c r="O70" s="150">
        <f t="shared" ref="O70:O79" si="25">ROUND(E70*N70,2)</f>
        <v>-0.01</v>
      </c>
      <c r="P70" s="150">
        <v>0</v>
      </c>
      <c r="Q70" s="150">
        <f t="shared" ref="Q70:Q79" si="26">ROUND(E70*P70,2)</f>
        <v>0</v>
      </c>
      <c r="R70" s="150"/>
      <c r="S70" s="150" t="s">
        <v>140</v>
      </c>
      <c r="T70" s="150" t="s">
        <v>132</v>
      </c>
      <c r="U70" s="150">
        <v>0</v>
      </c>
      <c r="V70" s="150">
        <f t="shared" ref="V70:V79" si="27">ROUND(E70*U70,2)</f>
        <v>0</v>
      </c>
      <c r="W70" s="150"/>
      <c r="X70" s="150" t="s">
        <v>133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134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20.399999999999999" outlineLevel="1">
      <c r="A71" s="164">
        <v>60</v>
      </c>
      <c r="B71" s="165" t="s">
        <v>263</v>
      </c>
      <c r="C71" s="171" t="s">
        <v>264</v>
      </c>
      <c r="D71" s="166" t="s">
        <v>137</v>
      </c>
      <c r="E71" s="167">
        <v>-6.3630000000000004</v>
      </c>
      <c r="F71" s="168">
        <v>4740</v>
      </c>
      <c r="G71" s="169">
        <f t="shared" si="21"/>
        <v>-30160.62</v>
      </c>
      <c r="H71" s="150">
        <v>0</v>
      </c>
      <c r="I71" s="150">
        <f t="shared" si="22"/>
        <v>0</v>
      </c>
      <c r="J71" s="150">
        <v>4740</v>
      </c>
      <c r="K71" s="150">
        <f t="shared" si="23"/>
        <v>-30160.62</v>
      </c>
      <c r="L71" s="150">
        <v>21</v>
      </c>
      <c r="M71" s="150">
        <f t="shared" si="24"/>
        <v>-36494.350200000001</v>
      </c>
      <c r="N71" s="150">
        <v>0</v>
      </c>
      <c r="O71" s="150">
        <f t="shared" si="25"/>
        <v>0</v>
      </c>
      <c r="P71" s="150">
        <v>0</v>
      </c>
      <c r="Q71" s="150">
        <f t="shared" si="26"/>
        <v>0</v>
      </c>
      <c r="R71" s="150"/>
      <c r="S71" s="150" t="s">
        <v>140</v>
      </c>
      <c r="T71" s="150" t="s">
        <v>132</v>
      </c>
      <c r="U71" s="150">
        <v>0</v>
      </c>
      <c r="V71" s="150">
        <f t="shared" si="27"/>
        <v>0</v>
      </c>
      <c r="W71" s="150"/>
      <c r="X71" s="150" t="s">
        <v>133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134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0.399999999999999" outlineLevel="1">
      <c r="A72" s="164">
        <v>61</v>
      </c>
      <c r="B72" s="165" t="s">
        <v>265</v>
      </c>
      <c r="C72" s="171" t="s">
        <v>266</v>
      </c>
      <c r="D72" s="166" t="s">
        <v>130</v>
      </c>
      <c r="E72" s="167">
        <v>-9.3989999999999991</v>
      </c>
      <c r="F72" s="168">
        <v>890</v>
      </c>
      <c r="G72" s="169">
        <f t="shared" si="21"/>
        <v>-8365.11</v>
      </c>
      <c r="H72" s="150">
        <v>0</v>
      </c>
      <c r="I72" s="150">
        <f t="shared" si="22"/>
        <v>0</v>
      </c>
      <c r="J72" s="150">
        <v>890</v>
      </c>
      <c r="K72" s="150">
        <f t="shared" si="23"/>
        <v>-8365.11</v>
      </c>
      <c r="L72" s="150">
        <v>21</v>
      </c>
      <c r="M72" s="150">
        <f t="shared" si="24"/>
        <v>-10121.783100000001</v>
      </c>
      <c r="N72" s="150">
        <v>1.787E-2</v>
      </c>
      <c r="O72" s="150">
        <f t="shared" si="25"/>
        <v>-0.17</v>
      </c>
      <c r="P72" s="150">
        <v>0</v>
      </c>
      <c r="Q72" s="150">
        <f t="shared" si="26"/>
        <v>0</v>
      </c>
      <c r="R72" s="150"/>
      <c r="S72" s="150" t="s">
        <v>140</v>
      </c>
      <c r="T72" s="150" t="s">
        <v>132</v>
      </c>
      <c r="U72" s="150">
        <v>0</v>
      </c>
      <c r="V72" s="150">
        <f t="shared" si="27"/>
        <v>0</v>
      </c>
      <c r="W72" s="150"/>
      <c r="X72" s="150" t="s">
        <v>133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134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ht="20.399999999999999" outlineLevel="1">
      <c r="A73" s="164">
        <v>62</v>
      </c>
      <c r="B73" s="165" t="s">
        <v>267</v>
      </c>
      <c r="C73" s="171" t="s">
        <v>268</v>
      </c>
      <c r="D73" s="166" t="s">
        <v>130</v>
      </c>
      <c r="E73" s="167">
        <v>-9.3989999999999991</v>
      </c>
      <c r="F73" s="168">
        <v>112</v>
      </c>
      <c r="G73" s="169">
        <f t="shared" si="21"/>
        <v>-1052.69</v>
      </c>
      <c r="H73" s="150">
        <v>0</v>
      </c>
      <c r="I73" s="150">
        <f t="shared" si="22"/>
        <v>0</v>
      </c>
      <c r="J73" s="150">
        <v>112</v>
      </c>
      <c r="K73" s="150">
        <f t="shared" si="23"/>
        <v>-1052.69</v>
      </c>
      <c r="L73" s="150">
        <v>21</v>
      </c>
      <c r="M73" s="150">
        <f t="shared" si="24"/>
        <v>-1273.7549000000001</v>
      </c>
      <c r="N73" s="150">
        <v>0</v>
      </c>
      <c r="O73" s="150">
        <f t="shared" si="25"/>
        <v>0</v>
      </c>
      <c r="P73" s="150">
        <v>0</v>
      </c>
      <c r="Q73" s="150">
        <f t="shared" si="26"/>
        <v>0</v>
      </c>
      <c r="R73" s="150"/>
      <c r="S73" s="150" t="s">
        <v>140</v>
      </c>
      <c r="T73" s="150" t="s">
        <v>132</v>
      </c>
      <c r="U73" s="150">
        <v>0</v>
      </c>
      <c r="V73" s="150">
        <f t="shared" si="27"/>
        <v>0</v>
      </c>
      <c r="W73" s="150"/>
      <c r="X73" s="150" t="s">
        <v>133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134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>
      <c r="A74" s="164">
        <v>63</v>
      </c>
      <c r="B74" s="165" t="s">
        <v>269</v>
      </c>
      <c r="C74" s="171" t="s">
        <v>270</v>
      </c>
      <c r="D74" s="166" t="s">
        <v>188</v>
      </c>
      <c r="E74" s="167">
        <v>-1.4</v>
      </c>
      <c r="F74" s="168">
        <v>36000</v>
      </c>
      <c r="G74" s="169">
        <f t="shared" si="21"/>
        <v>-50400</v>
      </c>
      <c r="H74" s="150">
        <v>0</v>
      </c>
      <c r="I74" s="150">
        <f t="shared" si="22"/>
        <v>0</v>
      </c>
      <c r="J74" s="150">
        <v>36000</v>
      </c>
      <c r="K74" s="150">
        <f t="shared" si="23"/>
        <v>-50400</v>
      </c>
      <c r="L74" s="150">
        <v>21</v>
      </c>
      <c r="M74" s="150">
        <f t="shared" si="24"/>
        <v>-60984</v>
      </c>
      <c r="N74" s="150">
        <v>1.0490900000000001</v>
      </c>
      <c r="O74" s="150">
        <f t="shared" si="25"/>
        <v>-1.47</v>
      </c>
      <c r="P74" s="150">
        <v>0</v>
      </c>
      <c r="Q74" s="150">
        <f t="shared" si="26"/>
        <v>0</v>
      </c>
      <c r="R74" s="150"/>
      <c r="S74" s="150" t="s">
        <v>140</v>
      </c>
      <c r="T74" s="150" t="s">
        <v>132</v>
      </c>
      <c r="U74" s="150">
        <v>0</v>
      </c>
      <c r="V74" s="150">
        <f t="shared" si="27"/>
        <v>0</v>
      </c>
      <c r="W74" s="150"/>
      <c r="X74" s="150" t="s">
        <v>133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134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t="20.399999999999999" outlineLevel="1">
      <c r="A75" s="164">
        <v>64</v>
      </c>
      <c r="B75" s="165" t="s">
        <v>271</v>
      </c>
      <c r="C75" s="171" t="s">
        <v>272</v>
      </c>
      <c r="D75" s="166" t="s">
        <v>130</v>
      </c>
      <c r="E75" s="167">
        <v>-4.6100000000000003</v>
      </c>
      <c r="F75" s="168">
        <v>1370</v>
      </c>
      <c r="G75" s="169">
        <f t="shared" si="21"/>
        <v>-6315.7</v>
      </c>
      <c r="H75" s="150">
        <v>0</v>
      </c>
      <c r="I75" s="150">
        <f t="shared" si="22"/>
        <v>0</v>
      </c>
      <c r="J75" s="150">
        <v>1370</v>
      </c>
      <c r="K75" s="150">
        <f t="shared" si="23"/>
        <v>-6315.7</v>
      </c>
      <c r="L75" s="150">
        <v>21</v>
      </c>
      <c r="M75" s="150">
        <f t="shared" si="24"/>
        <v>-7641.9969999999994</v>
      </c>
      <c r="N75" s="150">
        <v>2.102E-2</v>
      </c>
      <c r="O75" s="150">
        <f t="shared" si="25"/>
        <v>-0.1</v>
      </c>
      <c r="P75" s="150">
        <v>0</v>
      </c>
      <c r="Q75" s="150">
        <f t="shared" si="26"/>
        <v>0</v>
      </c>
      <c r="R75" s="150"/>
      <c r="S75" s="150" t="s">
        <v>140</v>
      </c>
      <c r="T75" s="150" t="s">
        <v>132</v>
      </c>
      <c r="U75" s="150">
        <v>0</v>
      </c>
      <c r="V75" s="150">
        <f t="shared" si="27"/>
        <v>0</v>
      </c>
      <c r="W75" s="150"/>
      <c r="X75" s="150" t="s">
        <v>133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134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t="20.399999999999999" outlineLevel="1">
      <c r="A76" s="164">
        <v>65</v>
      </c>
      <c r="B76" s="165" t="s">
        <v>273</v>
      </c>
      <c r="C76" s="171" t="s">
        <v>274</v>
      </c>
      <c r="D76" s="166" t="s">
        <v>130</v>
      </c>
      <c r="E76" s="167">
        <v>-3.35</v>
      </c>
      <c r="F76" s="168">
        <v>1140</v>
      </c>
      <c r="G76" s="169">
        <f t="shared" si="21"/>
        <v>-3819</v>
      </c>
      <c r="H76" s="150">
        <v>0</v>
      </c>
      <c r="I76" s="150">
        <f t="shared" si="22"/>
        <v>0</v>
      </c>
      <c r="J76" s="150">
        <v>1140</v>
      </c>
      <c r="K76" s="150">
        <f t="shared" si="23"/>
        <v>-3819</v>
      </c>
      <c r="L76" s="150">
        <v>21</v>
      </c>
      <c r="M76" s="150">
        <f t="shared" si="24"/>
        <v>-4620.99</v>
      </c>
      <c r="N76" s="150">
        <v>2.102E-2</v>
      </c>
      <c r="O76" s="150">
        <f t="shared" si="25"/>
        <v>-7.0000000000000007E-2</v>
      </c>
      <c r="P76" s="150">
        <v>0</v>
      </c>
      <c r="Q76" s="150">
        <f t="shared" si="26"/>
        <v>0</v>
      </c>
      <c r="R76" s="150"/>
      <c r="S76" s="150" t="s">
        <v>140</v>
      </c>
      <c r="T76" s="150" t="s">
        <v>132</v>
      </c>
      <c r="U76" s="150">
        <v>0</v>
      </c>
      <c r="V76" s="150">
        <f t="shared" si="27"/>
        <v>0</v>
      </c>
      <c r="W76" s="150"/>
      <c r="X76" s="150" t="s">
        <v>133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134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0.399999999999999" outlineLevel="1">
      <c r="A77" s="164">
        <v>66</v>
      </c>
      <c r="B77" s="165" t="s">
        <v>275</v>
      </c>
      <c r="C77" s="171" t="s">
        <v>276</v>
      </c>
      <c r="D77" s="166" t="s">
        <v>137</v>
      </c>
      <c r="E77" s="167">
        <v>-1.77</v>
      </c>
      <c r="F77" s="168">
        <v>1190</v>
      </c>
      <c r="G77" s="169">
        <f t="shared" si="21"/>
        <v>-2106.3000000000002</v>
      </c>
      <c r="H77" s="150">
        <v>0</v>
      </c>
      <c r="I77" s="150">
        <f t="shared" si="22"/>
        <v>0</v>
      </c>
      <c r="J77" s="150">
        <v>1190</v>
      </c>
      <c r="K77" s="150">
        <f t="shared" si="23"/>
        <v>-2106.3000000000002</v>
      </c>
      <c r="L77" s="150">
        <v>21</v>
      </c>
      <c r="M77" s="150">
        <f t="shared" si="24"/>
        <v>-2548.623</v>
      </c>
      <c r="N77" s="150">
        <v>0</v>
      </c>
      <c r="O77" s="150">
        <f t="shared" si="25"/>
        <v>0</v>
      </c>
      <c r="P77" s="150">
        <v>0</v>
      </c>
      <c r="Q77" s="150">
        <f t="shared" si="26"/>
        <v>0</v>
      </c>
      <c r="R77" s="150"/>
      <c r="S77" s="150" t="s">
        <v>140</v>
      </c>
      <c r="T77" s="150" t="s">
        <v>132</v>
      </c>
      <c r="U77" s="150">
        <v>0</v>
      </c>
      <c r="V77" s="150">
        <f t="shared" si="27"/>
        <v>0</v>
      </c>
      <c r="W77" s="150"/>
      <c r="X77" s="150" t="s">
        <v>133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134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20.399999999999999" outlineLevel="1">
      <c r="A78" s="164">
        <v>67</v>
      </c>
      <c r="B78" s="165" t="s">
        <v>277</v>
      </c>
      <c r="C78" s="171" t="s">
        <v>278</v>
      </c>
      <c r="D78" s="166" t="s">
        <v>130</v>
      </c>
      <c r="E78" s="167">
        <v>-22.75</v>
      </c>
      <c r="F78" s="168">
        <v>560</v>
      </c>
      <c r="G78" s="169">
        <f t="shared" si="21"/>
        <v>-12740</v>
      </c>
      <c r="H78" s="150">
        <v>0</v>
      </c>
      <c r="I78" s="150">
        <f t="shared" si="22"/>
        <v>0</v>
      </c>
      <c r="J78" s="150">
        <v>560</v>
      </c>
      <c r="K78" s="150">
        <f t="shared" si="23"/>
        <v>-12740</v>
      </c>
      <c r="L78" s="150">
        <v>21</v>
      </c>
      <c r="M78" s="150">
        <f t="shared" si="24"/>
        <v>-15415.4</v>
      </c>
      <c r="N78" s="150">
        <v>0</v>
      </c>
      <c r="O78" s="150">
        <f t="shared" si="25"/>
        <v>0</v>
      </c>
      <c r="P78" s="150">
        <v>0</v>
      </c>
      <c r="Q78" s="150">
        <f t="shared" si="26"/>
        <v>0</v>
      </c>
      <c r="R78" s="150"/>
      <c r="S78" s="150" t="s">
        <v>198</v>
      </c>
      <c r="T78" s="150" t="s">
        <v>132</v>
      </c>
      <c r="U78" s="150">
        <v>0</v>
      </c>
      <c r="V78" s="150">
        <f t="shared" si="27"/>
        <v>0</v>
      </c>
      <c r="W78" s="150"/>
      <c r="X78" s="150" t="s">
        <v>133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134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0.399999999999999" outlineLevel="1">
      <c r="A79" s="164">
        <v>68</v>
      </c>
      <c r="B79" s="165" t="s">
        <v>279</v>
      </c>
      <c r="C79" s="171" t="s">
        <v>280</v>
      </c>
      <c r="D79" s="166" t="s">
        <v>214</v>
      </c>
      <c r="E79" s="167">
        <v>-14</v>
      </c>
      <c r="F79" s="168">
        <v>455</v>
      </c>
      <c r="G79" s="169">
        <f t="shared" si="21"/>
        <v>-6370</v>
      </c>
      <c r="H79" s="150">
        <v>0</v>
      </c>
      <c r="I79" s="150">
        <f t="shared" si="22"/>
        <v>0</v>
      </c>
      <c r="J79" s="150">
        <v>455</v>
      </c>
      <c r="K79" s="150">
        <f t="shared" si="23"/>
        <v>-6370</v>
      </c>
      <c r="L79" s="150">
        <v>21</v>
      </c>
      <c r="M79" s="150">
        <f t="shared" si="24"/>
        <v>-7707.7</v>
      </c>
      <c r="N79" s="150">
        <v>0</v>
      </c>
      <c r="O79" s="150">
        <f t="shared" si="25"/>
        <v>0</v>
      </c>
      <c r="P79" s="150">
        <v>0</v>
      </c>
      <c r="Q79" s="150">
        <f t="shared" si="26"/>
        <v>0</v>
      </c>
      <c r="R79" s="150"/>
      <c r="S79" s="150" t="s">
        <v>198</v>
      </c>
      <c r="T79" s="150" t="s">
        <v>132</v>
      </c>
      <c r="U79" s="150">
        <v>0</v>
      </c>
      <c r="V79" s="150">
        <f t="shared" si="27"/>
        <v>0</v>
      </c>
      <c r="W79" s="150"/>
      <c r="X79" s="150" t="s">
        <v>133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134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>
      <c r="A80" s="152" t="s">
        <v>126</v>
      </c>
      <c r="B80" s="153" t="s">
        <v>87</v>
      </c>
      <c r="C80" s="170" t="s">
        <v>88</v>
      </c>
      <c r="D80" s="154"/>
      <c r="E80" s="155"/>
      <c r="F80" s="156"/>
      <c r="G80" s="157">
        <f>SUMIF(AG81:AG91,"&lt;&gt;NOR",G81:G91)</f>
        <v>-36949.699999999997</v>
      </c>
      <c r="H80" s="151"/>
      <c r="I80" s="151">
        <f>SUM(I81:I91)</f>
        <v>-6861.8899999999994</v>
      </c>
      <c r="J80" s="151"/>
      <c r="K80" s="151">
        <f>SUM(K81:K91)</f>
        <v>-30087.81</v>
      </c>
      <c r="L80" s="151"/>
      <c r="M80" s="151">
        <f>SUM(M81:M91)</f>
        <v>-44709.137000000002</v>
      </c>
      <c r="N80" s="151"/>
      <c r="O80" s="151">
        <f>SUM(O81:O91)</f>
        <v>-2.37</v>
      </c>
      <c r="P80" s="151"/>
      <c r="Q80" s="151">
        <f>SUM(Q81:Q91)</f>
        <v>0</v>
      </c>
      <c r="R80" s="151"/>
      <c r="S80" s="151"/>
      <c r="T80" s="151"/>
      <c r="U80" s="151"/>
      <c r="V80" s="151">
        <f>SUM(V81:V91)</f>
        <v>-0.66</v>
      </c>
      <c r="W80" s="151"/>
      <c r="X80" s="151"/>
      <c r="AG80" t="s">
        <v>127</v>
      </c>
    </row>
    <row r="81" spans="1:60" ht="20.399999999999999" outlineLevel="1">
      <c r="A81" s="164">
        <v>69</v>
      </c>
      <c r="B81" s="165" t="s">
        <v>281</v>
      </c>
      <c r="C81" s="171" t="s">
        <v>282</v>
      </c>
      <c r="D81" s="166" t="s">
        <v>130</v>
      </c>
      <c r="E81" s="167">
        <v>-8.75</v>
      </c>
      <c r="F81" s="168">
        <v>115</v>
      </c>
      <c r="G81" s="169">
        <f t="shared" ref="G81:G91" si="28">ROUND(E81*F81,2)</f>
        <v>-1006.25</v>
      </c>
      <c r="H81" s="150">
        <v>0</v>
      </c>
      <c r="I81" s="150">
        <f t="shared" ref="I81:I91" si="29">ROUND(E81*H81,2)</f>
        <v>0</v>
      </c>
      <c r="J81" s="150">
        <v>115</v>
      </c>
      <c r="K81" s="150">
        <f t="shared" ref="K81:K91" si="30">ROUND(E81*J81,2)</f>
        <v>-1006.25</v>
      </c>
      <c r="L81" s="150">
        <v>21</v>
      </c>
      <c r="M81" s="150">
        <f t="shared" ref="M81:M91" si="31">G81*(1+L81/100)</f>
        <v>-1217.5625</v>
      </c>
      <c r="N81" s="150">
        <v>0</v>
      </c>
      <c r="O81" s="150">
        <f t="shared" ref="O81:O91" si="32">ROUND(E81*N81,2)</f>
        <v>0</v>
      </c>
      <c r="P81" s="150">
        <v>0</v>
      </c>
      <c r="Q81" s="150">
        <f t="shared" ref="Q81:Q91" si="33">ROUND(E81*P81,2)</f>
        <v>0</v>
      </c>
      <c r="R81" s="150"/>
      <c r="S81" s="150" t="s">
        <v>140</v>
      </c>
      <c r="T81" s="150" t="s">
        <v>132</v>
      </c>
      <c r="U81" s="150">
        <v>0</v>
      </c>
      <c r="V81" s="150">
        <f t="shared" ref="V81:V91" si="34">ROUND(E81*U81,2)</f>
        <v>0</v>
      </c>
      <c r="W81" s="150"/>
      <c r="X81" s="150" t="s">
        <v>133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134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20.399999999999999" outlineLevel="1">
      <c r="A82" s="164">
        <v>70</v>
      </c>
      <c r="B82" s="165" t="s">
        <v>283</v>
      </c>
      <c r="C82" s="171" t="s">
        <v>284</v>
      </c>
      <c r="D82" s="166" t="s">
        <v>130</v>
      </c>
      <c r="E82" s="167">
        <v>-8.75</v>
      </c>
      <c r="F82" s="168">
        <v>211</v>
      </c>
      <c r="G82" s="169">
        <f t="shared" si="28"/>
        <v>-1846.25</v>
      </c>
      <c r="H82" s="150">
        <v>0</v>
      </c>
      <c r="I82" s="150">
        <f t="shared" si="29"/>
        <v>0</v>
      </c>
      <c r="J82" s="150">
        <v>211</v>
      </c>
      <c r="K82" s="150">
        <f t="shared" si="30"/>
        <v>-1846.25</v>
      </c>
      <c r="L82" s="150">
        <v>21</v>
      </c>
      <c r="M82" s="150">
        <f t="shared" si="31"/>
        <v>-2233.9625000000001</v>
      </c>
      <c r="N82" s="150">
        <v>0</v>
      </c>
      <c r="O82" s="150">
        <f t="shared" si="32"/>
        <v>0</v>
      </c>
      <c r="P82" s="150">
        <v>0</v>
      </c>
      <c r="Q82" s="150">
        <f t="shared" si="33"/>
        <v>0</v>
      </c>
      <c r="R82" s="150"/>
      <c r="S82" s="150" t="s">
        <v>140</v>
      </c>
      <c r="T82" s="150" t="s">
        <v>132</v>
      </c>
      <c r="U82" s="150">
        <v>0</v>
      </c>
      <c r="V82" s="150">
        <f t="shared" si="34"/>
        <v>0</v>
      </c>
      <c r="W82" s="150"/>
      <c r="X82" s="150" t="s">
        <v>133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134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>
      <c r="A83" s="164">
        <v>71</v>
      </c>
      <c r="B83" s="165" t="s">
        <v>285</v>
      </c>
      <c r="C83" s="171" t="s">
        <v>286</v>
      </c>
      <c r="D83" s="166" t="s">
        <v>130</v>
      </c>
      <c r="E83" s="167">
        <v>-10.5</v>
      </c>
      <c r="F83" s="168">
        <v>168</v>
      </c>
      <c r="G83" s="169">
        <f t="shared" si="28"/>
        <v>-1764</v>
      </c>
      <c r="H83" s="150">
        <v>105.88</v>
      </c>
      <c r="I83" s="150">
        <f t="shared" si="29"/>
        <v>-1111.74</v>
      </c>
      <c r="J83" s="150">
        <v>62.12</v>
      </c>
      <c r="K83" s="150">
        <f t="shared" si="30"/>
        <v>-652.26</v>
      </c>
      <c r="L83" s="150">
        <v>21</v>
      </c>
      <c r="M83" s="150">
        <f t="shared" si="31"/>
        <v>-2134.44</v>
      </c>
      <c r="N83" s="150">
        <v>0</v>
      </c>
      <c r="O83" s="150">
        <f t="shared" si="32"/>
        <v>0</v>
      </c>
      <c r="P83" s="150">
        <v>0</v>
      </c>
      <c r="Q83" s="150">
        <f t="shared" si="33"/>
        <v>0</v>
      </c>
      <c r="R83" s="150"/>
      <c r="S83" s="150" t="s">
        <v>131</v>
      </c>
      <c r="T83" s="150" t="s">
        <v>132</v>
      </c>
      <c r="U83" s="150">
        <v>2.5999999999999999E-2</v>
      </c>
      <c r="V83" s="150">
        <f t="shared" si="34"/>
        <v>-0.27</v>
      </c>
      <c r="W83" s="150"/>
      <c r="X83" s="150" t="s">
        <v>133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134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20.399999999999999" outlineLevel="1">
      <c r="A84" s="164">
        <v>72</v>
      </c>
      <c r="B84" s="165" t="s">
        <v>287</v>
      </c>
      <c r="C84" s="171" t="s">
        <v>288</v>
      </c>
      <c r="D84" s="166" t="s">
        <v>130</v>
      </c>
      <c r="E84" s="167">
        <v>-10.5</v>
      </c>
      <c r="F84" s="168">
        <v>255</v>
      </c>
      <c r="G84" s="169">
        <f t="shared" si="28"/>
        <v>-2677.5</v>
      </c>
      <c r="H84" s="150">
        <v>110.5</v>
      </c>
      <c r="I84" s="150">
        <f t="shared" si="29"/>
        <v>-1160.25</v>
      </c>
      <c r="J84" s="150">
        <v>144.5</v>
      </c>
      <c r="K84" s="150">
        <f t="shared" si="30"/>
        <v>-1517.25</v>
      </c>
      <c r="L84" s="150">
        <v>21</v>
      </c>
      <c r="M84" s="150">
        <f t="shared" si="31"/>
        <v>-3239.7750000000001</v>
      </c>
      <c r="N84" s="150">
        <v>0</v>
      </c>
      <c r="O84" s="150">
        <f t="shared" si="32"/>
        <v>0</v>
      </c>
      <c r="P84" s="150">
        <v>0</v>
      </c>
      <c r="Q84" s="150">
        <f t="shared" si="33"/>
        <v>0</v>
      </c>
      <c r="R84" s="150"/>
      <c r="S84" s="150" t="s">
        <v>131</v>
      </c>
      <c r="T84" s="150" t="s">
        <v>132</v>
      </c>
      <c r="U84" s="150">
        <v>3.3000000000000002E-2</v>
      </c>
      <c r="V84" s="150">
        <f t="shared" si="34"/>
        <v>-0.35</v>
      </c>
      <c r="W84" s="150"/>
      <c r="X84" s="150" t="s">
        <v>133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134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20.399999999999999" outlineLevel="1">
      <c r="A85" s="164">
        <v>73</v>
      </c>
      <c r="B85" s="165" t="s">
        <v>289</v>
      </c>
      <c r="C85" s="171" t="s">
        <v>290</v>
      </c>
      <c r="D85" s="166" t="s">
        <v>130</v>
      </c>
      <c r="E85" s="167">
        <v>-10.5</v>
      </c>
      <c r="F85" s="168">
        <v>650</v>
      </c>
      <c r="G85" s="169">
        <f t="shared" si="28"/>
        <v>-6825</v>
      </c>
      <c r="H85" s="150">
        <v>0</v>
      </c>
      <c r="I85" s="150">
        <f t="shared" si="29"/>
        <v>0</v>
      </c>
      <c r="J85" s="150">
        <v>650</v>
      </c>
      <c r="K85" s="150">
        <f t="shared" si="30"/>
        <v>-6825</v>
      </c>
      <c r="L85" s="150">
        <v>21</v>
      </c>
      <c r="M85" s="150">
        <f t="shared" si="31"/>
        <v>-8258.25</v>
      </c>
      <c r="N85" s="150">
        <v>0</v>
      </c>
      <c r="O85" s="150">
        <f t="shared" si="32"/>
        <v>0</v>
      </c>
      <c r="P85" s="150">
        <v>0</v>
      </c>
      <c r="Q85" s="150">
        <f t="shared" si="33"/>
        <v>0</v>
      </c>
      <c r="R85" s="150"/>
      <c r="S85" s="150" t="s">
        <v>140</v>
      </c>
      <c r="T85" s="150" t="s">
        <v>132</v>
      </c>
      <c r="U85" s="150">
        <v>0</v>
      </c>
      <c r="V85" s="150">
        <f t="shared" si="34"/>
        <v>0</v>
      </c>
      <c r="W85" s="150"/>
      <c r="X85" s="150" t="s">
        <v>133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134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>
      <c r="A86" s="164">
        <v>74</v>
      </c>
      <c r="B86" s="165" t="s">
        <v>291</v>
      </c>
      <c r="C86" s="171" t="s">
        <v>292</v>
      </c>
      <c r="D86" s="166" t="s">
        <v>130</v>
      </c>
      <c r="E86" s="167">
        <v>-10.5</v>
      </c>
      <c r="F86" s="168">
        <v>36</v>
      </c>
      <c r="G86" s="169">
        <f t="shared" si="28"/>
        <v>-378</v>
      </c>
      <c r="H86" s="150">
        <v>61.3</v>
      </c>
      <c r="I86" s="150">
        <f t="shared" si="29"/>
        <v>-643.65</v>
      </c>
      <c r="J86" s="150">
        <v>-25.3</v>
      </c>
      <c r="K86" s="150">
        <f t="shared" si="30"/>
        <v>265.64999999999998</v>
      </c>
      <c r="L86" s="150">
        <v>21</v>
      </c>
      <c r="M86" s="150">
        <f t="shared" si="31"/>
        <v>-457.38</v>
      </c>
      <c r="N86" s="150">
        <v>0</v>
      </c>
      <c r="O86" s="150">
        <f t="shared" si="32"/>
        <v>0</v>
      </c>
      <c r="P86" s="150">
        <v>0</v>
      </c>
      <c r="Q86" s="150">
        <f t="shared" si="33"/>
        <v>0</v>
      </c>
      <c r="R86" s="150"/>
      <c r="S86" s="150" t="s">
        <v>131</v>
      </c>
      <c r="T86" s="150" t="s">
        <v>132</v>
      </c>
      <c r="U86" s="150">
        <v>4.0000000000000001E-3</v>
      </c>
      <c r="V86" s="150">
        <f t="shared" si="34"/>
        <v>-0.04</v>
      </c>
      <c r="W86" s="150"/>
      <c r="X86" s="150" t="s">
        <v>133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134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>
      <c r="A87" s="164">
        <v>75</v>
      </c>
      <c r="B87" s="165" t="s">
        <v>293</v>
      </c>
      <c r="C87" s="171" t="s">
        <v>294</v>
      </c>
      <c r="D87" s="166" t="s">
        <v>130</v>
      </c>
      <c r="E87" s="167">
        <v>-10.5</v>
      </c>
      <c r="F87" s="168">
        <v>22</v>
      </c>
      <c r="G87" s="169">
        <f t="shared" si="28"/>
        <v>-231</v>
      </c>
      <c r="H87" s="150">
        <v>0</v>
      </c>
      <c r="I87" s="150">
        <f t="shared" si="29"/>
        <v>0</v>
      </c>
      <c r="J87" s="150">
        <v>22</v>
      </c>
      <c r="K87" s="150">
        <f t="shared" si="30"/>
        <v>-231</v>
      </c>
      <c r="L87" s="150">
        <v>21</v>
      </c>
      <c r="M87" s="150">
        <f t="shared" si="31"/>
        <v>-279.51</v>
      </c>
      <c r="N87" s="150">
        <v>0</v>
      </c>
      <c r="O87" s="150">
        <f t="shared" si="32"/>
        <v>0</v>
      </c>
      <c r="P87" s="150">
        <v>0</v>
      </c>
      <c r="Q87" s="150">
        <f t="shared" si="33"/>
        <v>0</v>
      </c>
      <c r="R87" s="150"/>
      <c r="S87" s="150" t="s">
        <v>140</v>
      </c>
      <c r="T87" s="150" t="s">
        <v>132</v>
      </c>
      <c r="U87" s="150">
        <v>0</v>
      </c>
      <c r="V87" s="150">
        <f t="shared" si="34"/>
        <v>0</v>
      </c>
      <c r="W87" s="150"/>
      <c r="X87" s="150" t="s">
        <v>133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134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ht="20.399999999999999" outlineLevel="1">
      <c r="A88" s="164">
        <v>76</v>
      </c>
      <c r="B88" s="165" t="s">
        <v>295</v>
      </c>
      <c r="C88" s="171" t="s">
        <v>296</v>
      </c>
      <c r="D88" s="166" t="s">
        <v>130</v>
      </c>
      <c r="E88" s="167">
        <v>-12.25</v>
      </c>
      <c r="F88" s="168">
        <v>307</v>
      </c>
      <c r="G88" s="169">
        <f t="shared" si="28"/>
        <v>-3760.75</v>
      </c>
      <c r="H88" s="150">
        <v>0</v>
      </c>
      <c r="I88" s="150">
        <f t="shared" si="29"/>
        <v>0</v>
      </c>
      <c r="J88" s="150">
        <v>307</v>
      </c>
      <c r="K88" s="150">
        <f t="shared" si="30"/>
        <v>-3760.75</v>
      </c>
      <c r="L88" s="150">
        <v>21</v>
      </c>
      <c r="M88" s="150">
        <f t="shared" si="31"/>
        <v>-4550.5074999999997</v>
      </c>
      <c r="N88" s="150">
        <v>0</v>
      </c>
      <c r="O88" s="150">
        <f t="shared" si="32"/>
        <v>0</v>
      </c>
      <c r="P88" s="150">
        <v>0</v>
      </c>
      <c r="Q88" s="150">
        <f t="shared" si="33"/>
        <v>0</v>
      </c>
      <c r="R88" s="150"/>
      <c r="S88" s="150" t="s">
        <v>140</v>
      </c>
      <c r="T88" s="150" t="s">
        <v>132</v>
      </c>
      <c r="U88" s="150">
        <v>0</v>
      </c>
      <c r="V88" s="150">
        <f t="shared" si="34"/>
        <v>0</v>
      </c>
      <c r="W88" s="150"/>
      <c r="X88" s="150" t="s">
        <v>133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134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ht="20.399999999999999" outlineLevel="1">
      <c r="A89" s="164">
        <v>77</v>
      </c>
      <c r="B89" s="165" t="s">
        <v>297</v>
      </c>
      <c r="C89" s="171" t="s">
        <v>298</v>
      </c>
      <c r="D89" s="166" t="s">
        <v>130</v>
      </c>
      <c r="E89" s="167">
        <v>-8.75</v>
      </c>
      <c r="F89" s="168">
        <v>356</v>
      </c>
      <c r="G89" s="169">
        <f t="shared" si="28"/>
        <v>-3115</v>
      </c>
      <c r="H89" s="150">
        <v>0</v>
      </c>
      <c r="I89" s="150">
        <f t="shared" si="29"/>
        <v>0</v>
      </c>
      <c r="J89" s="150">
        <v>356</v>
      </c>
      <c r="K89" s="150">
        <f t="shared" si="30"/>
        <v>-3115</v>
      </c>
      <c r="L89" s="150">
        <v>21</v>
      </c>
      <c r="M89" s="150">
        <f t="shared" si="31"/>
        <v>-3769.15</v>
      </c>
      <c r="N89" s="150">
        <v>0.10362</v>
      </c>
      <c r="O89" s="150">
        <f t="shared" si="32"/>
        <v>-0.91</v>
      </c>
      <c r="P89" s="150">
        <v>0</v>
      </c>
      <c r="Q89" s="150">
        <f t="shared" si="33"/>
        <v>0</v>
      </c>
      <c r="R89" s="150"/>
      <c r="S89" s="150" t="s">
        <v>140</v>
      </c>
      <c r="T89" s="150" t="s">
        <v>132</v>
      </c>
      <c r="U89" s="150">
        <v>0</v>
      </c>
      <c r="V89" s="150">
        <f t="shared" si="34"/>
        <v>0</v>
      </c>
      <c r="W89" s="150"/>
      <c r="X89" s="150" t="s">
        <v>133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134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>
      <c r="A90" s="164">
        <v>78</v>
      </c>
      <c r="B90" s="165" t="s">
        <v>299</v>
      </c>
      <c r="C90" s="171" t="s">
        <v>300</v>
      </c>
      <c r="D90" s="166" t="s">
        <v>130</v>
      </c>
      <c r="E90" s="167">
        <v>-9.625</v>
      </c>
      <c r="F90" s="168">
        <v>410</v>
      </c>
      <c r="G90" s="169">
        <f t="shared" si="28"/>
        <v>-3946.25</v>
      </c>
      <c r="H90" s="150">
        <v>410</v>
      </c>
      <c r="I90" s="150">
        <f t="shared" si="29"/>
        <v>-3946.25</v>
      </c>
      <c r="J90" s="150">
        <v>0</v>
      </c>
      <c r="K90" s="150">
        <f t="shared" si="30"/>
        <v>0</v>
      </c>
      <c r="L90" s="150">
        <v>21</v>
      </c>
      <c r="M90" s="150">
        <f t="shared" si="31"/>
        <v>-4774.9624999999996</v>
      </c>
      <c r="N90" s="150">
        <v>0.152</v>
      </c>
      <c r="O90" s="150">
        <f t="shared" si="32"/>
        <v>-1.46</v>
      </c>
      <c r="P90" s="150">
        <v>0</v>
      </c>
      <c r="Q90" s="150">
        <f t="shared" si="33"/>
        <v>0</v>
      </c>
      <c r="R90" s="150"/>
      <c r="S90" s="150" t="s">
        <v>140</v>
      </c>
      <c r="T90" s="150" t="s">
        <v>132</v>
      </c>
      <c r="U90" s="150">
        <v>0</v>
      </c>
      <c r="V90" s="150">
        <f t="shared" si="34"/>
        <v>0</v>
      </c>
      <c r="W90" s="150"/>
      <c r="X90" s="150" t="s">
        <v>194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195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t="20.399999999999999" outlineLevel="1">
      <c r="A91" s="164">
        <v>79</v>
      </c>
      <c r="B91" s="165" t="s">
        <v>301</v>
      </c>
      <c r="C91" s="171" t="s">
        <v>302</v>
      </c>
      <c r="D91" s="166" t="s">
        <v>130</v>
      </c>
      <c r="E91" s="167">
        <v>-17.538</v>
      </c>
      <c r="F91" s="168">
        <v>650</v>
      </c>
      <c r="G91" s="169">
        <f t="shared" si="28"/>
        <v>-11399.7</v>
      </c>
      <c r="H91" s="150">
        <v>0</v>
      </c>
      <c r="I91" s="150">
        <f t="shared" si="29"/>
        <v>0</v>
      </c>
      <c r="J91" s="150">
        <v>650</v>
      </c>
      <c r="K91" s="150">
        <f t="shared" si="30"/>
        <v>-11399.7</v>
      </c>
      <c r="L91" s="150">
        <v>21</v>
      </c>
      <c r="M91" s="150">
        <f t="shared" si="31"/>
        <v>-13793.637000000001</v>
      </c>
      <c r="N91" s="150">
        <v>0</v>
      </c>
      <c r="O91" s="150">
        <f t="shared" si="32"/>
        <v>0</v>
      </c>
      <c r="P91" s="150">
        <v>0</v>
      </c>
      <c r="Q91" s="150">
        <f t="shared" si="33"/>
        <v>0</v>
      </c>
      <c r="R91" s="150"/>
      <c r="S91" s="150" t="s">
        <v>198</v>
      </c>
      <c r="T91" s="150" t="s">
        <v>132</v>
      </c>
      <c r="U91" s="150">
        <v>0</v>
      </c>
      <c r="V91" s="150">
        <f t="shared" si="34"/>
        <v>0</v>
      </c>
      <c r="W91" s="150"/>
      <c r="X91" s="150" t="s">
        <v>133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134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26.4">
      <c r="A92" s="152" t="s">
        <v>126</v>
      </c>
      <c r="B92" s="153" t="s">
        <v>89</v>
      </c>
      <c r="C92" s="170" t="s">
        <v>90</v>
      </c>
      <c r="D92" s="154"/>
      <c r="E92" s="155"/>
      <c r="F92" s="156"/>
      <c r="G92" s="157">
        <f>SUMIF(AG93:AG94,"&lt;&gt;NOR",G93:G94)</f>
        <v>-16500.440000000002</v>
      </c>
      <c r="H92" s="151"/>
      <c r="I92" s="151">
        <f>SUM(I93:I94)</f>
        <v>0</v>
      </c>
      <c r="J92" s="151"/>
      <c r="K92" s="151">
        <f>SUM(K93:K94)</f>
        <v>-16500.440000000002</v>
      </c>
      <c r="L92" s="151"/>
      <c r="M92" s="151">
        <f>SUM(M93:M94)</f>
        <v>-19965.5324</v>
      </c>
      <c r="N92" s="151"/>
      <c r="O92" s="151">
        <f>SUM(O93:O94)</f>
        <v>-8.91</v>
      </c>
      <c r="P92" s="151"/>
      <c r="Q92" s="151">
        <f>SUM(Q93:Q94)</f>
        <v>0</v>
      </c>
      <c r="R92" s="151"/>
      <c r="S92" s="151"/>
      <c r="T92" s="151"/>
      <c r="U92" s="151"/>
      <c r="V92" s="151">
        <f>SUM(V93:V94)</f>
        <v>0</v>
      </c>
      <c r="W92" s="151"/>
      <c r="X92" s="151"/>
      <c r="AG92" t="s">
        <v>127</v>
      </c>
    </row>
    <row r="93" spans="1:60" outlineLevel="1">
      <c r="A93" s="164">
        <v>80</v>
      </c>
      <c r="B93" s="165" t="s">
        <v>303</v>
      </c>
      <c r="C93" s="171" t="s">
        <v>304</v>
      </c>
      <c r="D93" s="166" t="s">
        <v>130</v>
      </c>
      <c r="E93" s="167">
        <v>-18.957000000000001</v>
      </c>
      <c r="F93" s="168">
        <v>192</v>
      </c>
      <c r="G93" s="169">
        <f>ROUND(E93*F93,2)</f>
        <v>-3639.74</v>
      </c>
      <c r="H93" s="150">
        <v>0</v>
      </c>
      <c r="I93" s="150">
        <f>ROUND(E93*H93,2)</f>
        <v>0</v>
      </c>
      <c r="J93" s="150">
        <v>192</v>
      </c>
      <c r="K93" s="150">
        <f>ROUND(E93*J93,2)</f>
        <v>-3639.74</v>
      </c>
      <c r="L93" s="150">
        <v>21</v>
      </c>
      <c r="M93" s="150">
        <f>G93*(1+L93/100)</f>
        <v>-4404.0853999999999</v>
      </c>
      <c r="N93" s="150">
        <v>4.6000000000000001E-4</v>
      </c>
      <c r="O93" s="150">
        <f>ROUND(E93*N93,2)</f>
        <v>-0.01</v>
      </c>
      <c r="P93" s="150">
        <v>0</v>
      </c>
      <c r="Q93" s="150">
        <f>ROUND(E93*P93,2)</f>
        <v>0</v>
      </c>
      <c r="R93" s="150"/>
      <c r="S93" s="150" t="s">
        <v>140</v>
      </c>
      <c r="T93" s="150" t="s">
        <v>132</v>
      </c>
      <c r="U93" s="150">
        <v>0</v>
      </c>
      <c r="V93" s="150">
        <f>ROUND(E93*U93,2)</f>
        <v>0</v>
      </c>
      <c r="W93" s="150"/>
      <c r="X93" s="150" t="s">
        <v>133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134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20.399999999999999" outlineLevel="1">
      <c r="A94" s="164">
        <v>81</v>
      </c>
      <c r="B94" s="165" t="s">
        <v>305</v>
      </c>
      <c r="C94" s="171" t="s">
        <v>306</v>
      </c>
      <c r="D94" s="166" t="s">
        <v>137</v>
      </c>
      <c r="E94" s="167">
        <v>-3.9449999999999998</v>
      </c>
      <c r="F94" s="168">
        <v>3260</v>
      </c>
      <c r="G94" s="169">
        <f>ROUND(E94*F94,2)</f>
        <v>-12860.7</v>
      </c>
      <c r="H94" s="150">
        <v>0</v>
      </c>
      <c r="I94" s="150">
        <f>ROUND(E94*H94,2)</f>
        <v>0</v>
      </c>
      <c r="J94" s="150">
        <v>3260</v>
      </c>
      <c r="K94" s="150">
        <f>ROUND(E94*J94,2)</f>
        <v>-12860.7</v>
      </c>
      <c r="L94" s="150">
        <v>21</v>
      </c>
      <c r="M94" s="150">
        <f>G94*(1+L94/100)</f>
        <v>-15561.447</v>
      </c>
      <c r="N94" s="150">
        <v>2.2563399999999998</v>
      </c>
      <c r="O94" s="150">
        <f>ROUND(E94*N94,2)</f>
        <v>-8.9</v>
      </c>
      <c r="P94" s="150">
        <v>0</v>
      </c>
      <c r="Q94" s="150">
        <f>ROUND(E94*P94,2)</f>
        <v>0</v>
      </c>
      <c r="R94" s="150"/>
      <c r="S94" s="150" t="s">
        <v>140</v>
      </c>
      <c r="T94" s="150" t="s">
        <v>132</v>
      </c>
      <c r="U94" s="150">
        <v>0</v>
      </c>
      <c r="V94" s="150">
        <f>ROUND(E94*U94,2)</f>
        <v>0</v>
      </c>
      <c r="W94" s="150"/>
      <c r="X94" s="150" t="s">
        <v>133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134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>
      <c r="A95" s="152" t="s">
        <v>126</v>
      </c>
      <c r="B95" s="153" t="s">
        <v>91</v>
      </c>
      <c r="C95" s="170" t="s">
        <v>92</v>
      </c>
      <c r="D95" s="154"/>
      <c r="E95" s="155"/>
      <c r="F95" s="156"/>
      <c r="G95" s="157">
        <f>SUMIF(AG96:AG109,"&lt;&gt;NOR",G96:G109)</f>
        <v>-192723.14</v>
      </c>
      <c r="H95" s="151"/>
      <c r="I95" s="151">
        <f>SUM(I96:I109)</f>
        <v>-4598.3900000000003</v>
      </c>
      <c r="J95" s="151"/>
      <c r="K95" s="151">
        <f>SUM(K96:K109)</f>
        <v>-188124.76</v>
      </c>
      <c r="L95" s="151"/>
      <c r="M95" s="151">
        <f>SUM(M96:M109)</f>
        <v>-233194.9994</v>
      </c>
      <c r="N95" s="151"/>
      <c r="O95" s="151">
        <f>SUM(O96:O109)</f>
        <v>-4.18</v>
      </c>
      <c r="P95" s="151"/>
      <c r="Q95" s="151">
        <f>SUM(Q96:Q109)</f>
        <v>-83.51</v>
      </c>
      <c r="R95" s="151"/>
      <c r="S95" s="151"/>
      <c r="T95" s="151"/>
      <c r="U95" s="151"/>
      <c r="V95" s="151">
        <f>SUM(V96:V109)</f>
        <v>-222.17</v>
      </c>
      <c r="W95" s="151"/>
      <c r="X95" s="151"/>
      <c r="AG95" t="s">
        <v>127</v>
      </c>
    </row>
    <row r="96" spans="1:60" ht="20.399999999999999" outlineLevel="1">
      <c r="A96" s="164">
        <v>82</v>
      </c>
      <c r="B96" s="165" t="s">
        <v>307</v>
      </c>
      <c r="C96" s="171" t="s">
        <v>308</v>
      </c>
      <c r="D96" s="166" t="s">
        <v>149</v>
      </c>
      <c r="E96" s="167">
        <v>-3.5</v>
      </c>
      <c r="F96" s="168">
        <v>166</v>
      </c>
      <c r="G96" s="169">
        <f t="shared" ref="G96:G109" si="35">ROUND(E96*F96,2)</f>
        <v>-581</v>
      </c>
      <c r="H96" s="150">
        <v>0</v>
      </c>
      <c r="I96" s="150">
        <f t="shared" ref="I96:I109" si="36">ROUND(E96*H96,2)</f>
        <v>0</v>
      </c>
      <c r="J96" s="150">
        <v>166</v>
      </c>
      <c r="K96" s="150">
        <f t="shared" ref="K96:K109" si="37">ROUND(E96*J96,2)</f>
        <v>-581</v>
      </c>
      <c r="L96" s="150">
        <v>21</v>
      </c>
      <c r="M96" s="150">
        <f t="shared" ref="M96:M109" si="38">G96*(1+L96/100)</f>
        <v>-703.01</v>
      </c>
      <c r="N96" s="150">
        <v>4.3E-3</v>
      </c>
      <c r="O96" s="150">
        <f t="shared" ref="O96:O109" si="39">ROUND(E96*N96,2)</f>
        <v>-0.02</v>
      </c>
      <c r="P96" s="150">
        <v>0</v>
      </c>
      <c r="Q96" s="150">
        <f t="shared" ref="Q96:Q109" si="40">ROUND(E96*P96,2)</f>
        <v>0</v>
      </c>
      <c r="R96" s="150"/>
      <c r="S96" s="150" t="s">
        <v>140</v>
      </c>
      <c r="T96" s="150" t="s">
        <v>132</v>
      </c>
      <c r="U96" s="150">
        <v>0</v>
      </c>
      <c r="V96" s="150">
        <f t="shared" ref="V96:V109" si="41">ROUND(E96*U96,2)</f>
        <v>0</v>
      </c>
      <c r="W96" s="150"/>
      <c r="X96" s="150" t="s">
        <v>133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134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>
      <c r="A97" s="164">
        <v>83</v>
      </c>
      <c r="B97" s="165" t="s">
        <v>309</v>
      </c>
      <c r="C97" s="171" t="s">
        <v>310</v>
      </c>
      <c r="D97" s="166" t="s">
        <v>149</v>
      </c>
      <c r="E97" s="167">
        <v>-3.5</v>
      </c>
      <c r="F97" s="168">
        <v>98</v>
      </c>
      <c r="G97" s="169">
        <f t="shared" si="35"/>
        <v>-343</v>
      </c>
      <c r="H97" s="150">
        <v>65.81</v>
      </c>
      <c r="I97" s="150">
        <f t="shared" si="36"/>
        <v>-230.34</v>
      </c>
      <c r="J97" s="150">
        <v>32.19</v>
      </c>
      <c r="K97" s="150">
        <f t="shared" si="37"/>
        <v>-112.67</v>
      </c>
      <c r="L97" s="150">
        <v>21</v>
      </c>
      <c r="M97" s="150">
        <f t="shared" si="38"/>
        <v>-415.03</v>
      </c>
      <c r="N97" s="150">
        <v>0</v>
      </c>
      <c r="O97" s="150">
        <f t="shared" si="39"/>
        <v>0</v>
      </c>
      <c r="P97" s="150">
        <v>0</v>
      </c>
      <c r="Q97" s="150">
        <f t="shared" si="40"/>
        <v>0</v>
      </c>
      <c r="R97" s="150"/>
      <c r="S97" s="150" t="s">
        <v>131</v>
      </c>
      <c r="T97" s="150" t="s">
        <v>132</v>
      </c>
      <c r="U97" s="150">
        <v>5.5E-2</v>
      </c>
      <c r="V97" s="150">
        <f t="shared" si="41"/>
        <v>-0.19</v>
      </c>
      <c r="W97" s="150"/>
      <c r="X97" s="150" t="s">
        <v>133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134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>
      <c r="A98" s="164">
        <v>84</v>
      </c>
      <c r="B98" s="165" t="s">
        <v>311</v>
      </c>
      <c r="C98" s="171" t="s">
        <v>312</v>
      </c>
      <c r="D98" s="166" t="s">
        <v>130</v>
      </c>
      <c r="E98" s="167">
        <v>-8.1590000000000007</v>
      </c>
      <c r="F98" s="168">
        <v>266</v>
      </c>
      <c r="G98" s="169">
        <f t="shared" si="35"/>
        <v>-2170.29</v>
      </c>
      <c r="H98" s="150">
        <v>157.19999999999999</v>
      </c>
      <c r="I98" s="150">
        <f t="shared" si="36"/>
        <v>-1282.5899999999999</v>
      </c>
      <c r="J98" s="150">
        <v>108.8</v>
      </c>
      <c r="K98" s="150">
        <f t="shared" si="37"/>
        <v>-887.7</v>
      </c>
      <c r="L98" s="150">
        <v>21</v>
      </c>
      <c r="M98" s="150">
        <f t="shared" si="38"/>
        <v>-2626.0508999999997</v>
      </c>
      <c r="N98" s="150">
        <v>6.3000000000000003E-4</v>
      </c>
      <c r="O98" s="150">
        <f t="shared" si="39"/>
        <v>-0.01</v>
      </c>
      <c r="P98" s="150">
        <v>0</v>
      </c>
      <c r="Q98" s="150">
        <f t="shared" si="40"/>
        <v>0</v>
      </c>
      <c r="R98" s="150"/>
      <c r="S98" s="150" t="s">
        <v>131</v>
      </c>
      <c r="T98" s="150" t="s">
        <v>132</v>
      </c>
      <c r="U98" s="150">
        <v>0.42</v>
      </c>
      <c r="V98" s="150">
        <f t="shared" si="41"/>
        <v>-3.43</v>
      </c>
      <c r="W98" s="150"/>
      <c r="X98" s="150" t="s">
        <v>133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134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20.399999999999999" outlineLevel="1">
      <c r="A99" s="164">
        <v>85</v>
      </c>
      <c r="B99" s="165" t="s">
        <v>313</v>
      </c>
      <c r="C99" s="171" t="s">
        <v>314</v>
      </c>
      <c r="D99" s="166" t="s">
        <v>149</v>
      </c>
      <c r="E99" s="167">
        <v>-36.299999999999997</v>
      </c>
      <c r="F99" s="168">
        <v>89</v>
      </c>
      <c r="G99" s="169">
        <f t="shared" si="35"/>
        <v>-3230.7</v>
      </c>
      <c r="H99" s="150">
        <v>0</v>
      </c>
      <c r="I99" s="150">
        <f t="shared" si="36"/>
        <v>0</v>
      </c>
      <c r="J99" s="150">
        <v>89</v>
      </c>
      <c r="K99" s="150">
        <f t="shared" si="37"/>
        <v>-3230.7</v>
      </c>
      <c r="L99" s="150">
        <v>21</v>
      </c>
      <c r="M99" s="150">
        <f t="shared" si="38"/>
        <v>-3909.1469999999995</v>
      </c>
      <c r="N99" s="150">
        <v>7.6999999999999996E-4</v>
      </c>
      <c r="O99" s="150">
        <f t="shared" si="39"/>
        <v>-0.03</v>
      </c>
      <c r="P99" s="150">
        <v>0</v>
      </c>
      <c r="Q99" s="150">
        <f t="shared" si="40"/>
        <v>0</v>
      </c>
      <c r="R99" s="150"/>
      <c r="S99" s="150" t="s">
        <v>140</v>
      </c>
      <c r="T99" s="150" t="s">
        <v>132</v>
      </c>
      <c r="U99" s="150">
        <v>0</v>
      </c>
      <c r="V99" s="150">
        <f t="shared" si="41"/>
        <v>0</v>
      </c>
      <c r="W99" s="150"/>
      <c r="X99" s="150" t="s">
        <v>133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134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ht="20.399999999999999" outlineLevel="1">
      <c r="A100" s="164">
        <v>86</v>
      </c>
      <c r="B100" s="165" t="s">
        <v>315</v>
      </c>
      <c r="C100" s="171" t="s">
        <v>316</v>
      </c>
      <c r="D100" s="166" t="s">
        <v>149</v>
      </c>
      <c r="E100" s="167">
        <v>-58</v>
      </c>
      <c r="F100" s="168">
        <v>112</v>
      </c>
      <c r="G100" s="169">
        <f t="shared" si="35"/>
        <v>-6496</v>
      </c>
      <c r="H100" s="150">
        <v>0</v>
      </c>
      <c r="I100" s="150">
        <f t="shared" si="36"/>
        <v>0</v>
      </c>
      <c r="J100" s="150">
        <v>112</v>
      </c>
      <c r="K100" s="150">
        <f t="shared" si="37"/>
        <v>-6496</v>
      </c>
      <c r="L100" s="150">
        <v>21</v>
      </c>
      <c r="M100" s="150">
        <f t="shared" si="38"/>
        <v>-7860.16</v>
      </c>
      <c r="N100" s="150">
        <v>3.0000000000000001E-5</v>
      </c>
      <c r="O100" s="150">
        <f t="shared" si="39"/>
        <v>0</v>
      </c>
      <c r="P100" s="150">
        <v>0</v>
      </c>
      <c r="Q100" s="150">
        <f t="shared" si="40"/>
        <v>0</v>
      </c>
      <c r="R100" s="150"/>
      <c r="S100" s="150" t="s">
        <v>140</v>
      </c>
      <c r="T100" s="150" t="s">
        <v>132</v>
      </c>
      <c r="U100" s="150">
        <v>0</v>
      </c>
      <c r="V100" s="150">
        <f t="shared" si="41"/>
        <v>0</v>
      </c>
      <c r="W100" s="150"/>
      <c r="X100" s="150" t="s">
        <v>133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134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ht="20.399999999999999" outlineLevel="1">
      <c r="A101" s="164">
        <v>87</v>
      </c>
      <c r="B101" s="165" t="s">
        <v>317</v>
      </c>
      <c r="C101" s="171" t="s">
        <v>318</v>
      </c>
      <c r="D101" s="166" t="s">
        <v>149</v>
      </c>
      <c r="E101" s="167">
        <v>-37.555999999999997</v>
      </c>
      <c r="F101" s="168">
        <v>92</v>
      </c>
      <c r="G101" s="169">
        <f t="shared" si="35"/>
        <v>-3455.15</v>
      </c>
      <c r="H101" s="150">
        <v>0</v>
      </c>
      <c r="I101" s="150">
        <f t="shared" si="36"/>
        <v>0</v>
      </c>
      <c r="J101" s="150">
        <v>92</v>
      </c>
      <c r="K101" s="150">
        <f t="shared" si="37"/>
        <v>-3455.15</v>
      </c>
      <c r="L101" s="150">
        <v>21</v>
      </c>
      <c r="M101" s="150">
        <f t="shared" si="38"/>
        <v>-4180.7314999999999</v>
      </c>
      <c r="N101" s="150">
        <v>1.7000000000000001E-4</v>
      </c>
      <c r="O101" s="150">
        <f t="shared" si="39"/>
        <v>-0.01</v>
      </c>
      <c r="P101" s="150">
        <v>0</v>
      </c>
      <c r="Q101" s="150">
        <f t="shared" si="40"/>
        <v>0</v>
      </c>
      <c r="R101" s="150"/>
      <c r="S101" s="150" t="s">
        <v>140</v>
      </c>
      <c r="T101" s="150" t="s">
        <v>132</v>
      </c>
      <c r="U101" s="150">
        <v>0</v>
      </c>
      <c r="V101" s="150">
        <f t="shared" si="41"/>
        <v>0</v>
      </c>
      <c r="W101" s="150"/>
      <c r="X101" s="150" t="s">
        <v>133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134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0.399999999999999" outlineLevel="1">
      <c r="A102" s="164">
        <v>88</v>
      </c>
      <c r="B102" s="165" t="s">
        <v>319</v>
      </c>
      <c r="C102" s="171" t="s">
        <v>320</v>
      </c>
      <c r="D102" s="166" t="s">
        <v>130</v>
      </c>
      <c r="E102" s="167">
        <v>-500</v>
      </c>
      <c r="F102" s="168">
        <v>8</v>
      </c>
      <c r="G102" s="169">
        <f t="shared" si="35"/>
        <v>-4000</v>
      </c>
      <c r="H102" s="150">
        <v>0</v>
      </c>
      <c r="I102" s="150">
        <f t="shared" si="36"/>
        <v>0</v>
      </c>
      <c r="J102" s="150">
        <v>8</v>
      </c>
      <c r="K102" s="150">
        <f t="shared" si="37"/>
        <v>-4000</v>
      </c>
      <c r="L102" s="150">
        <v>21</v>
      </c>
      <c r="M102" s="150">
        <f t="shared" si="38"/>
        <v>-4840</v>
      </c>
      <c r="N102" s="150">
        <v>0</v>
      </c>
      <c r="O102" s="150">
        <f t="shared" si="39"/>
        <v>0</v>
      </c>
      <c r="P102" s="150">
        <v>0.02</v>
      </c>
      <c r="Q102" s="150">
        <f t="shared" si="40"/>
        <v>-10</v>
      </c>
      <c r="R102" s="150"/>
      <c r="S102" s="150" t="s">
        <v>131</v>
      </c>
      <c r="T102" s="150" t="s">
        <v>132</v>
      </c>
      <c r="U102" s="150">
        <v>2E-3</v>
      </c>
      <c r="V102" s="150">
        <f t="shared" si="41"/>
        <v>-1</v>
      </c>
      <c r="W102" s="150"/>
      <c r="X102" s="150" t="s">
        <v>133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134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ht="20.399999999999999" outlineLevel="1">
      <c r="A103" s="164">
        <v>89</v>
      </c>
      <c r="B103" s="165" t="s">
        <v>321</v>
      </c>
      <c r="C103" s="171" t="s">
        <v>322</v>
      </c>
      <c r="D103" s="166" t="s">
        <v>130</v>
      </c>
      <c r="E103" s="167">
        <v>-100</v>
      </c>
      <c r="F103" s="168">
        <v>66</v>
      </c>
      <c r="G103" s="169">
        <f t="shared" si="35"/>
        <v>-6600</v>
      </c>
      <c r="H103" s="150">
        <v>0</v>
      </c>
      <c r="I103" s="150">
        <f t="shared" si="36"/>
        <v>0</v>
      </c>
      <c r="J103" s="150">
        <v>66</v>
      </c>
      <c r="K103" s="150">
        <f t="shared" si="37"/>
        <v>-6600</v>
      </c>
      <c r="L103" s="150">
        <v>21</v>
      </c>
      <c r="M103" s="150">
        <f t="shared" si="38"/>
        <v>-7986</v>
      </c>
      <c r="N103" s="150">
        <v>1.2999999999999999E-4</v>
      </c>
      <c r="O103" s="150">
        <f t="shared" si="39"/>
        <v>-0.01</v>
      </c>
      <c r="P103" s="150">
        <v>0</v>
      </c>
      <c r="Q103" s="150">
        <f t="shared" si="40"/>
        <v>0</v>
      </c>
      <c r="R103" s="150"/>
      <c r="S103" s="150" t="s">
        <v>140</v>
      </c>
      <c r="T103" s="150" t="s">
        <v>132</v>
      </c>
      <c r="U103" s="150">
        <v>0</v>
      </c>
      <c r="V103" s="150">
        <f t="shared" si="41"/>
        <v>0</v>
      </c>
      <c r="W103" s="150"/>
      <c r="X103" s="150" t="s">
        <v>133</v>
      </c>
      <c r="Y103" s="147"/>
      <c r="Z103" s="147"/>
      <c r="AA103" s="147"/>
      <c r="AB103" s="147"/>
      <c r="AC103" s="147"/>
      <c r="AD103" s="147"/>
      <c r="AE103" s="147"/>
      <c r="AF103" s="147"/>
      <c r="AG103" s="147" t="s">
        <v>134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20.399999999999999" outlineLevel="1">
      <c r="A104" s="164">
        <v>90</v>
      </c>
      <c r="B104" s="165" t="s">
        <v>323</v>
      </c>
      <c r="C104" s="171" t="s">
        <v>324</v>
      </c>
      <c r="D104" s="166" t="s">
        <v>214</v>
      </c>
      <c r="E104" s="167">
        <v>-14</v>
      </c>
      <c r="F104" s="168">
        <v>2060</v>
      </c>
      <c r="G104" s="169">
        <f t="shared" si="35"/>
        <v>-28840</v>
      </c>
      <c r="H104" s="150">
        <v>0</v>
      </c>
      <c r="I104" s="150">
        <f t="shared" si="36"/>
        <v>0</v>
      </c>
      <c r="J104" s="150">
        <v>2060</v>
      </c>
      <c r="K104" s="150">
        <f t="shared" si="37"/>
        <v>-28840</v>
      </c>
      <c r="L104" s="150">
        <v>21</v>
      </c>
      <c r="M104" s="150">
        <f t="shared" si="38"/>
        <v>-34896.400000000001</v>
      </c>
      <c r="N104" s="150">
        <v>9.2000000000000003E-4</v>
      </c>
      <c r="O104" s="150">
        <f t="shared" si="39"/>
        <v>-0.01</v>
      </c>
      <c r="P104" s="150">
        <v>0</v>
      </c>
      <c r="Q104" s="150">
        <f t="shared" si="40"/>
        <v>0</v>
      </c>
      <c r="R104" s="150"/>
      <c r="S104" s="150" t="s">
        <v>140</v>
      </c>
      <c r="T104" s="150" t="s">
        <v>132</v>
      </c>
      <c r="U104" s="150">
        <v>0</v>
      </c>
      <c r="V104" s="150">
        <f t="shared" si="41"/>
        <v>0</v>
      </c>
      <c r="W104" s="150"/>
      <c r="X104" s="150" t="s">
        <v>133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134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ht="20.399999999999999" outlineLevel="1">
      <c r="A105" s="164">
        <v>91</v>
      </c>
      <c r="B105" s="165" t="s">
        <v>325</v>
      </c>
      <c r="C105" s="171" t="s">
        <v>326</v>
      </c>
      <c r="D105" s="166" t="s">
        <v>214</v>
      </c>
      <c r="E105" s="167">
        <v>-56</v>
      </c>
      <c r="F105" s="168">
        <v>362</v>
      </c>
      <c r="G105" s="169">
        <f t="shared" si="35"/>
        <v>-20272</v>
      </c>
      <c r="H105" s="150">
        <v>0</v>
      </c>
      <c r="I105" s="150">
        <f t="shared" si="36"/>
        <v>0</v>
      </c>
      <c r="J105" s="150">
        <v>362</v>
      </c>
      <c r="K105" s="150">
        <f t="shared" si="37"/>
        <v>-20272</v>
      </c>
      <c r="L105" s="150">
        <v>21</v>
      </c>
      <c r="M105" s="150">
        <f t="shared" si="38"/>
        <v>-24529.119999999999</v>
      </c>
      <c r="N105" s="150">
        <v>8.0000000000000007E-5</v>
      </c>
      <c r="O105" s="150">
        <f t="shared" si="39"/>
        <v>0</v>
      </c>
      <c r="P105" s="150">
        <v>0</v>
      </c>
      <c r="Q105" s="150">
        <f t="shared" si="40"/>
        <v>0</v>
      </c>
      <c r="R105" s="150"/>
      <c r="S105" s="150" t="s">
        <v>140</v>
      </c>
      <c r="T105" s="150" t="s">
        <v>132</v>
      </c>
      <c r="U105" s="150">
        <v>0</v>
      </c>
      <c r="V105" s="150">
        <f t="shared" si="41"/>
        <v>0</v>
      </c>
      <c r="W105" s="150"/>
      <c r="X105" s="150" t="s">
        <v>133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134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>
      <c r="A106" s="164">
        <v>92</v>
      </c>
      <c r="B106" s="165" t="s">
        <v>327</v>
      </c>
      <c r="C106" s="171" t="s">
        <v>328</v>
      </c>
      <c r="D106" s="166" t="s">
        <v>137</v>
      </c>
      <c r="E106" s="167">
        <v>-13</v>
      </c>
      <c r="F106" s="168">
        <v>2550</v>
      </c>
      <c r="G106" s="169">
        <f t="shared" si="35"/>
        <v>-33150</v>
      </c>
      <c r="H106" s="150">
        <v>0.48</v>
      </c>
      <c r="I106" s="150">
        <f t="shared" si="36"/>
        <v>-6.24</v>
      </c>
      <c r="J106" s="150">
        <v>2549.52</v>
      </c>
      <c r="K106" s="150">
        <f t="shared" si="37"/>
        <v>-33143.760000000002</v>
      </c>
      <c r="L106" s="150">
        <v>21</v>
      </c>
      <c r="M106" s="150">
        <f t="shared" si="38"/>
        <v>-40111.5</v>
      </c>
      <c r="N106" s="150">
        <v>0.12</v>
      </c>
      <c r="O106" s="150">
        <f t="shared" si="39"/>
        <v>-1.56</v>
      </c>
      <c r="P106" s="150">
        <v>2.1</v>
      </c>
      <c r="Q106" s="150">
        <f t="shared" si="40"/>
        <v>-27.3</v>
      </c>
      <c r="R106" s="150"/>
      <c r="S106" s="150" t="s">
        <v>131</v>
      </c>
      <c r="T106" s="150" t="s">
        <v>132</v>
      </c>
      <c r="U106" s="150">
        <v>3.7909999999999999</v>
      </c>
      <c r="V106" s="150">
        <f t="shared" si="41"/>
        <v>-49.28</v>
      </c>
      <c r="W106" s="150"/>
      <c r="X106" s="150" t="s">
        <v>133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134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>
      <c r="A107" s="164">
        <v>93</v>
      </c>
      <c r="B107" s="165" t="s">
        <v>329</v>
      </c>
      <c r="C107" s="171" t="s">
        <v>330</v>
      </c>
      <c r="D107" s="166" t="s">
        <v>137</v>
      </c>
      <c r="E107" s="167">
        <v>-15</v>
      </c>
      <c r="F107" s="168">
        <v>2550</v>
      </c>
      <c r="G107" s="169">
        <f t="shared" si="35"/>
        <v>-38250</v>
      </c>
      <c r="H107" s="150">
        <v>0.48</v>
      </c>
      <c r="I107" s="150">
        <f t="shared" si="36"/>
        <v>-7.2</v>
      </c>
      <c r="J107" s="150">
        <v>2549.52</v>
      </c>
      <c r="K107" s="150">
        <f t="shared" si="37"/>
        <v>-38242.800000000003</v>
      </c>
      <c r="L107" s="150">
        <v>21</v>
      </c>
      <c r="M107" s="150">
        <f t="shared" si="38"/>
        <v>-46282.5</v>
      </c>
      <c r="N107" s="150">
        <v>0.12</v>
      </c>
      <c r="O107" s="150">
        <f t="shared" si="39"/>
        <v>-1.8</v>
      </c>
      <c r="P107" s="150">
        <v>2.1</v>
      </c>
      <c r="Q107" s="150">
        <f t="shared" si="40"/>
        <v>-31.5</v>
      </c>
      <c r="R107" s="150"/>
      <c r="S107" s="150" t="s">
        <v>131</v>
      </c>
      <c r="T107" s="150" t="s">
        <v>132</v>
      </c>
      <c r="U107" s="150">
        <v>3.7909999999999999</v>
      </c>
      <c r="V107" s="150">
        <f t="shared" si="41"/>
        <v>-56.87</v>
      </c>
      <c r="W107" s="150"/>
      <c r="X107" s="150" t="s">
        <v>133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134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>
      <c r="A108" s="164">
        <v>94</v>
      </c>
      <c r="B108" s="165" t="s">
        <v>331</v>
      </c>
      <c r="C108" s="171" t="s">
        <v>332</v>
      </c>
      <c r="D108" s="166" t="s">
        <v>137</v>
      </c>
      <c r="E108" s="167">
        <v>-6</v>
      </c>
      <c r="F108" s="168">
        <v>6550</v>
      </c>
      <c r="G108" s="169">
        <f t="shared" si="35"/>
        <v>-39300</v>
      </c>
      <c r="H108" s="150">
        <v>461.23</v>
      </c>
      <c r="I108" s="150">
        <f t="shared" si="36"/>
        <v>-2767.38</v>
      </c>
      <c r="J108" s="150">
        <v>6088.77</v>
      </c>
      <c r="K108" s="150">
        <f t="shared" si="37"/>
        <v>-36532.620000000003</v>
      </c>
      <c r="L108" s="150">
        <v>21</v>
      </c>
      <c r="M108" s="150">
        <f t="shared" si="38"/>
        <v>-47553</v>
      </c>
      <c r="N108" s="150">
        <v>0.12171</v>
      </c>
      <c r="O108" s="150">
        <f t="shared" si="39"/>
        <v>-0.73</v>
      </c>
      <c r="P108" s="150">
        <v>2.4</v>
      </c>
      <c r="Q108" s="150">
        <f t="shared" si="40"/>
        <v>-14.4</v>
      </c>
      <c r="R108" s="150"/>
      <c r="S108" s="150" t="s">
        <v>131</v>
      </c>
      <c r="T108" s="150" t="s">
        <v>132</v>
      </c>
      <c r="U108" s="150">
        <v>16.373999999999999</v>
      </c>
      <c r="V108" s="150">
        <f t="shared" si="41"/>
        <v>-98.24</v>
      </c>
      <c r="W108" s="150"/>
      <c r="X108" s="150" t="s">
        <v>133</v>
      </c>
      <c r="Y108" s="147"/>
      <c r="Z108" s="147"/>
      <c r="AA108" s="147"/>
      <c r="AB108" s="147"/>
      <c r="AC108" s="147"/>
      <c r="AD108" s="147"/>
      <c r="AE108" s="147"/>
      <c r="AF108" s="147"/>
      <c r="AG108" s="147" t="s">
        <v>134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>
      <c r="A109" s="164">
        <v>95</v>
      </c>
      <c r="B109" s="165" t="s">
        <v>333</v>
      </c>
      <c r="C109" s="171" t="s">
        <v>334</v>
      </c>
      <c r="D109" s="166" t="s">
        <v>149</v>
      </c>
      <c r="E109" s="167">
        <v>-17</v>
      </c>
      <c r="F109" s="168">
        <v>355</v>
      </c>
      <c r="G109" s="169">
        <f t="shared" si="35"/>
        <v>-6035</v>
      </c>
      <c r="H109" s="150">
        <v>17.920000000000002</v>
      </c>
      <c r="I109" s="150">
        <f t="shared" si="36"/>
        <v>-304.64</v>
      </c>
      <c r="J109" s="150">
        <v>337.08</v>
      </c>
      <c r="K109" s="150">
        <f t="shared" si="37"/>
        <v>-5730.36</v>
      </c>
      <c r="L109" s="150">
        <v>21</v>
      </c>
      <c r="M109" s="150">
        <f t="shared" si="38"/>
        <v>-7302.3499999999995</v>
      </c>
      <c r="N109" s="150">
        <v>8.0000000000000007E-5</v>
      </c>
      <c r="O109" s="150">
        <f t="shared" si="39"/>
        <v>0</v>
      </c>
      <c r="P109" s="150">
        <v>1.7999999999999999E-2</v>
      </c>
      <c r="Q109" s="150">
        <f t="shared" si="40"/>
        <v>-0.31</v>
      </c>
      <c r="R109" s="150"/>
      <c r="S109" s="150" t="s">
        <v>131</v>
      </c>
      <c r="T109" s="150" t="s">
        <v>132</v>
      </c>
      <c r="U109" s="150">
        <v>0.77400000000000002</v>
      </c>
      <c r="V109" s="150">
        <f t="shared" si="41"/>
        <v>-13.16</v>
      </c>
      <c r="W109" s="150"/>
      <c r="X109" s="150" t="s">
        <v>133</v>
      </c>
      <c r="Y109" s="147"/>
      <c r="Z109" s="147"/>
      <c r="AA109" s="147"/>
      <c r="AB109" s="147"/>
      <c r="AC109" s="147"/>
      <c r="AD109" s="147"/>
      <c r="AE109" s="147"/>
      <c r="AF109" s="147"/>
      <c r="AG109" s="147" t="s">
        <v>134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>
      <c r="A110" s="152" t="s">
        <v>126</v>
      </c>
      <c r="B110" s="153" t="s">
        <v>93</v>
      </c>
      <c r="C110" s="170" t="s">
        <v>94</v>
      </c>
      <c r="D110" s="154"/>
      <c r="E110" s="155"/>
      <c r="F110" s="156"/>
      <c r="G110" s="157">
        <f>SUMIF(AG111:AG116,"&lt;&gt;NOR",G111:G116)</f>
        <v>-111824.34999999999</v>
      </c>
      <c r="H110" s="151"/>
      <c r="I110" s="151">
        <f>SUM(I111:I116)</f>
        <v>0</v>
      </c>
      <c r="J110" s="151"/>
      <c r="K110" s="151">
        <f>SUM(K111:K116)</f>
        <v>-111824.34999999999</v>
      </c>
      <c r="L110" s="151"/>
      <c r="M110" s="151">
        <f>SUM(M111:M116)</f>
        <v>-135307.46349999998</v>
      </c>
      <c r="N110" s="151"/>
      <c r="O110" s="151">
        <f>SUM(O111:O116)</f>
        <v>0</v>
      </c>
      <c r="P110" s="151"/>
      <c r="Q110" s="151">
        <f>SUM(Q111:Q116)</f>
        <v>0</v>
      </c>
      <c r="R110" s="151"/>
      <c r="S110" s="151"/>
      <c r="T110" s="151"/>
      <c r="U110" s="151"/>
      <c r="V110" s="151">
        <f>SUM(V111:V116)</f>
        <v>0</v>
      </c>
      <c r="W110" s="151"/>
      <c r="X110" s="151"/>
      <c r="AG110" t="s">
        <v>127</v>
      </c>
    </row>
    <row r="111" spans="1:60" outlineLevel="1">
      <c r="A111" s="164">
        <v>96</v>
      </c>
      <c r="B111" s="165" t="s">
        <v>335</v>
      </c>
      <c r="C111" s="171" t="s">
        <v>336</v>
      </c>
      <c r="D111" s="166" t="s">
        <v>188</v>
      </c>
      <c r="E111" s="167">
        <v>-101.893</v>
      </c>
      <c r="F111" s="168">
        <v>314</v>
      </c>
      <c r="G111" s="169">
        <f t="shared" ref="G111:G116" si="42">ROUND(E111*F111,2)</f>
        <v>-31994.400000000001</v>
      </c>
      <c r="H111" s="150">
        <v>0</v>
      </c>
      <c r="I111" s="150">
        <f t="shared" ref="I111:I116" si="43">ROUND(E111*H111,2)</f>
        <v>0</v>
      </c>
      <c r="J111" s="150">
        <v>314</v>
      </c>
      <c r="K111" s="150">
        <f t="shared" ref="K111:K116" si="44">ROUND(E111*J111,2)</f>
        <v>-31994.400000000001</v>
      </c>
      <c r="L111" s="150">
        <v>21</v>
      </c>
      <c r="M111" s="150">
        <f t="shared" ref="M111:M116" si="45">G111*(1+L111/100)</f>
        <v>-38713.224000000002</v>
      </c>
      <c r="N111" s="150">
        <v>0</v>
      </c>
      <c r="O111" s="150">
        <f t="shared" ref="O111:O116" si="46">ROUND(E111*N111,2)</f>
        <v>0</v>
      </c>
      <c r="P111" s="150">
        <v>0</v>
      </c>
      <c r="Q111" s="150">
        <f t="shared" ref="Q111:Q116" si="47">ROUND(E111*P111,2)</f>
        <v>0</v>
      </c>
      <c r="R111" s="150"/>
      <c r="S111" s="150" t="s">
        <v>140</v>
      </c>
      <c r="T111" s="150" t="s">
        <v>132</v>
      </c>
      <c r="U111" s="150">
        <v>0</v>
      </c>
      <c r="V111" s="150">
        <f t="shared" ref="V111:V116" si="48">ROUND(E111*U111,2)</f>
        <v>0</v>
      </c>
      <c r="W111" s="150"/>
      <c r="X111" s="150" t="s">
        <v>133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134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>
      <c r="A112" s="164">
        <v>97</v>
      </c>
      <c r="B112" s="165" t="s">
        <v>337</v>
      </c>
      <c r="C112" s="171" t="s">
        <v>338</v>
      </c>
      <c r="D112" s="166" t="s">
        <v>188</v>
      </c>
      <c r="E112" s="167">
        <v>-101.893</v>
      </c>
      <c r="F112" s="168">
        <v>166</v>
      </c>
      <c r="G112" s="169">
        <f t="shared" si="42"/>
        <v>-16914.240000000002</v>
      </c>
      <c r="H112" s="150">
        <v>0</v>
      </c>
      <c r="I112" s="150">
        <f t="shared" si="43"/>
        <v>0</v>
      </c>
      <c r="J112" s="150">
        <v>166</v>
      </c>
      <c r="K112" s="150">
        <f t="shared" si="44"/>
        <v>-16914.240000000002</v>
      </c>
      <c r="L112" s="150">
        <v>21</v>
      </c>
      <c r="M112" s="150">
        <f t="shared" si="45"/>
        <v>-20466.2304</v>
      </c>
      <c r="N112" s="150">
        <v>0</v>
      </c>
      <c r="O112" s="150">
        <f t="shared" si="46"/>
        <v>0</v>
      </c>
      <c r="P112" s="150">
        <v>0</v>
      </c>
      <c r="Q112" s="150">
        <f t="shared" si="47"/>
        <v>0</v>
      </c>
      <c r="R112" s="150"/>
      <c r="S112" s="150" t="s">
        <v>140</v>
      </c>
      <c r="T112" s="150" t="s">
        <v>132</v>
      </c>
      <c r="U112" s="150">
        <v>0</v>
      </c>
      <c r="V112" s="150">
        <f t="shared" si="48"/>
        <v>0</v>
      </c>
      <c r="W112" s="150"/>
      <c r="X112" s="150" t="s">
        <v>133</v>
      </c>
      <c r="Y112" s="147"/>
      <c r="Z112" s="147"/>
      <c r="AA112" s="147"/>
      <c r="AB112" s="147"/>
      <c r="AC112" s="147"/>
      <c r="AD112" s="147"/>
      <c r="AE112" s="147"/>
      <c r="AF112" s="147"/>
      <c r="AG112" s="147" t="s">
        <v>134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>
      <c r="A113" s="164">
        <v>98</v>
      </c>
      <c r="B113" s="165" t="s">
        <v>339</v>
      </c>
      <c r="C113" s="171" t="s">
        <v>340</v>
      </c>
      <c r="D113" s="166" t="s">
        <v>188</v>
      </c>
      <c r="E113" s="167">
        <v>-917.03700000000003</v>
      </c>
      <c r="F113" s="168">
        <v>18</v>
      </c>
      <c r="G113" s="169">
        <f t="shared" si="42"/>
        <v>-16506.669999999998</v>
      </c>
      <c r="H113" s="150">
        <v>0</v>
      </c>
      <c r="I113" s="150">
        <f t="shared" si="43"/>
        <v>0</v>
      </c>
      <c r="J113" s="150">
        <v>18</v>
      </c>
      <c r="K113" s="150">
        <f t="shared" si="44"/>
        <v>-16506.669999999998</v>
      </c>
      <c r="L113" s="150">
        <v>21</v>
      </c>
      <c r="M113" s="150">
        <f t="shared" si="45"/>
        <v>-19973.070699999997</v>
      </c>
      <c r="N113" s="150">
        <v>0</v>
      </c>
      <c r="O113" s="150">
        <f t="shared" si="46"/>
        <v>0</v>
      </c>
      <c r="P113" s="150">
        <v>0</v>
      </c>
      <c r="Q113" s="150">
        <f t="shared" si="47"/>
        <v>0</v>
      </c>
      <c r="R113" s="150"/>
      <c r="S113" s="150" t="s">
        <v>140</v>
      </c>
      <c r="T113" s="150" t="s">
        <v>132</v>
      </c>
      <c r="U113" s="150">
        <v>0</v>
      </c>
      <c r="V113" s="150">
        <f t="shared" si="48"/>
        <v>0</v>
      </c>
      <c r="W113" s="150"/>
      <c r="X113" s="150" t="s">
        <v>133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134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t="20.399999999999999" outlineLevel="1">
      <c r="A114" s="164">
        <v>99</v>
      </c>
      <c r="B114" s="165" t="s">
        <v>341</v>
      </c>
      <c r="C114" s="171" t="s">
        <v>342</v>
      </c>
      <c r="D114" s="166" t="s">
        <v>188</v>
      </c>
      <c r="E114" s="167">
        <v>-101.893</v>
      </c>
      <c r="F114" s="168">
        <v>116</v>
      </c>
      <c r="G114" s="169">
        <f t="shared" si="42"/>
        <v>-11819.59</v>
      </c>
      <c r="H114" s="150">
        <v>0</v>
      </c>
      <c r="I114" s="150">
        <f t="shared" si="43"/>
        <v>0</v>
      </c>
      <c r="J114" s="150">
        <v>116</v>
      </c>
      <c r="K114" s="150">
        <f t="shared" si="44"/>
        <v>-11819.59</v>
      </c>
      <c r="L114" s="150">
        <v>21</v>
      </c>
      <c r="M114" s="150">
        <f t="shared" si="45"/>
        <v>-14301.7039</v>
      </c>
      <c r="N114" s="150">
        <v>0</v>
      </c>
      <c r="O114" s="150">
        <f t="shared" si="46"/>
        <v>0</v>
      </c>
      <c r="P114" s="150">
        <v>0</v>
      </c>
      <c r="Q114" s="150">
        <f t="shared" si="47"/>
        <v>0</v>
      </c>
      <c r="R114" s="150"/>
      <c r="S114" s="150" t="s">
        <v>140</v>
      </c>
      <c r="T114" s="150" t="s">
        <v>132</v>
      </c>
      <c r="U114" s="150">
        <v>0</v>
      </c>
      <c r="V114" s="150">
        <f t="shared" si="48"/>
        <v>0</v>
      </c>
      <c r="W114" s="150"/>
      <c r="X114" s="150" t="s">
        <v>133</v>
      </c>
      <c r="Y114" s="147"/>
      <c r="Z114" s="147"/>
      <c r="AA114" s="147"/>
      <c r="AB114" s="147"/>
      <c r="AC114" s="147"/>
      <c r="AD114" s="147"/>
      <c r="AE114" s="147"/>
      <c r="AF114" s="147"/>
      <c r="AG114" s="147" t="s">
        <v>134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ht="20.399999999999999" outlineLevel="1">
      <c r="A115" s="164">
        <v>100</v>
      </c>
      <c r="B115" s="165" t="s">
        <v>343</v>
      </c>
      <c r="C115" s="171" t="s">
        <v>344</v>
      </c>
      <c r="D115" s="166" t="s">
        <v>188</v>
      </c>
      <c r="E115" s="167">
        <v>-91.162000000000006</v>
      </c>
      <c r="F115" s="168">
        <v>350</v>
      </c>
      <c r="G115" s="169">
        <f t="shared" si="42"/>
        <v>-31906.7</v>
      </c>
      <c r="H115" s="150">
        <v>0</v>
      </c>
      <c r="I115" s="150">
        <f t="shared" si="43"/>
        <v>0</v>
      </c>
      <c r="J115" s="150">
        <v>350</v>
      </c>
      <c r="K115" s="150">
        <f t="shared" si="44"/>
        <v>-31906.7</v>
      </c>
      <c r="L115" s="150">
        <v>21</v>
      </c>
      <c r="M115" s="150">
        <f t="shared" si="45"/>
        <v>-38607.106999999996</v>
      </c>
      <c r="N115" s="150">
        <v>0</v>
      </c>
      <c r="O115" s="150">
        <f t="shared" si="46"/>
        <v>0</v>
      </c>
      <c r="P115" s="150">
        <v>0</v>
      </c>
      <c r="Q115" s="150">
        <f t="shared" si="47"/>
        <v>0</v>
      </c>
      <c r="R115" s="150"/>
      <c r="S115" s="150" t="s">
        <v>140</v>
      </c>
      <c r="T115" s="150" t="s">
        <v>132</v>
      </c>
      <c r="U115" s="150">
        <v>0</v>
      </c>
      <c r="V115" s="150">
        <f t="shared" si="48"/>
        <v>0</v>
      </c>
      <c r="W115" s="150"/>
      <c r="X115" s="150" t="s">
        <v>133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134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ht="20.399999999999999" outlineLevel="1">
      <c r="A116" s="164">
        <v>101</v>
      </c>
      <c r="B116" s="165" t="s">
        <v>345</v>
      </c>
      <c r="C116" s="171" t="s">
        <v>346</v>
      </c>
      <c r="D116" s="166" t="s">
        <v>188</v>
      </c>
      <c r="E116" s="167">
        <v>-10.731</v>
      </c>
      <c r="F116" s="168">
        <v>250</v>
      </c>
      <c r="G116" s="169">
        <f t="shared" si="42"/>
        <v>-2682.75</v>
      </c>
      <c r="H116" s="150">
        <v>0</v>
      </c>
      <c r="I116" s="150">
        <f t="shared" si="43"/>
        <v>0</v>
      </c>
      <c r="J116" s="150">
        <v>250</v>
      </c>
      <c r="K116" s="150">
        <f t="shared" si="44"/>
        <v>-2682.75</v>
      </c>
      <c r="L116" s="150">
        <v>21</v>
      </c>
      <c r="M116" s="150">
        <f t="shared" si="45"/>
        <v>-3246.1275000000001</v>
      </c>
      <c r="N116" s="150">
        <v>0</v>
      </c>
      <c r="O116" s="150">
        <f t="shared" si="46"/>
        <v>0</v>
      </c>
      <c r="P116" s="150">
        <v>0</v>
      </c>
      <c r="Q116" s="150">
        <f t="shared" si="47"/>
        <v>0</v>
      </c>
      <c r="R116" s="150"/>
      <c r="S116" s="150" t="s">
        <v>140</v>
      </c>
      <c r="T116" s="150" t="s">
        <v>132</v>
      </c>
      <c r="U116" s="150">
        <v>0</v>
      </c>
      <c r="V116" s="150">
        <f t="shared" si="48"/>
        <v>0</v>
      </c>
      <c r="W116" s="150"/>
      <c r="X116" s="150" t="s">
        <v>133</v>
      </c>
      <c r="Y116" s="147"/>
      <c r="Z116" s="147"/>
      <c r="AA116" s="147"/>
      <c r="AB116" s="147"/>
      <c r="AC116" s="147"/>
      <c r="AD116" s="147"/>
      <c r="AE116" s="147"/>
      <c r="AF116" s="147"/>
      <c r="AG116" s="147" t="s">
        <v>134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>
      <c r="A117" s="152" t="s">
        <v>126</v>
      </c>
      <c r="B117" s="153" t="s">
        <v>95</v>
      </c>
      <c r="C117" s="170" t="s">
        <v>96</v>
      </c>
      <c r="D117" s="154"/>
      <c r="E117" s="155"/>
      <c r="F117" s="156"/>
      <c r="G117" s="157">
        <f>SUMIF(AG118:AG118,"&lt;&gt;NOR",G118:G118)</f>
        <v>-17834.099999999999</v>
      </c>
      <c r="H117" s="151"/>
      <c r="I117" s="151">
        <f>SUM(I118:I118)</f>
        <v>0</v>
      </c>
      <c r="J117" s="151"/>
      <c r="K117" s="151">
        <f>SUM(K118:K118)</f>
        <v>-17834.099999999999</v>
      </c>
      <c r="L117" s="151"/>
      <c r="M117" s="151">
        <f>SUM(M118:M118)</f>
        <v>-21579.260999999999</v>
      </c>
      <c r="N117" s="151"/>
      <c r="O117" s="151">
        <f>SUM(O118:O118)</f>
        <v>0</v>
      </c>
      <c r="P117" s="151"/>
      <c r="Q117" s="151">
        <f>SUM(Q118:Q118)</f>
        <v>0</v>
      </c>
      <c r="R117" s="151"/>
      <c r="S117" s="151"/>
      <c r="T117" s="151"/>
      <c r="U117" s="151"/>
      <c r="V117" s="151">
        <f>SUM(V118:V118)</f>
        <v>-26.87</v>
      </c>
      <c r="W117" s="151"/>
      <c r="X117" s="151"/>
      <c r="AG117" t="s">
        <v>127</v>
      </c>
    </row>
    <row r="118" spans="1:60" ht="20.399999999999999" outlineLevel="1">
      <c r="A118" s="164">
        <v>102</v>
      </c>
      <c r="B118" s="165" t="s">
        <v>347</v>
      </c>
      <c r="C118" s="171" t="s">
        <v>348</v>
      </c>
      <c r="D118" s="166" t="s">
        <v>188</v>
      </c>
      <c r="E118" s="167">
        <v>-59.447000000000003</v>
      </c>
      <c r="F118" s="168">
        <v>300</v>
      </c>
      <c r="G118" s="169">
        <f>ROUND(E118*F118,2)</f>
        <v>-17834.099999999999</v>
      </c>
      <c r="H118" s="150">
        <v>0</v>
      </c>
      <c r="I118" s="150">
        <f>ROUND(E118*H118,2)</f>
        <v>0</v>
      </c>
      <c r="J118" s="150">
        <v>300</v>
      </c>
      <c r="K118" s="150">
        <f>ROUND(E118*J118,2)</f>
        <v>-17834.099999999999</v>
      </c>
      <c r="L118" s="150">
        <v>21</v>
      </c>
      <c r="M118" s="150">
        <f>G118*(1+L118/100)</f>
        <v>-21579.260999999999</v>
      </c>
      <c r="N118" s="150">
        <v>0</v>
      </c>
      <c r="O118" s="150">
        <f>ROUND(E118*N118,2)</f>
        <v>0</v>
      </c>
      <c r="P118" s="150">
        <v>0</v>
      </c>
      <c r="Q118" s="150">
        <f>ROUND(E118*P118,2)</f>
        <v>0</v>
      </c>
      <c r="R118" s="150"/>
      <c r="S118" s="150" t="s">
        <v>131</v>
      </c>
      <c r="T118" s="150" t="s">
        <v>132</v>
      </c>
      <c r="U118" s="150">
        <v>0.45200000000000001</v>
      </c>
      <c r="V118" s="150">
        <f>ROUND(E118*U118,2)</f>
        <v>-26.87</v>
      </c>
      <c r="W118" s="150"/>
      <c r="X118" s="150" t="s">
        <v>133</v>
      </c>
      <c r="Y118" s="147"/>
      <c r="Z118" s="147"/>
      <c r="AA118" s="147"/>
      <c r="AB118" s="147"/>
      <c r="AC118" s="147"/>
      <c r="AD118" s="147"/>
      <c r="AE118" s="147"/>
      <c r="AF118" s="147"/>
      <c r="AG118" s="147" t="s">
        <v>134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>
      <c r="A119" s="152" t="s">
        <v>126</v>
      </c>
      <c r="B119" s="153" t="s">
        <v>97</v>
      </c>
      <c r="C119" s="170" t="s">
        <v>98</v>
      </c>
      <c r="D119" s="154"/>
      <c r="E119" s="155"/>
      <c r="F119" s="156"/>
      <c r="G119" s="157">
        <f>SUMIF(AG120:AG133,"&lt;&gt;NOR",G120:G133)</f>
        <v>-34849.32</v>
      </c>
      <c r="H119" s="151"/>
      <c r="I119" s="151">
        <f>SUM(I120:I133)</f>
        <v>-26425.41</v>
      </c>
      <c r="J119" s="151"/>
      <c r="K119" s="151">
        <f>SUM(K120:K133)</f>
        <v>-8423.91</v>
      </c>
      <c r="L119" s="151"/>
      <c r="M119" s="151">
        <f>SUM(M120:M133)</f>
        <v>-42167.677199999998</v>
      </c>
      <c r="N119" s="151"/>
      <c r="O119" s="151">
        <f>SUM(O120:O133)</f>
        <v>-0.31000000000000005</v>
      </c>
      <c r="P119" s="151"/>
      <c r="Q119" s="151">
        <f>SUM(Q120:Q133)</f>
        <v>0</v>
      </c>
      <c r="R119" s="151"/>
      <c r="S119" s="151"/>
      <c r="T119" s="151"/>
      <c r="U119" s="151"/>
      <c r="V119" s="151">
        <f>SUM(V120:V133)</f>
        <v>-23.049999999999997</v>
      </c>
      <c r="W119" s="151"/>
      <c r="X119" s="151"/>
      <c r="AG119" t="s">
        <v>127</v>
      </c>
    </row>
    <row r="120" spans="1:60" ht="20.399999999999999" outlineLevel="1">
      <c r="A120" s="164">
        <v>103</v>
      </c>
      <c r="B120" s="165" t="s">
        <v>349</v>
      </c>
      <c r="C120" s="171" t="s">
        <v>350</v>
      </c>
      <c r="D120" s="166" t="s">
        <v>130</v>
      </c>
      <c r="E120" s="167">
        <v>-3.35</v>
      </c>
      <c r="F120" s="168">
        <v>8</v>
      </c>
      <c r="G120" s="169">
        <f t="shared" ref="G120:G133" si="49">ROUND(E120*F120,2)</f>
        <v>-26.8</v>
      </c>
      <c r="H120" s="150">
        <v>0</v>
      </c>
      <c r="I120" s="150">
        <f t="shared" ref="I120:I133" si="50">ROUND(E120*H120,2)</f>
        <v>0</v>
      </c>
      <c r="J120" s="150">
        <v>8</v>
      </c>
      <c r="K120" s="150">
        <f t="shared" ref="K120:K133" si="51">ROUND(E120*J120,2)</f>
        <v>-26.8</v>
      </c>
      <c r="L120" s="150">
        <v>21</v>
      </c>
      <c r="M120" s="150">
        <f t="shared" ref="M120:M133" si="52">G120*(1+L120/100)</f>
        <v>-32.427999999999997</v>
      </c>
      <c r="N120" s="150">
        <v>0</v>
      </c>
      <c r="O120" s="150">
        <f t="shared" ref="O120:O133" si="53">ROUND(E120*N120,2)</f>
        <v>0</v>
      </c>
      <c r="P120" s="150">
        <v>0</v>
      </c>
      <c r="Q120" s="150">
        <f t="shared" ref="Q120:Q133" si="54">ROUND(E120*P120,2)</f>
        <v>0</v>
      </c>
      <c r="R120" s="150"/>
      <c r="S120" s="150" t="s">
        <v>131</v>
      </c>
      <c r="T120" s="150" t="s">
        <v>132</v>
      </c>
      <c r="U120" s="150">
        <v>2.75E-2</v>
      </c>
      <c r="V120" s="150">
        <f t="shared" ref="V120:V133" si="55">ROUND(E120*U120,2)</f>
        <v>-0.09</v>
      </c>
      <c r="W120" s="150"/>
      <c r="X120" s="150" t="s">
        <v>133</v>
      </c>
      <c r="Y120" s="147"/>
      <c r="Z120" s="147"/>
      <c r="AA120" s="147"/>
      <c r="AB120" s="147"/>
      <c r="AC120" s="147"/>
      <c r="AD120" s="147"/>
      <c r="AE120" s="147"/>
      <c r="AF120" s="147"/>
      <c r="AG120" s="147" t="s">
        <v>351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ht="20.399999999999999" outlineLevel="1">
      <c r="A121" s="164">
        <v>104</v>
      </c>
      <c r="B121" s="165" t="s">
        <v>352</v>
      </c>
      <c r="C121" s="171" t="s">
        <v>353</v>
      </c>
      <c r="D121" s="166" t="s">
        <v>130</v>
      </c>
      <c r="E121" s="167">
        <v>-79.25</v>
      </c>
      <c r="F121" s="168">
        <v>18</v>
      </c>
      <c r="G121" s="169">
        <f t="shared" si="49"/>
        <v>-1426.5</v>
      </c>
      <c r="H121" s="150">
        <v>3.8</v>
      </c>
      <c r="I121" s="150">
        <f t="shared" si="50"/>
        <v>-301.14999999999998</v>
      </c>
      <c r="J121" s="150">
        <v>14.2</v>
      </c>
      <c r="K121" s="150">
        <f t="shared" si="51"/>
        <v>-1125.3499999999999</v>
      </c>
      <c r="L121" s="150">
        <v>21</v>
      </c>
      <c r="M121" s="150">
        <f t="shared" si="52"/>
        <v>-1726.0650000000001</v>
      </c>
      <c r="N121" s="150">
        <v>0</v>
      </c>
      <c r="O121" s="150">
        <f t="shared" si="53"/>
        <v>0</v>
      </c>
      <c r="P121" s="150">
        <v>0</v>
      </c>
      <c r="Q121" s="150">
        <f t="shared" si="54"/>
        <v>0</v>
      </c>
      <c r="R121" s="150"/>
      <c r="S121" s="150" t="s">
        <v>131</v>
      </c>
      <c r="T121" s="150" t="s">
        <v>132</v>
      </c>
      <c r="U121" s="150">
        <v>4.9000000000000002E-2</v>
      </c>
      <c r="V121" s="150">
        <f t="shared" si="55"/>
        <v>-3.88</v>
      </c>
      <c r="W121" s="150"/>
      <c r="X121" s="150" t="s">
        <v>133</v>
      </c>
      <c r="Y121" s="147"/>
      <c r="Z121" s="147"/>
      <c r="AA121" s="147"/>
      <c r="AB121" s="147"/>
      <c r="AC121" s="147"/>
      <c r="AD121" s="147"/>
      <c r="AE121" s="147"/>
      <c r="AF121" s="147"/>
      <c r="AG121" s="147" t="s">
        <v>351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>
      <c r="A122" s="164">
        <v>105</v>
      </c>
      <c r="B122" s="165" t="s">
        <v>354</v>
      </c>
      <c r="C122" s="171" t="s">
        <v>355</v>
      </c>
      <c r="D122" s="166" t="s">
        <v>188</v>
      </c>
      <c r="E122" s="167">
        <v>-3.4000000000000002E-2</v>
      </c>
      <c r="F122" s="168">
        <v>40000</v>
      </c>
      <c r="G122" s="169">
        <f t="shared" si="49"/>
        <v>-1360</v>
      </c>
      <c r="H122" s="150">
        <v>40000</v>
      </c>
      <c r="I122" s="150">
        <f t="shared" si="50"/>
        <v>-1360</v>
      </c>
      <c r="J122" s="150">
        <v>0</v>
      </c>
      <c r="K122" s="150">
        <f t="shared" si="51"/>
        <v>0</v>
      </c>
      <c r="L122" s="150">
        <v>21</v>
      </c>
      <c r="M122" s="150">
        <f t="shared" si="52"/>
        <v>-1645.6</v>
      </c>
      <c r="N122" s="150">
        <v>1</v>
      </c>
      <c r="O122" s="150">
        <f t="shared" si="53"/>
        <v>-0.03</v>
      </c>
      <c r="P122" s="150">
        <v>0</v>
      </c>
      <c r="Q122" s="150">
        <f t="shared" si="54"/>
        <v>0</v>
      </c>
      <c r="R122" s="150" t="s">
        <v>193</v>
      </c>
      <c r="S122" s="150" t="s">
        <v>131</v>
      </c>
      <c r="T122" s="150" t="s">
        <v>132</v>
      </c>
      <c r="U122" s="150">
        <v>0</v>
      </c>
      <c r="V122" s="150">
        <f t="shared" si="55"/>
        <v>0</v>
      </c>
      <c r="W122" s="150"/>
      <c r="X122" s="150" t="s">
        <v>194</v>
      </c>
      <c r="Y122" s="147"/>
      <c r="Z122" s="147"/>
      <c r="AA122" s="147"/>
      <c r="AB122" s="147"/>
      <c r="AC122" s="147"/>
      <c r="AD122" s="147"/>
      <c r="AE122" s="147"/>
      <c r="AF122" s="147"/>
      <c r="AG122" s="147" t="s">
        <v>195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ht="20.399999999999999" outlineLevel="1">
      <c r="A123" s="164">
        <v>106</v>
      </c>
      <c r="B123" s="165" t="s">
        <v>356</v>
      </c>
      <c r="C123" s="171" t="s">
        <v>357</v>
      </c>
      <c r="D123" s="166" t="s">
        <v>130</v>
      </c>
      <c r="E123" s="167">
        <v>-158.5</v>
      </c>
      <c r="F123" s="168">
        <v>26</v>
      </c>
      <c r="G123" s="169">
        <f t="shared" si="49"/>
        <v>-4121</v>
      </c>
      <c r="H123" s="150">
        <v>3.8</v>
      </c>
      <c r="I123" s="150">
        <f t="shared" si="50"/>
        <v>-602.29999999999995</v>
      </c>
      <c r="J123" s="150">
        <v>22.2</v>
      </c>
      <c r="K123" s="150">
        <f t="shared" si="51"/>
        <v>-3518.7</v>
      </c>
      <c r="L123" s="150">
        <v>21</v>
      </c>
      <c r="M123" s="150">
        <f t="shared" si="52"/>
        <v>-4986.41</v>
      </c>
      <c r="N123" s="150">
        <v>0</v>
      </c>
      <c r="O123" s="150">
        <f t="shared" si="53"/>
        <v>0</v>
      </c>
      <c r="P123" s="150">
        <v>0</v>
      </c>
      <c r="Q123" s="150">
        <f t="shared" si="54"/>
        <v>0</v>
      </c>
      <c r="R123" s="150"/>
      <c r="S123" s="150" t="s">
        <v>131</v>
      </c>
      <c r="T123" s="150" t="s">
        <v>132</v>
      </c>
      <c r="U123" s="150">
        <v>6.4000000000000001E-2</v>
      </c>
      <c r="V123" s="150">
        <f t="shared" si="55"/>
        <v>-10.14</v>
      </c>
      <c r="W123" s="150"/>
      <c r="X123" s="150" t="s">
        <v>133</v>
      </c>
      <c r="Y123" s="147"/>
      <c r="Z123" s="147"/>
      <c r="AA123" s="147"/>
      <c r="AB123" s="147"/>
      <c r="AC123" s="147"/>
      <c r="AD123" s="147"/>
      <c r="AE123" s="147"/>
      <c r="AF123" s="147"/>
      <c r="AG123" s="147" t="s">
        <v>351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>
      <c r="A124" s="164">
        <v>107</v>
      </c>
      <c r="B124" s="165" t="s">
        <v>358</v>
      </c>
      <c r="C124" s="171" t="s">
        <v>359</v>
      </c>
      <c r="D124" s="166" t="s">
        <v>188</v>
      </c>
      <c r="E124" s="167">
        <v>-7.5999999999999998E-2</v>
      </c>
      <c r="F124" s="168">
        <v>36000</v>
      </c>
      <c r="G124" s="169">
        <f t="shared" si="49"/>
        <v>-2736</v>
      </c>
      <c r="H124" s="150">
        <v>36000</v>
      </c>
      <c r="I124" s="150">
        <f t="shared" si="50"/>
        <v>-2736</v>
      </c>
      <c r="J124" s="150">
        <v>0</v>
      </c>
      <c r="K124" s="150">
        <f t="shared" si="51"/>
        <v>0</v>
      </c>
      <c r="L124" s="150">
        <v>21</v>
      </c>
      <c r="M124" s="150">
        <f t="shared" si="52"/>
        <v>-3310.56</v>
      </c>
      <c r="N124" s="150">
        <v>1</v>
      </c>
      <c r="O124" s="150">
        <f t="shared" si="53"/>
        <v>-0.08</v>
      </c>
      <c r="P124" s="150">
        <v>0</v>
      </c>
      <c r="Q124" s="150">
        <f t="shared" si="54"/>
        <v>0</v>
      </c>
      <c r="R124" s="150" t="s">
        <v>193</v>
      </c>
      <c r="S124" s="150" t="s">
        <v>360</v>
      </c>
      <c r="T124" s="150" t="s">
        <v>132</v>
      </c>
      <c r="U124" s="150">
        <v>0</v>
      </c>
      <c r="V124" s="150">
        <f t="shared" si="55"/>
        <v>0</v>
      </c>
      <c r="W124" s="150"/>
      <c r="X124" s="150" t="s">
        <v>194</v>
      </c>
      <c r="Y124" s="147"/>
      <c r="Z124" s="147"/>
      <c r="AA124" s="147"/>
      <c r="AB124" s="147"/>
      <c r="AC124" s="147"/>
      <c r="AD124" s="147"/>
      <c r="AE124" s="147"/>
      <c r="AF124" s="147"/>
      <c r="AG124" s="147" t="s">
        <v>195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t="20.399999999999999" outlineLevel="1">
      <c r="A125" s="164">
        <v>108</v>
      </c>
      <c r="B125" s="165" t="s">
        <v>361</v>
      </c>
      <c r="C125" s="171" t="s">
        <v>362</v>
      </c>
      <c r="D125" s="166" t="s">
        <v>130</v>
      </c>
      <c r="E125" s="167">
        <v>-60</v>
      </c>
      <c r="F125" s="168">
        <v>10</v>
      </c>
      <c r="G125" s="169">
        <f t="shared" si="49"/>
        <v>-600</v>
      </c>
      <c r="H125" s="150">
        <v>0</v>
      </c>
      <c r="I125" s="150">
        <f t="shared" si="50"/>
        <v>0</v>
      </c>
      <c r="J125" s="150">
        <v>10</v>
      </c>
      <c r="K125" s="150">
        <f t="shared" si="51"/>
        <v>-600</v>
      </c>
      <c r="L125" s="150">
        <v>21</v>
      </c>
      <c r="M125" s="150">
        <f t="shared" si="52"/>
        <v>-726</v>
      </c>
      <c r="N125" s="150">
        <v>0</v>
      </c>
      <c r="O125" s="150">
        <f t="shared" si="53"/>
        <v>0</v>
      </c>
      <c r="P125" s="150">
        <v>0</v>
      </c>
      <c r="Q125" s="150">
        <f t="shared" si="54"/>
        <v>0</v>
      </c>
      <c r="R125" s="150"/>
      <c r="S125" s="150" t="s">
        <v>131</v>
      </c>
      <c r="T125" s="150" t="s">
        <v>132</v>
      </c>
      <c r="U125" s="150">
        <v>2.1000000000000001E-2</v>
      </c>
      <c r="V125" s="150">
        <f t="shared" si="55"/>
        <v>-1.26</v>
      </c>
      <c r="W125" s="150"/>
      <c r="X125" s="150" t="s">
        <v>133</v>
      </c>
      <c r="Y125" s="147"/>
      <c r="Z125" s="147"/>
      <c r="AA125" s="147"/>
      <c r="AB125" s="147"/>
      <c r="AC125" s="147"/>
      <c r="AD125" s="147"/>
      <c r="AE125" s="147"/>
      <c r="AF125" s="147"/>
      <c r="AG125" s="147" t="s">
        <v>351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ht="20.399999999999999" outlineLevel="1">
      <c r="A126" s="164">
        <v>109</v>
      </c>
      <c r="B126" s="165" t="s">
        <v>363</v>
      </c>
      <c r="C126" s="171" t="s">
        <v>364</v>
      </c>
      <c r="D126" s="166" t="s">
        <v>130</v>
      </c>
      <c r="E126" s="167">
        <v>-79.25</v>
      </c>
      <c r="F126" s="168">
        <v>18</v>
      </c>
      <c r="G126" s="169">
        <f t="shared" si="49"/>
        <v>-1426.5</v>
      </c>
      <c r="H126" s="150">
        <v>3.8</v>
      </c>
      <c r="I126" s="150">
        <f t="shared" si="50"/>
        <v>-301.14999999999998</v>
      </c>
      <c r="J126" s="150">
        <v>14.2</v>
      </c>
      <c r="K126" s="150">
        <f t="shared" si="51"/>
        <v>-1125.3499999999999</v>
      </c>
      <c r="L126" s="150">
        <v>21</v>
      </c>
      <c r="M126" s="150">
        <f t="shared" si="52"/>
        <v>-1726.0650000000001</v>
      </c>
      <c r="N126" s="150">
        <v>0</v>
      </c>
      <c r="O126" s="150">
        <f t="shared" si="53"/>
        <v>0</v>
      </c>
      <c r="P126" s="150">
        <v>0</v>
      </c>
      <c r="Q126" s="150">
        <f t="shared" si="54"/>
        <v>0</v>
      </c>
      <c r="R126" s="150"/>
      <c r="S126" s="150" t="s">
        <v>131</v>
      </c>
      <c r="T126" s="150" t="s">
        <v>132</v>
      </c>
      <c r="U126" s="150">
        <v>4.3999999999999997E-2</v>
      </c>
      <c r="V126" s="150">
        <f t="shared" si="55"/>
        <v>-3.49</v>
      </c>
      <c r="W126" s="150"/>
      <c r="X126" s="150" t="s">
        <v>133</v>
      </c>
      <c r="Y126" s="147"/>
      <c r="Z126" s="147"/>
      <c r="AA126" s="147"/>
      <c r="AB126" s="147"/>
      <c r="AC126" s="147"/>
      <c r="AD126" s="147"/>
      <c r="AE126" s="147"/>
      <c r="AF126" s="147"/>
      <c r="AG126" s="147" t="s">
        <v>351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>
      <c r="A127" s="164">
        <v>110</v>
      </c>
      <c r="B127" s="165" t="s">
        <v>365</v>
      </c>
      <c r="C127" s="171" t="s">
        <v>366</v>
      </c>
      <c r="D127" s="166" t="s">
        <v>130</v>
      </c>
      <c r="E127" s="167">
        <v>-164.1</v>
      </c>
      <c r="F127" s="168">
        <v>66</v>
      </c>
      <c r="G127" s="169">
        <f t="shared" si="49"/>
        <v>-10830.6</v>
      </c>
      <c r="H127" s="150">
        <v>66</v>
      </c>
      <c r="I127" s="150">
        <f t="shared" si="50"/>
        <v>-10830.6</v>
      </c>
      <c r="J127" s="150">
        <v>0</v>
      </c>
      <c r="K127" s="150">
        <f t="shared" si="51"/>
        <v>0</v>
      </c>
      <c r="L127" s="150">
        <v>21</v>
      </c>
      <c r="M127" s="150">
        <f t="shared" si="52"/>
        <v>-13105.026</v>
      </c>
      <c r="N127" s="150">
        <v>5.9999999999999995E-4</v>
      </c>
      <c r="O127" s="150">
        <f t="shared" si="53"/>
        <v>-0.1</v>
      </c>
      <c r="P127" s="150">
        <v>0</v>
      </c>
      <c r="Q127" s="150">
        <f t="shared" si="54"/>
        <v>0</v>
      </c>
      <c r="R127" s="150"/>
      <c r="S127" s="150" t="s">
        <v>140</v>
      </c>
      <c r="T127" s="150" t="s">
        <v>132</v>
      </c>
      <c r="U127" s="150">
        <v>0</v>
      </c>
      <c r="V127" s="150">
        <f t="shared" si="55"/>
        <v>0</v>
      </c>
      <c r="W127" s="150"/>
      <c r="X127" s="150" t="s">
        <v>194</v>
      </c>
      <c r="Y127" s="147"/>
      <c r="Z127" s="147"/>
      <c r="AA127" s="147"/>
      <c r="AB127" s="147"/>
      <c r="AC127" s="147"/>
      <c r="AD127" s="147"/>
      <c r="AE127" s="147"/>
      <c r="AF127" s="147"/>
      <c r="AG127" s="147" t="s">
        <v>195</v>
      </c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ht="20.399999999999999" outlineLevel="1">
      <c r="A128" s="164">
        <v>111</v>
      </c>
      <c r="B128" s="165" t="s">
        <v>367</v>
      </c>
      <c r="C128" s="171" t="s">
        <v>368</v>
      </c>
      <c r="D128" s="166" t="s">
        <v>130</v>
      </c>
      <c r="E128" s="167">
        <v>-6.7</v>
      </c>
      <c r="F128" s="168">
        <v>98</v>
      </c>
      <c r="G128" s="169">
        <f t="shared" si="49"/>
        <v>-656.6</v>
      </c>
      <c r="H128" s="150">
        <v>8.27</v>
      </c>
      <c r="I128" s="150">
        <f t="shared" si="50"/>
        <v>-55.41</v>
      </c>
      <c r="J128" s="150">
        <v>89.73</v>
      </c>
      <c r="K128" s="150">
        <f t="shared" si="51"/>
        <v>-601.19000000000005</v>
      </c>
      <c r="L128" s="150">
        <v>21</v>
      </c>
      <c r="M128" s="150">
        <f t="shared" si="52"/>
        <v>-794.48599999999999</v>
      </c>
      <c r="N128" s="150">
        <v>4.0000000000000002E-4</v>
      </c>
      <c r="O128" s="150">
        <f t="shared" si="53"/>
        <v>0</v>
      </c>
      <c r="P128" s="150">
        <v>0</v>
      </c>
      <c r="Q128" s="150">
        <f t="shared" si="54"/>
        <v>0</v>
      </c>
      <c r="R128" s="150"/>
      <c r="S128" s="150" t="s">
        <v>131</v>
      </c>
      <c r="T128" s="150" t="s">
        <v>132</v>
      </c>
      <c r="U128" s="150">
        <v>0.22991</v>
      </c>
      <c r="V128" s="150">
        <f t="shared" si="55"/>
        <v>-1.54</v>
      </c>
      <c r="W128" s="150"/>
      <c r="X128" s="150" t="s">
        <v>133</v>
      </c>
      <c r="Y128" s="147"/>
      <c r="Z128" s="147"/>
      <c r="AA128" s="147"/>
      <c r="AB128" s="147"/>
      <c r="AC128" s="147"/>
      <c r="AD128" s="147"/>
      <c r="AE128" s="147"/>
      <c r="AF128" s="147"/>
      <c r="AG128" s="147" t="s">
        <v>351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ht="20.399999999999999" outlineLevel="1">
      <c r="A129" s="164">
        <v>112</v>
      </c>
      <c r="B129" s="165" t="s">
        <v>369</v>
      </c>
      <c r="C129" s="171" t="s">
        <v>370</v>
      </c>
      <c r="D129" s="166" t="s">
        <v>130</v>
      </c>
      <c r="E129" s="167">
        <v>-0.40500000000000003</v>
      </c>
      <c r="F129" s="168">
        <v>122</v>
      </c>
      <c r="G129" s="169">
        <f t="shared" si="49"/>
        <v>-49.41</v>
      </c>
      <c r="H129" s="150">
        <v>12.07</v>
      </c>
      <c r="I129" s="150">
        <f t="shared" si="50"/>
        <v>-4.8899999999999997</v>
      </c>
      <c r="J129" s="150">
        <v>109.93</v>
      </c>
      <c r="K129" s="150">
        <f t="shared" si="51"/>
        <v>-44.52</v>
      </c>
      <c r="L129" s="150">
        <v>21</v>
      </c>
      <c r="M129" s="150">
        <f t="shared" si="52"/>
        <v>-59.786099999999998</v>
      </c>
      <c r="N129" s="150">
        <v>4.0000000000000002E-4</v>
      </c>
      <c r="O129" s="150">
        <f t="shared" si="53"/>
        <v>0</v>
      </c>
      <c r="P129" s="150">
        <v>0</v>
      </c>
      <c r="Q129" s="150">
        <f t="shared" si="54"/>
        <v>0</v>
      </c>
      <c r="R129" s="150"/>
      <c r="S129" s="150" t="s">
        <v>131</v>
      </c>
      <c r="T129" s="150" t="s">
        <v>132</v>
      </c>
      <c r="U129" s="150">
        <v>0.26600000000000001</v>
      </c>
      <c r="V129" s="150">
        <f t="shared" si="55"/>
        <v>-0.11</v>
      </c>
      <c r="W129" s="150"/>
      <c r="X129" s="150" t="s">
        <v>133</v>
      </c>
      <c r="Y129" s="147"/>
      <c r="Z129" s="147"/>
      <c r="AA129" s="147"/>
      <c r="AB129" s="147"/>
      <c r="AC129" s="147"/>
      <c r="AD129" s="147"/>
      <c r="AE129" s="147"/>
      <c r="AF129" s="147"/>
      <c r="AG129" s="147" t="s">
        <v>351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ht="20.399999999999999" outlineLevel="1">
      <c r="A130" s="164">
        <v>113</v>
      </c>
      <c r="B130" s="165" t="s">
        <v>371</v>
      </c>
      <c r="C130" s="171" t="s">
        <v>372</v>
      </c>
      <c r="D130" s="166" t="s">
        <v>130</v>
      </c>
      <c r="E130" s="167">
        <v>-8.1910000000000007</v>
      </c>
      <c r="F130" s="168">
        <v>366</v>
      </c>
      <c r="G130" s="169">
        <f t="shared" si="49"/>
        <v>-2997.91</v>
      </c>
      <c r="H130" s="150">
        <v>366</v>
      </c>
      <c r="I130" s="150">
        <f t="shared" si="50"/>
        <v>-2997.91</v>
      </c>
      <c r="J130" s="150">
        <v>0</v>
      </c>
      <c r="K130" s="150">
        <f t="shared" si="51"/>
        <v>0</v>
      </c>
      <c r="L130" s="150">
        <v>21</v>
      </c>
      <c r="M130" s="150">
        <f t="shared" si="52"/>
        <v>-3627.4710999999998</v>
      </c>
      <c r="N130" s="150">
        <v>2E-3</v>
      </c>
      <c r="O130" s="150">
        <f t="shared" si="53"/>
        <v>-0.02</v>
      </c>
      <c r="P130" s="150">
        <v>0</v>
      </c>
      <c r="Q130" s="150">
        <f t="shared" si="54"/>
        <v>0</v>
      </c>
      <c r="R130" s="150"/>
      <c r="S130" s="150" t="s">
        <v>140</v>
      </c>
      <c r="T130" s="150" t="s">
        <v>132</v>
      </c>
      <c r="U130" s="150">
        <v>0</v>
      </c>
      <c r="V130" s="150">
        <f t="shared" si="55"/>
        <v>0</v>
      </c>
      <c r="W130" s="150"/>
      <c r="X130" s="150" t="s">
        <v>194</v>
      </c>
      <c r="Y130" s="147"/>
      <c r="Z130" s="147"/>
      <c r="AA130" s="147"/>
      <c r="AB130" s="147"/>
      <c r="AC130" s="147"/>
      <c r="AD130" s="147"/>
      <c r="AE130" s="147"/>
      <c r="AF130" s="147"/>
      <c r="AG130" s="147" t="s">
        <v>195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ht="20.399999999999999" outlineLevel="1">
      <c r="A131" s="164">
        <v>114</v>
      </c>
      <c r="B131" s="165" t="s">
        <v>373</v>
      </c>
      <c r="C131" s="171" t="s">
        <v>374</v>
      </c>
      <c r="D131" s="166" t="s">
        <v>130</v>
      </c>
      <c r="E131" s="167">
        <v>-30</v>
      </c>
      <c r="F131" s="168">
        <v>78</v>
      </c>
      <c r="G131" s="169">
        <f t="shared" si="49"/>
        <v>-2340</v>
      </c>
      <c r="H131" s="150">
        <v>42</v>
      </c>
      <c r="I131" s="150">
        <f t="shared" si="50"/>
        <v>-1260</v>
      </c>
      <c r="J131" s="150">
        <v>36</v>
      </c>
      <c r="K131" s="150">
        <f t="shared" si="51"/>
        <v>-1080</v>
      </c>
      <c r="L131" s="150">
        <v>21</v>
      </c>
      <c r="M131" s="150">
        <f t="shared" si="52"/>
        <v>-2831.4</v>
      </c>
      <c r="N131" s="150">
        <v>1.8000000000000001E-4</v>
      </c>
      <c r="O131" s="150">
        <f t="shared" si="53"/>
        <v>-0.01</v>
      </c>
      <c r="P131" s="150">
        <v>0</v>
      </c>
      <c r="Q131" s="150">
        <f t="shared" si="54"/>
        <v>0</v>
      </c>
      <c r="R131" s="150"/>
      <c r="S131" s="150" t="s">
        <v>131</v>
      </c>
      <c r="T131" s="150" t="s">
        <v>132</v>
      </c>
      <c r="U131" s="150">
        <v>6.9000000000000006E-2</v>
      </c>
      <c r="V131" s="150">
        <f t="shared" si="55"/>
        <v>-2.0699999999999998</v>
      </c>
      <c r="W131" s="150"/>
      <c r="X131" s="150" t="s">
        <v>133</v>
      </c>
      <c r="Y131" s="147"/>
      <c r="Z131" s="147"/>
      <c r="AA131" s="147"/>
      <c r="AB131" s="147"/>
      <c r="AC131" s="147"/>
      <c r="AD131" s="147"/>
      <c r="AE131" s="147"/>
      <c r="AF131" s="147"/>
      <c r="AG131" s="147" t="s">
        <v>351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ht="20.399999999999999" outlineLevel="1">
      <c r="A132" s="164">
        <v>115</v>
      </c>
      <c r="B132" s="165" t="s">
        <v>375</v>
      </c>
      <c r="C132" s="171" t="s">
        <v>376</v>
      </c>
      <c r="D132" s="166" t="s">
        <v>130</v>
      </c>
      <c r="E132" s="167">
        <v>-36</v>
      </c>
      <c r="F132" s="168">
        <v>166</v>
      </c>
      <c r="G132" s="169">
        <f t="shared" si="49"/>
        <v>-5976</v>
      </c>
      <c r="H132" s="150">
        <v>166</v>
      </c>
      <c r="I132" s="150">
        <f t="shared" si="50"/>
        <v>-5976</v>
      </c>
      <c r="J132" s="150">
        <v>0</v>
      </c>
      <c r="K132" s="150">
        <f t="shared" si="51"/>
        <v>0</v>
      </c>
      <c r="L132" s="150">
        <v>21</v>
      </c>
      <c r="M132" s="150">
        <f t="shared" si="52"/>
        <v>-7230.96</v>
      </c>
      <c r="N132" s="150">
        <v>1.91E-3</v>
      </c>
      <c r="O132" s="150">
        <f t="shared" si="53"/>
        <v>-7.0000000000000007E-2</v>
      </c>
      <c r="P132" s="150">
        <v>0</v>
      </c>
      <c r="Q132" s="150">
        <f t="shared" si="54"/>
        <v>0</v>
      </c>
      <c r="R132" s="150" t="s">
        <v>193</v>
      </c>
      <c r="S132" s="150" t="s">
        <v>131</v>
      </c>
      <c r="T132" s="150" t="s">
        <v>132</v>
      </c>
      <c r="U132" s="150">
        <v>0</v>
      </c>
      <c r="V132" s="150">
        <f t="shared" si="55"/>
        <v>0</v>
      </c>
      <c r="W132" s="150"/>
      <c r="X132" s="150" t="s">
        <v>194</v>
      </c>
      <c r="Y132" s="147"/>
      <c r="Z132" s="147"/>
      <c r="AA132" s="147"/>
      <c r="AB132" s="147"/>
      <c r="AC132" s="147"/>
      <c r="AD132" s="147"/>
      <c r="AE132" s="147"/>
      <c r="AF132" s="147"/>
      <c r="AG132" s="147" t="s">
        <v>195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ht="20.399999999999999" outlineLevel="1">
      <c r="A133" s="158">
        <v>116</v>
      </c>
      <c r="B133" s="159" t="s">
        <v>377</v>
      </c>
      <c r="C133" s="172" t="s">
        <v>378</v>
      </c>
      <c r="D133" s="160" t="s">
        <v>188</v>
      </c>
      <c r="E133" s="161">
        <v>-0.30199999999999999</v>
      </c>
      <c r="F133" s="162">
        <v>1000</v>
      </c>
      <c r="G133" s="163">
        <f t="shared" si="49"/>
        <v>-302</v>
      </c>
      <c r="H133" s="150">
        <v>0</v>
      </c>
      <c r="I133" s="150">
        <f t="shared" si="50"/>
        <v>0</v>
      </c>
      <c r="J133" s="150">
        <v>1000</v>
      </c>
      <c r="K133" s="150">
        <f t="shared" si="51"/>
        <v>-302</v>
      </c>
      <c r="L133" s="150">
        <v>21</v>
      </c>
      <c r="M133" s="150">
        <f t="shared" si="52"/>
        <v>-365.42</v>
      </c>
      <c r="N133" s="150">
        <v>0</v>
      </c>
      <c r="O133" s="150">
        <f t="shared" si="53"/>
        <v>0</v>
      </c>
      <c r="P133" s="150">
        <v>0</v>
      </c>
      <c r="Q133" s="150">
        <f t="shared" si="54"/>
        <v>0</v>
      </c>
      <c r="R133" s="150"/>
      <c r="S133" s="150" t="s">
        <v>131</v>
      </c>
      <c r="T133" s="150" t="s">
        <v>132</v>
      </c>
      <c r="U133" s="150">
        <v>1.5669999999999999</v>
      </c>
      <c r="V133" s="150">
        <f t="shared" si="55"/>
        <v>-0.47</v>
      </c>
      <c r="W133" s="150"/>
      <c r="X133" s="150" t="s">
        <v>133</v>
      </c>
      <c r="Y133" s="147"/>
      <c r="Z133" s="147"/>
      <c r="AA133" s="147"/>
      <c r="AB133" s="147"/>
      <c r="AC133" s="147"/>
      <c r="AD133" s="147"/>
      <c r="AE133" s="147"/>
      <c r="AF133" s="147"/>
      <c r="AG133" s="147" t="s">
        <v>351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>
      <c r="A134" s="3"/>
      <c r="B134" s="4"/>
      <c r="C134" s="173"/>
      <c r="D134" s="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AE134">
        <v>15</v>
      </c>
      <c r="AF134">
        <v>21</v>
      </c>
      <c r="AG134" t="s">
        <v>113</v>
      </c>
    </row>
    <row r="135" spans="1:60">
      <c r="C135" s="174"/>
      <c r="D135" s="10"/>
      <c r="AG135" t="s">
        <v>379</v>
      </c>
    </row>
    <row r="136" spans="1:60">
      <c r="D136" s="10"/>
    </row>
    <row r="137" spans="1:60">
      <c r="D137" s="10"/>
    </row>
    <row r="138" spans="1:60">
      <c r="D138" s="10"/>
    </row>
    <row r="139" spans="1:60">
      <c r="D139" s="10"/>
    </row>
    <row r="140" spans="1:60">
      <c r="D140" s="10"/>
    </row>
    <row r="141" spans="1:60">
      <c r="D141" s="10"/>
    </row>
    <row r="142" spans="1:60">
      <c r="D142" s="10"/>
    </row>
    <row r="143" spans="1:60">
      <c r="D143" s="10"/>
    </row>
    <row r="144" spans="1:60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9"/>
  <sheetViews>
    <sheetView showGridLines="0" tabSelected="1" topLeftCell="B1" zoomScaleNormal="100" zoomScaleSheetLayoutView="75" workbookViewId="0">
      <selection activeCell="M45" sqref="M45"/>
    </sheetView>
  </sheetViews>
  <sheetFormatPr defaultColWidth="9" defaultRowHeight="13.2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>
      <c r="A1" s="47" t="s">
        <v>38</v>
      </c>
      <c r="B1" s="210" t="s">
        <v>4</v>
      </c>
      <c r="C1" s="211"/>
      <c r="D1" s="211"/>
      <c r="E1" s="211"/>
      <c r="F1" s="211"/>
      <c r="G1" s="211"/>
      <c r="H1" s="211"/>
      <c r="I1" s="211"/>
      <c r="J1" s="212"/>
    </row>
    <row r="2" spans="1:15" ht="36" customHeight="1">
      <c r="A2" s="2"/>
      <c r="B2" s="76" t="s">
        <v>24</v>
      </c>
      <c r="C2" s="77"/>
      <c r="D2" s="78" t="s">
        <v>43</v>
      </c>
      <c r="E2" s="216" t="s">
        <v>44</v>
      </c>
      <c r="F2" s="217"/>
      <c r="G2" s="217"/>
      <c r="H2" s="217"/>
      <c r="I2" s="217"/>
      <c r="J2" s="218"/>
      <c r="O2" s="1"/>
    </row>
    <row r="3" spans="1:15" ht="27" hidden="1" customHeight="1">
      <c r="A3" s="2"/>
      <c r="B3" s="79"/>
      <c r="C3" s="77"/>
      <c r="D3" s="80"/>
      <c r="E3" s="219"/>
      <c r="F3" s="220"/>
      <c r="G3" s="220"/>
      <c r="H3" s="220"/>
      <c r="I3" s="220"/>
      <c r="J3" s="221"/>
    </row>
    <row r="4" spans="1:15" ht="23.25" customHeight="1">
      <c r="A4" s="2"/>
      <c r="B4" s="81"/>
      <c r="C4" s="82"/>
      <c r="D4" s="83"/>
      <c r="E4" s="200"/>
      <c r="F4" s="200"/>
      <c r="G4" s="200"/>
      <c r="H4" s="200"/>
      <c r="I4" s="200"/>
      <c r="J4" s="201"/>
    </row>
    <row r="5" spans="1:15" ht="24" customHeight="1">
      <c r="A5" s="2"/>
      <c r="B5" s="31" t="s">
        <v>23</v>
      </c>
      <c r="D5" s="204" t="s">
        <v>45</v>
      </c>
      <c r="E5" s="205"/>
      <c r="F5" s="205"/>
      <c r="G5" s="205"/>
      <c r="H5" s="18" t="s">
        <v>42</v>
      </c>
      <c r="I5" s="85" t="s">
        <v>49</v>
      </c>
      <c r="J5" s="8"/>
    </row>
    <row r="6" spans="1:15" ht="15.75" customHeight="1">
      <c r="A6" s="2"/>
      <c r="B6" s="28"/>
      <c r="C6" s="55"/>
      <c r="D6" s="206" t="s">
        <v>46</v>
      </c>
      <c r="E6" s="207"/>
      <c r="F6" s="207"/>
      <c r="G6" s="207"/>
      <c r="H6" s="18" t="s">
        <v>36</v>
      </c>
      <c r="I6" s="22"/>
      <c r="J6" s="8"/>
    </row>
    <row r="7" spans="1:15" ht="15.75" customHeight="1">
      <c r="A7" s="2"/>
      <c r="B7" s="29"/>
      <c r="C7" s="56"/>
      <c r="D7" s="84" t="s">
        <v>48</v>
      </c>
      <c r="E7" s="208" t="s">
        <v>47</v>
      </c>
      <c r="F7" s="209"/>
      <c r="G7" s="209"/>
      <c r="H7" s="24"/>
      <c r="I7" s="23"/>
      <c r="J7" s="34"/>
    </row>
    <row r="8" spans="1:15" ht="24" hidden="1" customHeight="1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>
      <c r="A9" s="2"/>
      <c r="B9" s="2"/>
      <c r="D9" s="51"/>
      <c r="H9" s="18" t="s">
        <v>36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20</v>
      </c>
      <c r="D11" s="223" t="s">
        <v>50</v>
      </c>
      <c r="E11" s="223"/>
      <c r="F11" s="223"/>
      <c r="G11" s="223"/>
      <c r="H11" s="18" t="s">
        <v>42</v>
      </c>
      <c r="I11" s="85" t="s">
        <v>54</v>
      </c>
      <c r="J11" s="8"/>
    </row>
    <row r="12" spans="1:15" ht="15.75" customHeight="1">
      <c r="A12" s="2"/>
      <c r="B12" s="28"/>
      <c r="C12" s="55"/>
      <c r="D12" s="199" t="s">
        <v>51</v>
      </c>
      <c r="E12" s="199"/>
      <c r="F12" s="199"/>
      <c r="G12" s="199"/>
      <c r="H12" s="18" t="s">
        <v>36</v>
      </c>
      <c r="I12" s="85" t="s">
        <v>55</v>
      </c>
      <c r="J12" s="8"/>
    </row>
    <row r="13" spans="1:15" ht="15.75" customHeight="1">
      <c r="A13" s="2"/>
      <c r="B13" s="29"/>
      <c r="C13" s="56"/>
      <c r="D13" s="84" t="s">
        <v>53</v>
      </c>
      <c r="E13" s="202" t="s">
        <v>52</v>
      </c>
      <c r="F13" s="203"/>
      <c r="G13" s="203"/>
      <c r="H13" s="19"/>
      <c r="I13" s="23"/>
      <c r="J13" s="34"/>
    </row>
    <row r="14" spans="1:15" ht="24" customHeight="1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34</v>
      </c>
      <c r="C15" s="61"/>
      <c r="D15" s="54"/>
      <c r="E15" s="222"/>
      <c r="F15" s="222"/>
      <c r="G15" s="224"/>
      <c r="H15" s="224"/>
      <c r="I15" s="224" t="s">
        <v>31</v>
      </c>
      <c r="J15" s="225"/>
    </row>
    <row r="16" spans="1:15" ht="23.25" customHeight="1">
      <c r="A16" s="138" t="s">
        <v>26</v>
      </c>
      <c r="B16" s="38" t="s">
        <v>26</v>
      </c>
      <c r="C16" s="62"/>
      <c r="D16" s="63"/>
      <c r="E16" s="188"/>
      <c r="F16" s="189"/>
      <c r="G16" s="188"/>
      <c r="H16" s="189"/>
      <c r="I16" s="188">
        <v>2517586.7599999998</v>
      </c>
      <c r="J16" s="190"/>
    </row>
    <row r="17" spans="1:10" ht="23.25" customHeight="1">
      <c r="A17" s="138" t="s">
        <v>27</v>
      </c>
      <c r="B17" s="38" t="s">
        <v>27</v>
      </c>
      <c r="C17" s="62"/>
      <c r="D17" s="63"/>
      <c r="E17" s="188"/>
      <c r="F17" s="189"/>
      <c r="G17" s="188"/>
      <c r="H17" s="189"/>
      <c r="I17" s="188">
        <v>61201.05</v>
      </c>
      <c r="J17" s="190"/>
    </row>
    <row r="18" spans="1:10" ht="23.25" customHeight="1">
      <c r="A18" s="138" t="s">
        <v>28</v>
      </c>
      <c r="B18" s="38" t="s">
        <v>28</v>
      </c>
      <c r="C18" s="62"/>
      <c r="D18" s="63"/>
      <c r="E18" s="188"/>
      <c r="F18" s="189"/>
      <c r="G18" s="188"/>
      <c r="H18" s="189"/>
      <c r="I18" s="188">
        <v>0</v>
      </c>
      <c r="J18" s="190"/>
    </row>
    <row r="19" spans="1:10" ht="23.25" customHeight="1">
      <c r="A19" s="138" t="s">
        <v>99</v>
      </c>
      <c r="B19" s="38" t="s">
        <v>29</v>
      </c>
      <c r="C19" s="62"/>
      <c r="D19" s="63"/>
      <c r="E19" s="188"/>
      <c r="F19" s="189"/>
      <c r="G19" s="188"/>
      <c r="H19" s="189"/>
      <c r="I19" s="188">
        <v>0</v>
      </c>
      <c r="J19" s="190"/>
    </row>
    <row r="20" spans="1:10" ht="23.25" customHeight="1">
      <c r="A20" s="138" t="s">
        <v>100</v>
      </c>
      <c r="B20" s="38" t="s">
        <v>30</v>
      </c>
      <c r="C20" s="62"/>
      <c r="D20" s="63"/>
      <c r="E20" s="188"/>
      <c r="F20" s="189"/>
      <c r="G20" s="188"/>
      <c r="H20" s="189"/>
      <c r="I20" s="188">
        <v>0</v>
      </c>
      <c r="J20" s="190"/>
    </row>
    <row r="21" spans="1:10" ht="23.25" customHeight="1">
      <c r="A21" s="2"/>
      <c r="B21" s="48" t="s">
        <v>31</v>
      </c>
      <c r="C21" s="64"/>
      <c r="D21" s="65"/>
      <c r="E21" s="191"/>
      <c r="F21" s="226"/>
      <c r="G21" s="191"/>
      <c r="H21" s="226"/>
      <c r="I21" s="191">
        <f>SUM(I16:J20)</f>
        <v>2578787.8099999996</v>
      </c>
      <c r="J21" s="192"/>
    </row>
    <row r="22" spans="1:10" ht="33" customHeight="1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/>
      <c r="B23" s="38" t="s">
        <v>13</v>
      </c>
      <c r="C23" s="62"/>
      <c r="D23" s="63"/>
      <c r="E23" s="67">
        <v>15</v>
      </c>
      <c r="F23" s="39" t="s">
        <v>0</v>
      </c>
      <c r="G23" s="186">
        <v>0</v>
      </c>
      <c r="H23" s="187"/>
      <c r="I23" s="187"/>
      <c r="J23" s="40" t="str">
        <f t="shared" ref="J23:J28" si="0">Mena</f>
        <v>CZK</v>
      </c>
    </row>
    <row r="24" spans="1:10" ht="23.25" customHeight="1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4">
        <v>0</v>
      </c>
      <c r="H24" s="185"/>
      <c r="I24" s="185"/>
      <c r="J24" s="40" t="str">
        <f t="shared" si="0"/>
        <v>CZK</v>
      </c>
    </row>
    <row r="25" spans="1:10" ht="23.25" customHeight="1">
      <c r="A25" s="2"/>
      <c r="B25" s="38" t="s">
        <v>15</v>
      </c>
      <c r="C25" s="62"/>
      <c r="D25" s="63"/>
      <c r="E25" s="67">
        <v>21</v>
      </c>
      <c r="F25" s="39" t="s">
        <v>0</v>
      </c>
      <c r="G25" s="186">
        <v>2578787.81</v>
      </c>
      <c r="H25" s="187"/>
      <c r="I25" s="187"/>
      <c r="J25" s="40" t="str">
        <f t="shared" si="0"/>
        <v>CZK</v>
      </c>
    </row>
    <row r="26" spans="1:10" ht="23.25" customHeight="1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3">
        <v>541545.43999999994</v>
      </c>
      <c r="H26" s="214"/>
      <c r="I26" s="214"/>
      <c r="J26" s="37" t="str">
        <f t="shared" si="0"/>
        <v>CZK</v>
      </c>
    </row>
    <row r="27" spans="1:10" ht="23.25" customHeight="1" thickBot="1">
      <c r="A27" s="2"/>
      <c r="B27" s="31" t="s">
        <v>5</v>
      </c>
      <c r="C27" s="70"/>
      <c r="D27" s="71"/>
      <c r="E27" s="70"/>
      <c r="F27" s="16"/>
      <c r="G27" s="215">
        <v>0</v>
      </c>
      <c r="H27" s="215"/>
      <c r="I27" s="215"/>
      <c r="J27" s="41" t="str">
        <f t="shared" si="0"/>
        <v>CZK</v>
      </c>
    </row>
    <row r="28" spans="1:10" ht="27.75" hidden="1" customHeight="1" thickBot="1">
      <c r="A28" s="2"/>
      <c r="B28" s="112" t="s">
        <v>25</v>
      </c>
      <c r="C28" s="113"/>
      <c r="D28" s="113"/>
      <c r="E28" s="114"/>
      <c r="F28" s="115"/>
      <c r="G28" s="193">
        <v>2578787.81</v>
      </c>
      <c r="H28" s="194"/>
      <c r="I28" s="194"/>
      <c r="J28" s="116" t="str">
        <f t="shared" si="0"/>
        <v>CZK</v>
      </c>
    </row>
    <row r="29" spans="1:10" ht="27.75" customHeight="1" thickBot="1">
      <c r="A29" s="2"/>
      <c r="B29" s="112" t="s">
        <v>37</v>
      </c>
      <c r="C29" s="117"/>
      <c r="D29" s="117"/>
      <c r="E29" s="117"/>
      <c r="F29" s="118"/>
      <c r="G29" s="193">
        <v>3120333.25</v>
      </c>
      <c r="H29" s="193"/>
      <c r="I29" s="193"/>
      <c r="J29" s="119" t="s">
        <v>76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12</v>
      </c>
      <c r="D32" s="73"/>
      <c r="E32" s="73"/>
      <c r="F32" s="15" t="s">
        <v>11</v>
      </c>
      <c r="G32" s="26"/>
      <c r="H32" s="27" t="s">
        <v>56</v>
      </c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195"/>
      <c r="E34" s="196"/>
      <c r="G34" s="197"/>
      <c r="H34" s="198"/>
      <c r="I34" s="198"/>
      <c r="J34" s="25"/>
    </row>
    <row r="35" spans="1:10" ht="12.75" customHeight="1">
      <c r="A35" s="2"/>
      <c r="B35" s="2"/>
      <c r="D35" s="183" t="s">
        <v>2</v>
      </c>
      <c r="E35" s="183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10" ht="25.5" hidden="1" customHeight="1">
      <c r="A39" s="88">
        <v>1</v>
      </c>
      <c r="B39" s="98" t="s">
        <v>57</v>
      </c>
      <c r="C39" s="181"/>
      <c r="D39" s="181"/>
      <c r="E39" s="181"/>
      <c r="F39" s="99">
        <v>0</v>
      </c>
      <c r="G39" s="100">
        <v>2578787.81</v>
      </c>
      <c r="H39" s="101">
        <v>541545.43999999994</v>
      </c>
      <c r="I39" s="101">
        <v>3120333.25</v>
      </c>
      <c r="J39" s="102">
        <f t="shared" ref="J39:J48" si="1">IF(CenaCelkemVypocet=0,"",I39/CenaCelkemVypocet*100)</f>
        <v>100</v>
      </c>
    </row>
    <row r="40" spans="1:10" ht="25.5" customHeight="1">
      <c r="A40" s="88">
        <v>2</v>
      </c>
      <c r="B40" s="103" t="s">
        <v>58</v>
      </c>
      <c r="C40" s="182" t="s">
        <v>59</v>
      </c>
      <c r="D40" s="182"/>
      <c r="E40" s="182"/>
      <c r="F40" s="104">
        <v>0</v>
      </c>
      <c r="G40" s="105">
        <v>3792370.46</v>
      </c>
      <c r="H40" s="105">
        <v>796397.8</v>
      </c>
      <c r="I40" s="105">
        <v>4588768.26</v>
      </c>
      <c r="J40" s="106">
        <f t="shared" si="1"/>
        <v>147.0601981374906</v>
      </c>
    </row>
    <row r="41" spans="1:10" ht="25.5" customHeight="1">
      <c r="A41" s="88">
        <v>3</v>
      </c>
      <c r="B41" s="107" t="s">
        <v>60</v>
      </c>
      <c r="C41" s="181" t="s">
        <v>61</v>
      </c>
      <c r="D41" s="181"/>
      <c r="E41" s="181"/>
      <c r="F41" s="108">
        <v>0</v>
      </c>
      <c r="G41" s="101">
        <v>1213582.6499999999</v>
      </c>
      <c r="H41" s="101">
        <v>254852.36</v>
      </c>
      <c r="I41" s="101">
        <v>1468435.01</v>
      </c>
      <c r="J41" s="102">
        <f t="shared" si="1"/>
        <v>47.060198137490602</v>
      </c>
    </row>
    <row r="42" spans="1:10" ht="25.5" customHeight="1">
      <c r="A42" s="88">
        <v>3</v>
      </c>
      <c r="B42" s="107" t="s">
        <v>62</v>
      </c>
      <c r="C42" s="181" t="s">
        <v>63</v>
      </c>
      <c r="D42" s="181"/>
      <c r="E42" s="181"/>
      <c r="F42" s="108">
        <v>0</v>
      </c>
      <c r="G42" s="101">
        <v>316875.48</v>
      </c>
      <c r="H42" s="101">
        <v>66543.850000000006</v>
      </c>
      <c r="I42" s="101">
        <v>383419.33</v>
      </c>
      <c r="J42" s="102">
        <f t="shared" si="1"/>
        <v>12.287768622149574</v>
      </c>
    </row>
    <row r="43" spans="1:10" ht="25.5" customHeight="1">
      <c r="A43" s="88">
        <v>3</v>
      </c>
      <c r="B43" s="107" t="s">
        <v>64</v>
      </c>
      <c r="C43" s="181" t="s">
        <v>65</v>
      </c>
      <c r="D43" s="181"/>
      <c r="E43" s="181"/>
      <c r="F43" s="108">
        <v>0</v>
      </c>
      <c r="G43" s="101">
        <v>320796.09999999998</v>
      </c>
      <c r="H43" s="101">
        <v>67367.179999999993</v>
      </c>
      <c r="I43" s="101">
        <v>388163.28</v>
      </c>
      <c r="J43" s="102">
        <f t="shared" si="1"/>
        <v>12.439802062808516</v>
      </c>
    </row>
    <row r="44" spans="1:10" ht="25.5" customHeight="1">
      <c r="A44" s="88">
        <v>3</v>
      </c>
      <c r="B44" s="107" t="s">
        <v>66</v>
      </c>
      <c r="C44" s="181" t="s">
        <v>67</v>
      </c>
      <c r="D44" s="181"/>
      <c r="E44" s="181"/>
      <c r="F44" s="108">
        <v>0</v>
      </c>
      <c r="G44" s="101">
        <v>485102.56</v>
      </c>
      <c r="H44" s="101">
        <v>101871.54</v>
      </c>
      <c r="I44" s="101">
        <v>586974.1</v>
      </c>
      <c r="J44" s="102">
        <f t="shared" si="1"/>
        <v>18.811263187994424</v>
      </c>
    </row>
    <row r="45" spans="1:10" ht="25.5" customHeight="1">
      <c r="A45" s="88">
        <v>3</v>
      </c>
      <c r="B45" s="107" t="s">
        <v>68</v>
      </c>
      <c r="C45" s="181" t="s">
        <v>69</v>
      </c>
      <c r="D45" s="181"/>
      <c r="E45" s="181"/>
      <c r="F45" s="108">
        <v>0</v>
      </c>
      <c r="G45" s="101">
        <v>315722.84999999998</v>
      </c>
      <c r="H45" s="101">
        <v>66301.8</v>
      </c>
      <c r="I45" s="101">
        <v>382024.65</v>
      </c>
      <c r="J45" s="102">
        <f t="shared" si="1"/>
        <v>12.243072114172421</v>
      </c>
    </row>
    <row r="46" spans="1:10" ht="25.5" customHeight="1">
      <c r="A46" s="88">
        <v>3</v>
      </c>
      <c r="B46" s="107" t="s">
        <v>70</v>
      </c>
      <c r="C46" s="181" t="s">
        <v>71</v>
      </c>
      <c r="D46" s="181"/>
      <c r="E46" s="181"/>
      <c r="F46" s="108">
        <v>0</v>
      </c>
      <c r="G46" s="101">
        <v>1140290.82</v>
      </c>
      <c r="H46" s="101">
        <v>239461.07</v>
      </c>
      <c r="I46" s="101">
        <v>1379751.89</v>
      </c>
      <c r="J46" s="102">
        <f t="shared" si="1"/>
        <v>44.218094012875063</v>
      </c>
    </row>
    <row r="47" spans="1:10" ht="25.5" customHeight="1">
      <c r="A47" s="88">
        <v>2</v>
      </c>
      <c r="B47" s="103" t="s">
        <v>72</v>
      </c>
      <c r="C47" s="182" t="s">
        <v>73</v>
      </c>
      <c r="D47" s="182"/>
      <c r="E47" s="182"/>
      <c r="F47" s="104">
        <v>0</v>
      </c>
      <c r="G47" s="105">
        <v>-1213582.6499999999</v>
      </c>
      <c r="H47" s="105">
        <v>-254852.36</v>
      </c>
      <c r="I47" s="105">
        <v>-1468435.01</v>
      </c>
      <c r="J47" s="106">
        <f t="shared" si="1"/>
        <v>-47.060198137490602</v>
      </c>
    </row>
    <row r="48" spans="1:10" ht="25.5" customHeight="1">
      <c r="A48" s="88">
        <v>3</v>
      </c>
      <c r="B48" s="107" t="s">
        <v>60</v>
      </c>
      <c r="C48" s="181" t="s">
        <v>385</v>
      </c>
      <c r="D48" s="181"/>
      <c r="E48" s="181"/>
      <c r="F48" s="108">
        <v>0</v>
      </c>
      <c r="G48" s="101">
        <v>-1213582.6499999999</v>
      </c>
      <c r="H48" s="101">
        <v>-254852.36</v>
      </c>
      <c r="I48" s="101">
        <v>-1468435.01</v>
      </c>
      <c r="J48" s="102">
        <f t="shared" si="1"/>
        <v>-47.060198137490602</v>
      </c>
    </row>
    <row r="49" spans="1:10" ht="25.5" customHeight="1">
      <c r="A49" s="88"/>
      <c r="B49" s="178" t="s">
        <v>75</v>
      </c>
      <c r="C49" s="179"/>
      <c r="D49" s="179"/>
      <c r="E49" s="180"/>
      <c r="F49" s="109">
        <f>SUMIF(A39:A48,"=1",F39:F48)</f>
        <v>0</v>
      </c>
      <c r="G49" s="110">
        <f>SUMIF(A39:A48,"=1",G39:G48)</f>
        <v>2578787.81</v>
      </c>
      <c r="H49" s="110">
        <f>SUMIF(A39:A48,"=1",H39:H48)</f>
        <v>541545.43999999994</v>
      </c>
      <c r="I49" s="110">
        <f>SUMIF(A39:A48,"=1",I39:I48)</f>
        <v>3120333.25</v>
      </c>
      <c r="J49" s="111">
        <f>SUMIF(A39:A48,"=1",J39:J48)</f>
        <v>100</v>
      </c>
    </row>
    <row r="53" spans="1:10" ht="15.6">
      <c r="B53" s="120" t="s">
        <v>77</v>
      </c>
    </row>
    <row r="55" spans="1:10" ht="25.5" customHeight="1">
      <c r="A55" s="122"/>
      <c r="B55" s="125" t="s">
        <v>18</v>
      </c>
      <c r="C55" s="125" t="s">
        <v>6</v>
      </c>
      <c r="D55" s="126"/>
      <c r="E55" s="126"/>
      <c r="F55" s="127" t="s">
        <v>78</v>
      </c>
      <c r="G55" s="127"/>
      <c r="H55" s="127"/>
      <c r="I55" s="127" t="s">
        <v>31</v>
      </c>
      <c r="J55" s="127" t="s">
        <v>0</v>
      </c>
    </row>
    <row r="56" spans="1:10" ht="36.75" customHeight="1">
      <c r="A56" s="123"/>
      <c r="B56" s="128" t="s">
        <v>79</v>
      </c>
      <c r="C56" s="176" t="s">
        <v>80</v>
      </c>
      <c r="D56" s="177"/>
      <c r="E56" s="177"/>
      <c r="F56" s="136" t="s">
        <v>26</v>
      </c>
      <c r="G56" s="129"/>
      <c r="H56" s="129"/>
      <c r="I56" s="129">
        <v>177846</v>
      </c>
      <c r="J56" s="134">
        <f>IF(I66=0,"",I56/I66*100)</f>
        <v>6.8964960711521295</v>
      </c>
    </row>
    <row r="57" spans="1:10" ht="36.75" customHeight="1">
      <c r="A57" s="123"/>
      <c r="B57" s="128" t="s">
        <v>81</v>
      </c>
      <c r="C57" s="176" t="s">
        <v>82</v>
      </c>
      <c r="D57" s="177"/>
      <c r="E57" s="177"/>
      <c r="F57" s="136" t="s">
        <v>26</v>
      </c>
      <c r="G57" s="129"/>
      <c r="H57" s="129"/>
      <c r="I57" s="129">
        <v>171883.9</v>
      </c>
      <c r="J57" s="134">
        <f>IF(I66=0,"",I57/I66*100)</f>
        <v>6.6652982976524928</v>
      </c>
    </row>
    <row r="58" spans="1:10" ht="36.75" customHeight="1">
      <c r="A58" s="123"/>
      <c r="B58" s="128" t="s">
        <v>83</v>
      </c>
      <c r="C58" s="176" t="s">
        <v>84</v>
      </c>
      <c r="D58" s="177"/>
      <c r="E58" s="177"/>
      <c r="F58" s="136" t="s">
        <v>26</v>
      </c>
      <c r="G58" s="129"/>
      <c r="H58" s="129"/>
      <c r="I58" s="129">
        <v>441857.98</v>
      </c>
      <c r="J58" s="134">
        <f>IF(I66=0,"",I58/I66*100)</f>
        <v>17.134328706168347</v>
      </c>
    </row>
    <row r="59" spans="1:10" ht="36.75" customHeight="1">
      <c r="A59" s="123"/>
      <c r="B59" s="128" t="s">
        <v>85</v>
      </c>
      <c r="C59" s="176" t="s">
        <v>86</v>
      </c>
      <c r="D59" s="177"/>
      <c r="E59" s="177"/>
      <c r="F59" s="136" t="s">
        <v>26</v>
      </c>
      <c r="G59" s="129"/>
      <c r="H59" s="129"/>
      <c r="I59" s="129">
        <v>863823.48</v>
      </c>
      <c r="J59" s="134">
        <f>IF(I66=0,"",I59/I66*100)</f>
        <v>33.497268625602821</v>
      </c>
    </row>
    <row r="60" spans="1:10" ht="36.75" customHeight="1">
      <c r="A60" s="123"/>
      <c r="B60" s="128" t="s">
        <v>87</v>
      </c>
      <c r="C60" s="176" t="s">
        <v>88</v>
      </c>
      <c r="D60" s="177"/>
      <c r="E60" s="177"/>
      <c r="F60" s="136" t="s">
        <v>26</v>
      </c>
      <c r="G60" s="129"/>
      <c r="H60" s="129"/>
      <c r="I60" s="129">
        <v>101457.93</v>
      </c>
      <c r="J60" s="134">
        <f>IF(I66=0,"",I60/I66*100)</f>
        <v>3.9343264151694597</v>
      </c>
    </row>
    <row r="61" spans="1:10" ht="36.75" customHeight="1">
      <c r="A61" s="123"/>
      <c r="B61" s="128" t="s">
        <v>89</v>
      </c>
      <c r="C61" s="176" t="s">
        <v>90</v>
      </c>
      <c r="D61" s="177"/>
      <c r="E61" s="177"/>
      <c r="F61" s="136" t="s">
        <v>26</v>
      </c>
      <c r="G61" s="129"/>
      <c r="H61" s="129"/>
      <c r="I61" s="129">
        <v>27165.360000000001</v>
      </c>
      <c r="J61" s="134">
        <f>IF(I66=0,"",I61/I66*100)</f>
        <v>1.0534158682873564</v>
      </c>
    </row>
    <row r="62" spans="1:10" ht="36.75" customHeight="1">
      <c r="A62" s="123"/>
      <c r="B62" s="128" t="s">
        <v>91</v>
      </c>
      <c r="C62" s="176" t="s">
        <v>92</v>
      </c>
      <c r="D62" s="177"/>
      <c r="E62" s="177"/>
      <c r="F62" s="136" t="s">
        <v>26</v>
      </c>
      <c r="G62" s="129"/>
      <c r="H62" s="129"/>
      <c r="I62" s="129">
        <v>562945.23</v>
      </c>
      <c r="J62" s="134">
        <f>IF(I66=0,"",I62/I66*100)</f>
        <v>21.829839113439895</v>
      </c>
    </row>
    <row r="63" spans="1:10" ht="36.75" customHeight="1">
      <c r="A63" s="123"/>
      <c r="B63" s="128" t="s">
        <v>93</v>
      </c>
      <c r="C63" s="176" t="s">
        <v>94</v>
      </c>
      <c r="D63" s="177"/>
      <c r="E63" s="177"/>
      <c r="F63" s="136" t="s">
        <v>26</v>
      </c>
      <c r="G63" s="129"/>
      <c r="H63" s="129"/>
      <c r="I63" s="129">
        <v>150124.07999999999</v>
      </c>
      <c r="J63" s="134">
        <f>IF(I66=0,"",I63/I66*100)</f>
        <v>5.8214979696216265</v>
      </c>
    </row>
    <row r="64" spans="1:10" ht="36.75" customHeight="1">
      <c r="A64" s="123"/>
      <c r="B64" s="128" t="s">
        <v>95</v>
      </c>
      <c r="C64" s="176" t="s">
        <v>96</v>
      </c>
      <c r="D64" s="177"/>
      <c r="E64" s="177"/>
      <c r="F64" s="136" t="s">
        <v>26</v>
      </c>
      <c r="G64" s="129"/>
      <c r="H64" s="129"/>
      <c r="I64" s="129">
        <v>20482.8</v>
      </c>
      <c r="J64" s="134">
        <f>IF(I66=0,"",I64/I66*100)</f>
        <v>0.79428016219760256</v>
      </c>
    </row>
    <row r="65" spans="1:10" ht="36.75" customHeight="1">
      <c r="A65" s="123"/>
      <c r="B65" s="128" t="s">
        <v>97</v>
      </c>
      <c r="C65" s="176" t="s">
        <v>98</v>
      </c>
      <c r="D65" s="177"/>
      <c r="E65" s="177"/>
      <c r="F65" s="136" t="s">
        <v>27</v>
      </c>
      <c r="G65" s="129"/>
      <c r="H65" s="129"/>
      <c r="I65" s="129">
        <v>61201.05</v>
      </c>
      <c r="J65" s="134">
        <f>IF(I66=0,"",I65/I66*100)</f>
        <v>2.3732487707082814</v>
      </c>
    </row>
    <row r="66" spans="1:10" ht="25.5" customHeight="1">
      <c r="A66" s="124"/>
      <c r="B66" s="130" t="s">
        <v>1</v>
      </c>
      <c r="C66" s="131"/>
      <c r="D66" s="132"/>
      <c r="E66" s="132"/>
      <c r="F66" s="137"/>
      <c r="G66" s="133"/>
      <c r="H66" s="133"/>
      <c r="I66" s="133">
        <f>SUM(I56:I65)</f>
        <v>2578787.8099999996</v>
      </c>
      <c r="J66" s="135">
        <f>SUM(J56:J65)</f>
        <v>100.00000000000004</v>
      </c>
    </row>
    <row r="67" spans="1:10">
      <c r="F67" s="86"/>
      <c r="G67" s="86"/>
      <c r="H67" s="86"/>
      <c r="I67" s="86"/>
      <c r="J67" s="87"/>
    </row>
    <row r="68" spans="1:10">
      <c r="F68" s="86"/>
      <c r="G68" s="86"/>
      <c r="H68" s="86"/>
      <c r="I68" s="86"/>
      <c r="J68" s="87"/>
    </row>
    <row r="69" spans="1:10">
      <c r="F69" s="86"/>
      <c r="G69" s="86"/>
      <c r="H69" s="86"/>
      <c r="I69" s="86"/>
      <c r="J69" s="8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B49:E49"/>
    <mergeCell ref="C56:E56"/>
    <mergeCell ref="C57:E57"/>
    <mergeCell ref="C58:E58"/>
    <mergeCell ref="C59:E59"/>
    <mergeCell ref="C65:E65"/>
    <mergeCell ref="C60:E60"/>
    <mergeCell ref="C61:E61"/>
    <mergeCell ref="C62:E62"/>
    <mergeCell ref="C63:E63"/>
    <mergeCell ref="C64:E6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>
      <c r="A1" s="227" t="s">
        <v>7</v>
      </c>
      <c r="B1" s="227"/>
      <c r="C1" s="228"/>
      <c r="D1" s="227"/>
      <c r="E1" s="227"/>
      <c r="F1" s="227"/>
      <c r="G1" s="227"/>
    </row>
    <row r="2" spans="1:7" ht="24.9" customHeight="1">
      <c r="A2" s="50" t="s">
        <v>8</v>
      </c>
      <c r="B2" s="49"/>
      <c r="C2" s="229"/>
      <c r="D2" s="229"/>
      <c r="E2" s="229"/>
      <c r="F2" s="229"/>
      <c r="G2" s="230"/>
    </row>
    <row r="3" spans="1:7" ht="24.9" customHeight="1">
      <c r="A3" s="50" t="s">
        <v>9</v>
      </c>
      <c r="B3" s="49"/>
      <c r="C3" s="229"/>
      <c r="D3" s="229"/>
      <c r="E3" s="229"/>
      <c r="F3" s="229"/>
      <c r="G3" s="230"/>
    </row>
    <row r="4" spans="1:7" ht="24.9" customHeight="1">
      <c r="A4" s="50" t="s">
        <v>10</v>
      </c>
      <c r="B4" s="49"/>
      <c r="C4" s="229"/>
      <c r="D4" s="229"/>
      <c r="E4" s="229"/>
      <c r="F4" s="229"/>
      <c r="G4" s="230"/>
    </row>
    <row r="5" spans="1:7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125" activePane="bottomLeft" state="frozen"/>
      <selection pane="bottomLeft" sqref="A1:G1"/>
    </sheetView>
  </sheetViews>
  <sheetFormatPr defaultRowHeight="13.2" outlineLevelRow="1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31" t="s">
        <v>7</v>
      </c>
      <c r="B1" s="231"/>
      <c r="C1" s="231"/>
      <c r="D1" s="231"/>
      <c r="E1" s="231"/>
      <c r="F1" s="231"/>
      <c r="G1" s="231"/>
      <c r="AG1" t="s">
        <v>101</v>
      </c>
    </row>
    <row r="2" spans="1:60" ht="25.05" customHeight="1">
      <c r="A2" s="139" t="s">
        <v>8</v>
      </c>
      <c r="B2" s="49" t="s">
        <v>43</v>
      </c>
      <c r="C2" s="232" t="s">
        <v>44</v>
      </c>
      <c r="D2" s="233"/>
      <c r="E2" s="233"/>
      <c r="F2" s="233"/>
      <c r="G2" s="234"/>
      <c r="AG2" t="s">
        <v>102</v>
      </c>
    </row>
    <row r="3" spans="1:60" ht="25.05" customHeight="1">
      <c r="A3" s="139" t="s">
        <v>9</v>
      </c>
      <c r="B3" s="49" t="s">
        <v>58</v>
      </c>
      <c r="C3" s="232" t="s">
        <v>59</v>
      </c>
      <c r="D3" s="233"/>
      <c r="E3" s="233"/>
      <c r="F3" s="233"/>
      <c r="G3" s="234"/>
      <c r="AC3" s="121" t="s">
        <v>102</v>
      </c>
      <c r="AG3" t="s">
        <v>103</v>
      </c>
    </row>
    <row r="4" spans="1:60" ht="25.05" customHeight="1">
      <c r="A4" s="140" t="s">
        <v>10</v>
      </c>
      <c r="B4" s="141" t="s">
        <v>60</v>
      </c>
      <c r="C4" s="235" t="s">
        <v>61</v>
      </c>
      <c r="D4" s="236"/>
      <c r="E4" s="236"/>
      <c r="F4" s="236"/>
      <c r="G4" s="237"/>
      <c r="AG4" t="s">
        <v>104</v>
      </c>
    </row>
    <row r="5" spans="1:60">
      <c r="D5" s="10"/>
    </row>
    <row r="6" spans="1:60" ht="39.6">
      <c r="A6" s="143" t="s">
        <v>105</v>
      </c>
      <c r="B6" s="145" t="s">
        <v>106</v>
      </c>
      <c r="C6" s="145" t="s">
        <v>107</v>
      </c>
      <c r="D6" s="144" t="s">
        <v>108</v>
      </c>
      <c r="E6" s="143" t="s">
        <v>109</v>
      </c>
      <c r="F6" s="142" t="s">
        <v>110</v>
      </c>
      <c r="G6" s="143" t="s">
        <v>31</v>
      </c>
      <c r="H6" s="146" t="s">
        <v>32</v>
      </c>
      <c r="I6" s="146" t="s">
        <v>111</v>
      </c>
      <c r="J6" s="146" t="s">
        <v>33</v>
      </c>
      <c r="K6" s="146" t="s">
        <v>112</v>
      </c>
      <c r="L6" s="146" t="s">
        <v>113</v>
      </c>
      <c r="M6" s="146" t="s">
        <v>114</v>
      </c>
      <c r="N6" s="146" t="s">
        <v>115</v>
      </c>
      <c r="O6" s="146" t="s">
        <v>116</v>
      </c>
      <c r="P6" s="146" t="s">
        <v>117</v>
      </c>
      <c r="Q6" s="146" t="s">
        <v>118</v>
      </c>
      <c r="R6" s="146" t="s">
        <v>119</v>
      </c>
      <c r="S6" s="146" t="s">
        <v>120</v>
      </c>
      <c r="T6" s="146" t="s">
        <v>121</v>
      </c>
      <c r="U6" s="146" t="s">
        <v>122</v>
      </c>
      <c r="V6" s="146" t="s">
        <v>123</v>
      </c>
      <c r="W6" s="146" t="s">
        <v>124</v>
      </c>
      <c r="X6" s="146" t="s">
        <v>125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2" t="s">
        <v>126</v>
      </c>
      <c r="B8" s="153" t="s">
        <v>79</v>
      </c>
      <c r="C8" s="170" t="s">
        <v>80</v>
      </c>
      <c r="D8" s="154"/>
      <c r="E8" s="155"/>
      <c r="F8" s="156"/>
      <c r="G8" s="157">
        <f>SUMIF(AG9:AG43,"&lt;&gt;NOR",G9:G43)</f>
        <v>208538.31999999998</v>
      </c>
      <c r="H8" s="151"/>
      <c r="I8" s="151">
        <f>SUM(I9:I43)</f>
        <v>50958.000000000007</v>
      </c>
      <c r="J8" s="151"/>
      <c r="K8" s="151">
        <f>SUM(K9:K43)</f>
        <v>157580.31999999998</v>
      </c>
      <c r="L8" s="151"/>
      <c r="M8" s="151">
        <f>SUM(M9:M43)</f>
        <v>252331.36720000001</v>
      </c>
      <c r="N8" s="151"/>
      <c r="O8" s="151">
        <f>SUM(O9:O43)</f>
        <v>35.200000000000003</v>
      </c>
      <c r="P8" s="151"/>
      <c r="Q8" s="151">
        <f>SUM(Q9:Q43)</f>
        <v>18.399999999999999</v>
      </c>
      <c r="R8" s="151"/>
      <c r="S8" s="151"/>
      <c r="T8" s="151"/>
      <c r="U8" s="151"/>
      <c r="V8" s="151">
        <f>SUM(V9:V43)</f>
        <v>220.08</v>
      </c>
      <c r="W8" s="151"/>
      <c r="X8" s="151"/>
      <c r="AG8" t="s">
        <v>127</v>
      </c>
    </row>
    <row r="9" spans="1:60" ht="20.399999999999999" outlineLevel="1">
      <c r="A9" s="164">
        <v>1</v>
      </c>
      <c r="B9" s="165" t="s">
        <v>128</v>
      </c>
      <c r="C9" s="171" t="s">
        <v>129</v>
      </c>
      <c r="D9" s="166" t="s">
        <v>130</v>
      </c>
      <c r="E9" s="167">
        <v>50</v>
      </c>
      <c r="F9" s="168">
        <v>25</v>
      </c>
      <c r="G9" s="169">
        <f t="shared" ref="G9:G43" si="0">ROUND(E9*F9,2)</f>
        <v>1250</v>
      </c>
      <c r="H9" s="150">
        <v>0</v>
      </c>
      <c r="I9" s="150">
        <f t="shared" ref="I9:I43" si="1">ROUND(E9*H9,2)</f>
        <v>0</v>
      </c>
      <c r="J9" s="150">
        <v>25</v>
      </c>
      <c r="K9" s="150">
        <f t="shared" ref="K9:K43" si="2">ROUND(E9*J9,2)</f>
        <v>1250</v>
      </c>
      <c r="L9" s="150">
        <v>21</v>
      </c>
      <c r="M9" s="150">
        <f t="shared" ref="M9:M43" si="3">G9*(1+L9/100)</f>
        <v>1512.5</v>
      </c>
      <c r="N9" s="150">
        <v>0</v>
      </c>
      <c r="O9" s="150">
        <f t="shared" ref="O9:O43" si="4">ROUND(E9*N9,2)</f>
        <v>0</v>
      </c>
      <c r="P9" s="150">
        <v>0</v>
      </c>
      <c r="Q9" s="150">
        <f t="shared" ref="Q9:Q43" si="5">ROUND(E9*P9,2)</f>
        <v>0</v>
      </c>
      <c r="R9" s="150"/>
      <c r="S9" s="150" t="s">
        <v>131</v>
      </c>
      <c r="T9" s="150" t="s">
        <v>132</v>
      </c>
      <c r="U9" s="150">
        <v>0.17199999999999999</v>
      </c>
      <c r="V9" s="150">
        <f t="shared" ref="V9:V43" si="6">ROUND(E9*U9,2)</f>
        <v>8.6</v>
      </c>
      <c r="W9" s="150"/>
      <c r="X9" s="150" t="s">
        <v>133</v>
      </c>
      <c r="Y9" s="147"/>
      <c r="Z9" s="147"/>
      <c r="AA9" s="147"/>
      <c r="AB9" s="147"/>
      <c r="AC9" s="147"/>
      <c r="AD9" s="147"/>
      <c r="AE9" s="147"/>
      <c r="AF9" s="147"/>
      <c r="AG9" s="147" t="s">
        <v>134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0.399999999999999" outlineLevel="1">
      <c r="A10" s="164">
        <v>2</v>
      </c>
      <c r="B10" s="165" t="s">
        <v>135</v>
      </c>
      <c r="C10" s="171" t="s">
        <v>136</v>
      </c>
      <c r="D10" s="166" t="s">
        <v>137</v>
      </c>
      <c r="E10" s="167">
        <v>2.5</v>
      </c>
      <c r="F10" s="168">
        <v>1850</v>
      </c>
      <c r="G10" s="169">
        <f t="shared" si="0"/>
        <v>4625</v>
      </c>
      <c r="H10" s="150">
        <v>0</v>
      </c>
      <c r="I10" s="150">
        <f t="shared" si="1"/>
        <v>0</v>
      </c>
      <c r="J10" s="150">
        <v>1850</v>
      </c>
      <c r="K10" s="150">
        <f t="shared" si="2"/>
        <v>4625</v>
      </c>
      <c r="L10" s="150">
        <v>21</v>
      </c>
      <c r="M10" s="150">
        <f t="shared" si="3"/>
        <v>5596.25</v>
      </c>
      <c r="N10" s="150">
        <v>0</v>
      </c>
      <c r="O10" s="150">
        <f t="shared" si="4"/>
        <v>0</v>
      </c>
      <c r="P10" s="150">
        <v>0</v>
      </c>
      <c r="Q10" s="150">
        <f t="shared" si="5"/>
        <v>0</v>
      </c>
      <c r="R10" s="150"/>
      <c r="S10" s="150" t="s">
        <v>131</v>
      </c>
      <c r="T10" s="150" t="s">
        <v>132</v>
      </c>
      <c r="U10" s="150">
        <v>4.9480000000000004</v>
      </c>
      <c r="V10" s="150">
        <f t="shared" si="6"/>
        <v>12.37</v>
      </c>
      <c r="W10" s="150"/>
      <c r="X10" s="150" t="s">
        <v>133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134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0.399999999999999" outlineLevel="1">
      <c r="A11" s="164">
        <v>3</v>
      </c>
      <c r="B11" s="165" t="s">
        <v>138</v>
      </c>
      <c r="C11" s="171" t="s">
        <v>139</v>
      </c>
      <c r="D11" s="166" t="s">
        <v>130</v>
      </c>
      <c r="E11" s="167">
        <v>8.75</v>
      </c>
      <c r="F11" s="168">
        <v>122</v>
      </c>
      <c r="G11" s="169">
        <f t="shared" si="0"/>
        <v>1067.5</v>
      </c>
      <c r="H11" s="150">
        <v>0</v>
      </c>
      <c r="I11" s="150">
        <f t="shared" si="1"/>
        <v>0</v>
      </c>
      <c r="J11" s="150">
        <v>122</v>
      </c>
      <c r="K11" s="150">
        <f t="shared" si="2"/>
        <v>1067.5</v>
      </c>
      <c r="L11" s="150">
        <v>21</v>
      </c>
      <c r="M11" s="150">
        <f t="shared" si="3"/>
        <v>1291.675</v>
      </c>
      <c r="N11" s="150">
        <v>0</v>
      </c>
      <c r="O11" s="150">
        <f t="shared" si="4"/>
        <v>0</v>
      </c>
      <c r="P11" s="150">
        <v>0.29499999999999998</v>
      </c>
      <c r="Q11" s="150">
        <f t="shared" si="5"/>
        <v>2.58</v>
      </c>
      <c r="R11" s="150"/>
      <c r="S11" s="150" t="s">
        <v>140</v>
      </c>
      <c r="T11" s="150" t="s">
        <v>132</v>
      </c>
      <c r="U11" s="150">
        <v>0</v>
      </c>
      <c r="V11" s="150">
        <f t="shared" si="6"/>
        <v>0</v>
      </c>
      <c r="W11" s="150"/>
      <c r="X11" s="150" t="s">
        <v>133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134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0.399999999999999" outlineLevel="1">
      <c r="A12" s="164">
        <v>4</v>
      </c>
      <c r="B12" s="165" t="s">
        <v>141</v>
      </c>
      <c r="C12" s="171" t="s">
        <v>142</v>
      </c>
      <c r="D12" s="166" t="s">
        <v>130</v>
      </c>
      <c r="E12" s="167">
        <v>8.75</v>
      </c>
      <c r="F12" s="168">
        <v>95</v>
      </c>
      <c r="G12" s="169">
        <f t="shared" si="0"/>
        <v>831.25</v>
      </c>
      <c r="H12" s="150">
        <v>0</v>
      </c>
      <c r="I12" s="150">
        <f t="shared" si="1"/>
        <v>0</v>
      </c>
      <c r="J12" s="150">
        <v>95</v>
      </c>
      <c r="K12" s="150">
        <f t="shared" si="2"/>
        <v>831.25</v>
      </c>
      <c r="L12" s="150">
        <v>21</v>
      </c>
      <c r="M12" s="150">
        <f t="shared" si="3"/>
        <v>1005.8125</v>
      </c>
      <c r="N12" s="150">
        <v>0</v>
      </c>
      <c r="O12" s="150">
        <f t="shared" si="4"/>
        <v>0</v>
      </c>
      <c r="P12" s="150">
        <v>0.57999999999999996</v>
      </c>
      <c r="Q12" s="150">
        <f t="shared" si="5"/>
        <v>5.08</v>
      </c>
      <c r="R12" s="150"/>
      <c r="S12" s="150" t="s">
        <v>131</v>
      </c>
      <c r="T12" s="150" t="s">
        <v>132</v>
      </c>
      <c r="U12" s="150">
        <v>0.47639999999999999</v>
      </c>
      <c r="V12" s="150">
        <f t="shared" si="6"/>
        <v>4.17</v>
      </c>
      <c r="W12" s="150"/>
      <c r="X12" s="150" t="s">
        <v>133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134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0.399999999999999" outlineLevel="1">
      <c r="A13" s="164">
        <v>5</v>
      </c>
      <c r="B13" s="165" t="s">
        <v>143</v>
      </c>
      <c r="C13" s="171" t="s">
        <v>144</v>
      </c>
      <c r="D13" s="166" t="s">
        <v>130</v>
      </c>
      <c r="E13" s="167">
        <v>12.25</v>
      </c>
      <c r="F13" s="168">
        <v>115</v>
      </c>
      <c r="G13" s="169">
        <f t="shared" si="0"/>
        <v>1408.75</v>
      </c>
      <c r="H13" s="150">
        <v>0</v>
      </c>
      <c r="I13" s="150">
        <f t="shared" si="1"/>
        <v>0</v>
      </c>
      <c r="J13" s="150">
        <v>115</v>
      </c>
      <c r="K13" s="150">
        <f t="shared" si="2"/>
        <v>1408.75</v>
      </c>
      <c r="L13" s="150">
        <v>21</v>
      </c>
      <c r="M13" s="150">
        <f t="shared" si="3"/>
        <v>1704.5874999999999</v>
      </c>
      <c r="N13" s="150">
        <v>0</v>
      </c>
      <c r="O13" s="150">
        <f t="shared" si="4"/>
        <v>0</v>
      </c>
      <c r="P13" s="150">
        <v>0.62</v>
      </c>
      <c r="Q13" s="150">
        <f t="shared" si="5"/>
        <v>7.6</v>
      </c>
      <c r="R13" s="150"/>
      <c r="S13" s="150" t="s">
        <v>131</v>
      </c>
      <c r="T13" s="150" t="s">
        <v>132</v>
      </c>
      <c r="U13" s="150">
        <v>0.52659999999999996</v>
      </c>
      <c r="V13" s="150">
        <f t="shared" si="6"/>
        <v>6.45</v>
      </c>
      <c r="W13" s="150"/>
      <c r="X13" s="150" t="s">
        <v>133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134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0.399999999999999" outlineLevel="1">
      <c r="A14" s="164">
        <v>6</v>
      </c>
      <c r="B14" s="165" t="s">
        <v>145</v>
      </c>
      <c r="C14" s="171" t="s">
        <v>146</v>
      </c>
      <c r="D14" s="166" t="s">
        <v>130</v>
      </c>
      <c r="E14" s="167">
        <v>12.25</v>
      </c>
      <c r="F14" s="168">
        <v>350</v>
      </c>
      <c r="G14" s="169">
        <f t="shared" si="0"/>
        <v>4287.5</v>
      </c>
      <c r="H14" s="150">
        <v>0</v>
      </c>
      <c r="I14" s="150">
        <f t="shared" si="1"/>
        <v>0</v>
      </c>
      <c r="J14" s="150">
        <v>350</v>
      </c>
      <c r="K14" s="150">
        <f t="shared" si="2"/>
        <v>4287.5</v>
      </c>
      <c r="L14" s="150">
        <v>21</v>
      </c>
      <c r="M14" s="150">
        <f t="shared" si="3"/>
        <v>5187.875</v>
      </c>
      <c r="N14" s="150">
        <v>9.0000000000000006E-5</v>
      </c>
      <c r="O14" s="150">
        <f t="shared" si="4"/>
        <v>0</v>
      </c>
      <c r="P14" s="150">
        <v>0.25600000000000001</v>
      </c>
      <c r="Q14" s="150">
        <f t="shared" si="5"/>
        <v>3.14</v>
      </c>
      <c r="R14" s="150"/>
      <c r="S14" s="150" t="s">
        <v>140</v>
      </c>
      <c r="T14" s="150" t="s">
        <v>132</v>
      </c>
      <c r="U14" s="150">
        <v>0</v>
      </c>
      <c r="V14" s="150">
        <f t="shared" si="6"/>
        <v>0</v>
      </c>
      <c r="W14" s="150"/>
      <c r="X14" s="150" t="s">
        <v>133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134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4">
        <v>7</v>
      </c>
      <c r="B15" s="165" t="s">
        <v>147</v>
      </c>
      <c r="C15" s="171" t="s">
        <v>148</v>
      </c>
      <c r="D15" s="166" t="s">
        <v>149</v>
      </c>
      <c r="E15" s="167">
        <v>10</v>
      </c>
      <c r="F15" s="168">
        <v>388</v>
      </c>
      <c r="G15" s="169">
        <f t="shared" si="0"/>
        <v>3880</v>
      </c>
      <c r="H15" s="150">
        <v>230.08</v>
      </c>
      <c r="I15" s="150">
        <f t="shared" si="1"/>
        <v>2300.8000000000002</v>
      </c>
      <c r="J15" s="150">
        <v>157.91999999999999</v>
      </c>
      <c r="K15" s="150">
        <f t="shared" si="2"/>
        <v>1579.2</v>
      </c>
      <c r="L15" s="150">
        <v>21</v>
      </c>
      <c r="M15" s="150">
        <f t="shared" si="3"/>
        <v>4694.8</v>
      </c>
      <c r="N15" s="150">
        <v>9.5200000000000007E-3</v>
      </c>
      <c r="O15" s="150">
        <f t="shared" si="4"/>
        <v>0.1</v>
      </c>
      <c r="P15" s="150">
        <v>0</v>
      </c>
      <c r="Q15" s="150">
        <f t="shared" si="5"/>
        <v>0</v>
      </c>
      <c r="R15" s="150"/>
      <c r="S15" s="150" t="s">
        <v>131</v>
      </c>
      <c r="T15" s="150" t="s">
        <v>132</v>
      </c>
      <c r="U15" s="150">
        <v>0.53400000000000003</v>
      </c>
      <c r="V15" s="150">
        <f t="shared" si="6"/>
        <v>5.34</v>
      </c>
      <c r="W15" s="150"/>
      <c r="X15" s="150" t="s">
        <v>133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134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0.399999999999999" outlineLevel="1">
      <c r="A16" s="164">
        <v>8</v>
      </c>
      <c r="B16" s="165" t="s">
        <v>150</v>
      </c>
      <c r="C16" s="171" t="s">
        <v>151</v>
      </c>
      <c r="D16" s="166" t="s">
        <v>152</v>
      </c>
      <c r="E16" s="167">
        <v>100</v>
      </c>
      <c r="F16" s="168">
        <v>122</v>
      </c>
      <c r="G16" s="169">
        <f t="shared" si="0"/>
        <v>12200</v>
      </c>
      <c r="H16" s="150">
        <v>0.8</v>
      </c>
      <c r="I16" s="150">
        <f t="shared" si="1"/>
        <v>80</v>
      </c>
      <c r="J16" s="150">
        <v>121.2</v>
      </c>
      <c r="K16" s="150">
        <f t="shared" si="2"/>
        <v>12120</v>
      </c>
      <c r="L16" s="150">
        <v>21</v>
      </c>
      <c r="M16" s="150">
        <f t="shared" si="3"/>
        <v>14762</v>
      </c>
      <c r="N16" s="150">
        <v>0</v>
      </c>
      <c r="O16" s="150">
        <f t="shared" si="4"/>
        <v>0</v>
      </c>
      <c r="P16" s="150">
        <v>0</v>
      </c>
      <c r="Q16" s="150">
        <f t="shared" si="5"/>
        <v>0</v>
      </c>
      <c r="R16" s="150"/>
      <c r="S16" s="150" t="s">
        <v>131</v>
      </c>
      <c r="T16" s="150" t="s">
        <v>132</v>
      </c>
      <c r="U16" s="150">
        <v>0.30299999999999999</v>
      </c>
      <c r="V16" s="150">
        <f t="shared" si="6"/>
        <v>30.3</v>
      </c>
      <c r="W16" s="150"/>
      <c r="X16" s="150" t="s">
        <v>133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134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>
      <c r="A17" s="164">
        <v>9</v>
      </c>
      <c r="B17" s="165" t="s">
        <v>153</v>
      </c>
      <c r="C17" s="171" t="s">
        <v>154</v>
      </c>
      <c r="D17" s="166" t="s">
        <v>155</v>
      </c>
      <c r="E17" s="167">
        <v>30</v>
      </c>
      <c r="F17" s="168">
        <v>10</v>
      </c>
      <c r="G17" s="169">
        <f t="shared" si="0"/>
        <v>300</v>
      </c>
      <c r="H17" s="150">
        <v>0</v>
      </c>
      <c r="I17" s="150">
        <f t="shared" si="1"/>
        <v>0</v>
      </c>
      <c r="J17" s="150">
        <v>10</v>
      </c>
      <c r="K17" s="150">
        <f t="shared" si="2"/>
        <v>300</v>
      </c>
      <c r="L17" s="150">
        <v>21</v>
      </c>
      <c r="M17" s="150">
        <f t="shared" si="3"/>
        <v>363</v>
      </c>
      <c r="N17" s="150">
        <v>0</v>
      </c>
      <c r="O17" s="150">
        <f t="shared" si="4"/>
        <v>0</v>
      </c>
      <c r="P17" s="150">
        <v>0</v>
      </c>
      <c r="Q17" s="150">
        <f t="shared" si="5"/>
        <v>0</v>
      </c>
      <c r="R17" s="150"/>
      <c r="S17" s="150" t="s">
        <v>131</v>
      </c>
      <c r="T17" s="150" t="s">
        <v>132</v>
      </c>
      <c r="U17" s="150">
        <v>0</v>
      </c>
      <c r="V17" s="150">
        <f t="shared" si="6"/>
        <v>0</v>
      </c>
      <c r="W17" s="150"/>
      <c r="X17" s="150" t="s">
        <v>133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134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>
      <c r="A18" s="164">
        <v>10</v>
      </c>
      <c r="B18" s="165" t="s">
        <v>156</v>
      </c>
      <c r="C18" s="171" t="s">
        <v>157</v>
      </c>
      <c r="D18" s="166" t="s">
        <v>137</v>
      </c>
      <c r="E18" s="167">
        <v>10</v>
      </c>
      <c r="F18" s="168">
        <v>550</v>
      </c>
      <c r="G18" s="169">
        <f t="shared" si="0"/>
        <v>5500</v>
      </c>
      <c r="H18" s="150">
        <v>0</v>
      </c>
      <c r="I18" s="150">
        <f t="shared" si="1"/>
        <v>0</v>
      </c>
      <c r="J18" s="150">
        <v>550</v>
      </c>
      <c r="K18" s="150">
        <f t="shared" si="2"/>
        <v>5500</v>
      </c>
      <c r="L18" s="150">
        <v>21</v>
      </c>
      <c r="M18" s="150">
        <f t="shared" si="3"/>
        <v>6655</v>
      </c>
      <c r="N18" s="150">
        <v>0</v>
      </c>
      <c r="O18" s="150">
        <f t="shared" si="4"/>
        <v>0</v>
      </c>
      <c r="P18" s="150">
        <v>0</v>
      </c>
      <c r="Q18" s="150">
        <f t="shared" si="5"/>
        <v>0</v>
      </c>
      <c r="R18" s="150"/>
      <c r="S18" s="150" t="s">
        <v>131</v>
      </c>
      <c r="T18" s="150" t="s">
        <v>132</v>
      </c>
      <c r="U18" s="150">
        <v>1.548</v>
      </c>
      <c r="V18" s="150">
        <f t="shared" si="6"/>
        <v>15.48</v>
      </c>
      <c r="W18" s="150"/>
      <c r="X18" s="150" t="s">
        <v>133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0.399999999999999" outlineLevel="1">
      <c r="A19" s="164">
        <v>11</v>
      </c>
      <c r="B19" s="165" t="s">
        <v>158</v>
      </c>
      <c r="C19" s="171" t="s">
        <v>159</v>
      </c>
      <c r="D19" s="166" t="s">
        <v>137</v>
      </c>
      <c r="E19" s="167">
        <v>147.84</v>
      </c>
      <c r="F19" s="168">
        <v>166</v>
      </c>
      <c r="G19" s="169">
        <f t="shared" si="0"/>
        <v>24541.439999999999</v>
      </c>
      <c r="H19" s="150">
        <v>0</v>
      </c>
      <c r="I19" s="150">
        <f t="shared" si="1"/>
        <v>0</v>
      </c>
      <c r="J19" s="150">
        <v>166</v>
      </c>
      <c r="K19" s="150">
        <f t="shared" si="2"/>
        <v>24541.439999999999</v>
      </c>
      <c r="L19" s="150">
        <v>21</v>
      </c>
      <c r="M19" s="150">
        <f t="shared" si="3"/>
        <v>29695.142399999997</v>
      </c>
      <c r="N19" s="150">
        <v>0</v>
      </c>
      <c r="O19" s="150">
        <f t="shared" si="4"/>
        <v>0</v>
      </c>
      <c r="P19" s="150">
        <v>0</v>
      </c>
      <c r="Q19" s="150">
        <f t="shared" si="5"/>
        <v>0</v>
      </c>
      <c r="R19" s="150"/>
      <c r="S19" s="150" t="s">
        <v>140</v>
      </c>
      <c r="T19" s="150" t="s">
        <v>132</v>
      </c>
      <c r="U19" s="150">
        <v>0</v>
      </c>
      <c r="V19" s="150">
        <f t="shared" si="6"/>
        <v>0</v>
      </c>
      <c r="W19" s="150"/>
      <c r="X19" s="150" t="s">
        <v>133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134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0.399999999999999" outlineLevel="1">
      <c r="A20" s="164">
        <v>12</v>
      </c>
      <c r="B20" s="165" t="s">
        <v>160</v>
      </c>
      <c r="C20" s="171" t="s">
        <v>161</v>
      </c>
      <c r="D20" s="166" t="s">
        <v>137</v>
      </c>
      <c r="E20" s="167">
        <v>73.92</v>
      </c>
      <c r="F20" s="168">
        <v>30</v>
      </c>
      <c r="G20" s="169">
        <f t="shared" si="0"/>
        <v>2217.6</v>
      </c>
      <c r="H20" s="150">
        <v>0</v>
      </c>
      <c r="I20" s="150">
        <f t="shared" si="1"/>
        <v>0</v>
      </c>
      <c r="J20" s="150">
        <v>30</v>
      </c>
      <c r="K20" s="150">
        <f t="shared" si="2"/>
        <v>2217.6</v>
      </c>
      <c r="L20" s="150">
        <v>21</v>
      </c>
      <c r="M20" s="150">
        <f t="shared" si="3"/>
        <v>2683.2959999999998</v>
      </c>
      <c r="N20" s="150">
        <v>0</v>
      </c>
      <c r="O20" s="150">
        <f t="shared" si="4"/>
        <v>0</v>
      </c>
      <c r="P20" s="150">
        <v>0</v>
      </c>
      <c r="Q20" s="150">
        <f t="shared" si="5"/>
        <v>0</v>
      </c>
      <c r="R20" s="150"/>
      <c r="S20" s="150" t="s">
        <v>140</v>
      </c>
      <c r="T20" s="150" t="s">
        <v>132</v>
      </c>
      <c r="U20" s="150">
        <v>0</v>
      </c>
      <c r="V20" s="150">
        <f t="shared" si="6"/>
        <v>0</v>
      </c>
      <c r="W20" s="150"/>
      <c r="X20" s="150" t="s">
        <v>133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134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>
      <c r="A21" s="164">
        <v>13</v>
      </c>
      <c r="B21" s="165" t="s">
        <v>162</v>
      </c>
      <c r="C21" s="171" t="s">
        <v>163</v>
      </c>
      <c r="D21" s="166" t="s">
        <v>137</v>
      </c>
      <c r="E21" s="167">
        <v>44.351999999999997</v>
      </c>
      <c r="F21" s="168">
        <v>150</v>
      </c>
      <c r="G21" s="169">
        <f t="shared" si="0"/>
        <v>6652.8</v>
      </c>
      <c r="H21" s="150">
        <v>0</v>
      </c>
      <c r="I21" s="150">
        <f t="shared" si="1"/>
        <v>0</v>
      </c>
      <c r="J21" s="150">
        <v>150</v>
      </c>
      <c r="K21" s="150">
        <f t="shared" si="2"/>
        <v>6652.8</v>
      </c>
      <c r="L21" s="150">
        <v>21</v>
      </c>
      <c r="M21" s="150">
        <f t="shared" si="3"/>
        <v>8049.8879999999999</v>
      </c>
      <c r="N21" s="150">
        <v>0</v>
      </c>
      <c r="O21" s="150">
        <f t="shared" si="4"/>
        <v>0</v>
      </c>
      <c r="P21" s="150">
        <v>0</v>
      </c>
      <c r="Q21" s="150">
        <f t="shared" si="5"/>
        <v>0</v>
      </c>
      <c r="R21" s="150"/>
      <c r="S21" s="150" t="s">
        <v>131</v>
      </c>
      <c r="T21" s="150" t="s">
        <v>132</v>
      </c>
      <c r="U21" s="150">
        <v>0.55079999999999996</v>
      </c>
      <c r="V21" s="150">
        <f t="shared" si="6"/>
        <v>24.43</v>
      </c>
      <c r="W21" s="150"/>
      <c r="X21" s="150" t="s">
        <v>133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134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64">
        <v>14</v>
      </c>
      <c r="B22" s="165" t="s">
        <v>164</v>
      </c>
      <c r="C22" s="171" t="s">
        <v>165</v>
      </c>
      <c r="D22" s="166" t="s">
        <v>130</v>
      </c>
      <c r="E22" s="167">
        <v>50</v>
      </c>
      <c r="F22" s="168">
        <v>76</v>
      </c>
      <c r="G22" s="169">
        <f t="shared" si="0"/>
        <v>3800</v>
      </c>
      <c r="H22" s="150">
        <v>13.76</v>
      </c>
      <c r="I22" s="150">
        <f t="shared" si="1"/>
        <v>688</v>
      </c>
      <c r="J22" s="150">
        <v>62.24</v>
      </c>
      <c r="K22" s="150">
        <f t="shared" si="2"/>
        <v>3112</v>
      </c>
      <c r="L22" s="150">
        <v>21</v>
      </c>
      <c r="M22" s="150">
        <f t="shared" si="3"/>
        <v>4598</v>
      </c>
      <c r="N22" s="150">
        <v>6.9999999999999999E-4</v>
      </c>
      <c r="O22" s="150">
        <f t="shared" si="4"/>
        <v>0.04</v>
      </c>
      <c r="P22" s="150">
        <v>0</v>
      </c>
      <c r="Q22" s="150">
        <f t="shared" si="5"/>
        <v>0</v>
      </c>
      <c r="R22" s="150"/>
      <c r="S22" s="150" t="s">
        <v>131</v>
      </c>
      <c r="T22" s="150" t="s">
        <v>132</v>
      </c>
      <c r="U22" s="150">
        <v>0.156</v>
      </c>
      <c r="V22" s="150">
        <f t="shared" si="6"/>
        <v>7.8</v>
      </c>
      <c r="W22" s="150"/>
      <c r="X22" s="150" t="s">
        <v>133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134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64">
        <v>15</v>
      </c>
      <c r="B23" s="165" t="s">
        <v>166</v>
      </c>
      <c r="C23" s="171" t="s">
        <v>167</v>
      </c>
      <c r="D23" s="166" t="s">
        <v>130</v>
      </c>
      <c r="E23" s="167">
        <v>50</v>
      </c>
      <c r="F23" s="168">
        <v>26</v>
      </c>
      <c r="G23" s="169">
        <f t="shared" si="0"/>
        <v>1300</v>
      </c>
      <c r="H23" s="150">
        <v>0</v>
      </c>
      <c r="I23" s="150">
        <f t="shared" si="1"/>
        <v>0</v>
      </c>
      <c r="J23" s="150">
        <v>26</v>
      </c>
      <c r="K23" s="150">
        <f t="shared" si="2"/>
        <v>1300</v>
      </c>
      <c r="L23" s="150">
        <v>21</v>
      </c>
      <c r="M23" s="150">
        <f t="shared" si="3"/>
        <v>1573</v>
      </c>
      <c r="N23" s="150">
        <v>0</v>
      </c>
      <c r="O23" s="150">
        <f t="shared" si="4"/>
        <v>0</v>
      </c>
      <c r="P23" s="150">
        <v>0</v>
      </c>
      <c r="Q23" s="150">
        <f t="shared" si="5"/>
        <v>0</v>
      </c>
      <c r="R23" s="150"/>
      <c r="S23" s="150" t="s">
        <v>131</v>
      </c>
      <c r="T23" s="150" t="s">
        <v>132</v>
      </c>
      <c r="U23" s="150">
        <v>9.5000000000000001E-2</v>
      </c>
      <c r="V23" s="150">
        <f t="shared" si="6"/>
        <v>4.75</v>
      </c>
      <c r="W23" s="150"/>
      <c r="X23" s="150" t="s">
        <v>133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134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64">
        <v>16</v>
      </c>
      <c r="B24" s="165" t="s">
        <v>168</v>
      </c>
      <c r="C24" s="171" t="s">
        <v>169</v>
      </c>
      <c r="D24" s="166" t="s">
        <v>130</v>
      </c>
      <c r="E24" s="167">
        <v>50</v>
      </c>
      <c r="F24" s="168">
        <v>112</v>
      </c>
      <c r="G24" s="169">
        <f t="shared" si="0"/>
        <v>5600</v>
      </c>
      <c r="H24" s="150">
        <v>3.22</v>
      </c>
      <c r="I24" s="150">
        <f t="shared" si="1"/>
        <v>161</v>
      </c>
      <c r="J24" s="150">
        <v>108.78</v>
      </c>
      <c r="K24" s="150">
        <f t="shared" si="2"/>
        <v>5439</v>
      </c>
      <c r="L24" s="150">
        <v>21</v>
      </c>
      <c r="M24" s="150">
        <f t="shared" si="3"/>
        <v>6776</v>
      </c>
      <c r="N24" s="150">
        <v>7.9000000000000001E-4</v>
      </c>
      <c r="O24" s="150">
        <f t="shared" si="4"/>
        <v>0.04</v>
      </c>
      <c r="P24" s="150">
        <v>0</v>
      </c>
      <c r="Q24" s="150">
        <f t="shared" si="5"/>
        <v>0</v>
      </c>
      <c r="R24" s="150"/>
      <c r="S24" s="150" t="s">
        <v>131</v>
      </c>
      <c r="T24" s="150" t="s">
        <v>132</v>
      </c>
      <c r="U24" s="150">
        <v>0.28299999999999997</v>
      </c>
      <c r="V24" s="150">
        <f t="shared" si="6"/>
        <v>14.15</v>
      </c>
      <c r="W24" s="150"/>
      <c r="X24" s="150" t="s">
        <v>133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134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64">
        <v>17</v>
      </c>
      <c r="B25" s="165" t="s">
        <v>170</v>
      </c>
      <c r="C25" s="171" t="s">
        <v>171</v>
      </c>
      <c r="D25" s="166" t="s">
        <v>130</v>
      </c>
      <c r="E25" s="167">
        <v>50</v>
      </c>
      <c r="F25" s="168">
        <v>20</v>
      </c>
      <c r="G25" s="169">
        <f t="shared" si="0"/>
        <v>1000</v>
      </c>
      <c r="H25" s="150">
        <v>0</v>
      </c>
      <c r="I25" s="150">
        <f t="shared" si="1"/>
        <v>0</v>
      </c>
      <c r="J25" s="150">
        <v>20</v>
      </c>
      <c r="K25" s="150">
        <f t="shared" si="2"/>
        <v>1000</v>
      </c>
      <c r="L25" s="150">
        <v>21</v>
      </c>
      <c r="M25" s="150">
        <f t="shared" si="3"/>
        <v>1210</v>
      </c>
      <c r="N25" s="150">
        <v>0</v>
      </c>
      <c r="O25" s="150">
        <f t="shared" si="4"/>
        <v>0</v>
      </c>
      <c r="P25" s="150">
        <v>0</v>
      </c>
      <c r="Q25" s="150">
        <f t="shared" si="5"/>
        <v>0</v>
      </c>
      <c r="R25" s="150"/>
      <c r="S25" s="150" t="s">
        <v>131</v>
      </c>
      <c r="T25" s="150" t="s">
        <v>132</v>
      </c>
      <c r="U25" s="150">
        <v>0.08</v>
      </c>
      <c r="V25" s="150">
        <f t="shared" si="6"/>
        <v>4</v>
      </c>
      <c r="W25" s="150"/>
      <c r="X25" s="150" t="s">
        <v>133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134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0.399999999999999" outlineLevel="1">
      <c r="A26" s="164">
        <v>18</v>
      </c>
      <c r="B26" s="165" t="s">
        <v>172</v>
      </c>
      <c r="C26" s="171" t="s">
        <v>173</v>
      </c>
      <c r="D26" s="166" t="s">
        <v>137</v>
      </c>
      <c r="E26" s="167">
        <v>23.654</v>
      </c>
      <c r="F26" s="168">
        <v>10</v>
      </c>
      <c r="G26" s="169">
        <f t="shared" si="0"/>
        <v>236.54</v>
      </c>
      <c r="H26" s="150">
        <v>0</v>
      </c>
      <c r="I26" s="150">
        <f t="shared" si="1"/>
        <v>0</v>
      </c>
      <c r="J26" s="150">
        <v>10</v>
      </c>
      <c r="K26" s="150">
        <f t="shared" si="2"/>
        <v>236.54</v>
      </c>
      <c r="L26" s="150">
        <v>21</v>
      </c>
      <c r="M26" s="150">
        <f t="shared" si="3"/>
        <v>286.21339999999998</v>
      </c>
      <c r="N26" s="150">
        <v>0</v>
      </c>
      <c r="O26" s="150">
        <f t="shared" si="4"/>
        <v>0</v>
      </c>
      <c r="P26" s="150">
        <v>0</v>
      </c>
      <c r="Q26" s="150">
        <f t="shared" si="5"/>
        <v>0</v>
      </c>
      <c r="R26" s="150"/>
      <c r="S26" s="150" t="s">
        <v>131</v>
      </c>
      <c r="T26" s="150" t="s">
        <v>132</v>
      </c>
      <c r="U26" s="150">
        <v>0.51900000000000002</v>
      </c>
      <c r="V26" s="150">
        <f t="shared" si="6"/>
        <v>12.28</v>
      </c>
      <c r="W26" s="150"/>
      <c r="X26" s="150" t="s">
        <v>133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0.399999999999999" outlineLevel="1">
      <c r="A27" s="164">
        <v>19</v>
      </c>
      <c r="B27" s="165" t="s">
        <v>174</v>
      </c>
      <c r="C27" s="171" t="s">
        <v>175</v>
      </c>
      <c r="D27" s="166" t="s">
        <v>137</v>
      </c>
      <c r="E27" s="167">
        <v>75</v>
      </c>
      <c r="F27" s="168">
        <v>98</v>
      </c>
      <c r="G27" s="169">
        <f t="shared" si="0"/>
        <v>7350</v>
      </c>
      <c r="H27" s="150">
        <v>0</v>
      </c>
      <c r="I27" s="150">
        <f t="shared" si="1"/>
        <v>0</v>
      </c>
      <c r="J27" s="150">
        <v>98</v>
      </c>
      <c r="K27" s="150">
        <f t="shared" si="2"/>
        <v>7350</v>
      </c>
      <c r="L27" s="150">
        <v>21</v>
      </c>
      <c r="M27" s="150">
        <f t="shared" si="3"/>
        <v>8893.5</v>
      </c>
      <c r="N27" s="150">
        <v>0</v>
      </c>
      <c r="O27" s="150">
        <f t="shared" si="4"/>
        <v>0</v>
      </c>
      <c r="P27" s="150">
        <v>0</v>
      </c>
      <c r="Q27" s="150">
        <f t="shared" si="5"/>
        <v>0</v>
      </c>
      <c r="R27" s="150"/>
      <c r="S27" s="150" t="s">
        <v>131</v>
      </c>
      <c r="T27" s="150" t="s">
        <v>132</v>
      </c>
      <c r="U27" s="150">
        <v>1.0999999999999999E-2</v>
      </c>
      <c r="V27" s="150">
        <f t="shared" si="6"/>
        <v>0.83</v>
      </c>
      <c r="W27" s="150"/>
      <c r="X27" s="150" t="s">
        <v>133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134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0.399999999999999" outlineLevel="1">
      <c r="A28" s="164">
        <v>20</v>
      </c>
      <c r="B28" s="165" t="s">
        <v>176</v>
      </c>
      <c r="C28" s="171" t="s">
        <v>177</v>
      </c>
      <c r="D28" s="166" t="s">
        <v>137</v>
      </c>
      <c r="E28" s="167">
        <v>110.34</v>
      </c>
      <c r="F28" s="168">
        <v>203</v>
      </c>
      <c r="G28" s="169">
        <f t="shared" si="0"/>
        <v>22399.02</v>
      </c>
      <c r="H28" s="150">
        <v>0</v>
      </c>
      <c r="I28" s="150">
        <f t="shared" si="1"/>
        <v>0</v>
      </c>
      <c r="J28" s="150">
        <v>203</v>
      </c>
      <c r="K28" s="150">
        <f t="shared" si="2"/>
        <v>22399.02</v>
      </c>
      <c r="L28" s="150">
        <v>21</v>
      </c>
      <c r="M28" s="150">
        <f t="shared" si="3"/>
        <v>27102.814200000001</v>
      </c>
      <c r="N28" s="150">
        <v>0</v>
      </c>
      <c r="O28" s="150">
        <f t="shared" si="4"/>
        <v>0</v>
      </c>
      <c r="P28" s="150">
        <v>0</v>
      </c>
      <c r="Q28" s="150">
        <f t="shared" si="5"/>
        <v>0</v>
      </c>
      <c r="R28" s="150"/>
      <c r="S28" s="150" t="s">
        <v>131</v>
      </c>
      <c r="T28" s="150" t="s">
        <v>132</v>
      </c>
      <c r="U28" s="150">
        <v>1.0999999999999999E-2</v>
      </c>
      <c r="V28" s="150">
        <f t="shared" si="6"/>
        <v>1.21</v>
      </c>
      <c r="W28" s="150"/>
      <c r="X28" s="150" t="s">
        <v>133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134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64">
        <v>21</v>
      </c>
      <c r="B29" s="165" t="s">
        <v>178</v>
      </c>
      <c r="C29" s="171" t="s">
        <v>179</v>
      </c>
      <c r="D29" s="166" t="s">
        <v>137</v>
      </c>
      <c r="E29" s="167">
        <v>37.5</v>
      </c>
      <c r="F29" s="168">
        <v>46</v>
      </c>
      <c r="G29" s="169">
        <f t="shared" si="0"/>
        <v>1725</v>
      </c>
      <c r="H29" s="150">
        <v>0</v>
      </c>
      <c r="I29" s="150">
        <f t="shared" si="1"/>
        <v>0</v>
      </c>
      <c r="J29" s="150">
        <v>46</v>
      </c>
      <c r="K29" s="150">
        <f t="shared" si="2"/>
        <v>1725</v>
      </c>
      <c r="L29" s="150">
        <v>21</v>
      </c>
      <c r="M29" s="150">
        <f t="shared" si="3"/>
        <v>2087.25</v>
      </c>
      <c r="N29" s="150">
        <v>0</v>
      </c>
      <c r="O29" s="150">
        <f t="shared" si="4"/>
        <v>0</v>
      </c>
      <c r="P29" s="150">
        <v>0</v>
      </c>
      <c r="Q29" s="150">
        <f t="shared" si="5"/>
        <v>0</v>
      </c>
      <c r="R29" s="150"/>
      <c r="S29" s="150" t="s">
        <v>131</v>
      </c>
      <c r="T29" s="150" t="s">
        <v>132</v>
      </c>
      <c r="U29" s="150">
        <v>0.65200000000000002</v>
      </c>
      <c r="V29" s="150">
        <f t="shared" si="6"/>
        <v>24.45</v>
      </c>
      <c r="W29" s="150"/>
      <c r="X29" s="150" t="s">
        <v>133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134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0.399999999999999" outlineLevel="1">
      <c r="A30" s="164">
        <v>22</v>
      </c>
      <c r="B30" s="165" t="s">
        <v>180</v>
      </c>
      <c r="C30" s="171" t="s">
        <v>181</v>
      </c>
      <c r="D30" s="166" t="s">
        <v>130</v>
      </c>
      <c r="E30" s="167">
        <v>50</v>
      </c>
      <c r="F30" s="168">
        <v>18</v>
      </c>
      <c r="G30" s="169">
        <f t="shared" si="0"/>
        <v>900</v>
      </c>
      <c r="H30" s="150">
        <v>0</v>
      </c>
      <c r="I30" s="150">
        <f t="shared" si="1"/>
        <v>0</v>
      </c>
      <c r="J30" s="150">
        <v>18</v>
      </c>
      <c r="K30" s="150">
        <f t="shared" si="2"/>
        <v>900</v>
      </c>
      <c r="L30" s="150">
        <v>21</v>
      </c>
      <c r="M30" s="150">
        <f t="shared" si="3"/>
        <v>1089</v>
      </c>
      <c r="N30" s="150">
        <v>0</v>
      </c>
      <c r="O30" s="150">
        <f t="shared" si="4"/>
        <v>0</v>
      </c>
      <c r="P30" s="150">
        <v>0</v>
      </c>
      <c r="Q30" s="150">
        <f t="shared" si="5"/>
        <v>0</v>
      </c>
      <c r="R30" s="150"/>
      <c r="S30" s="150" t="s">
        <v>131</v>
      </c>
      <c r="T30" s="150" t="s">
        <v>132</v>
      </c>
      <c r="U30" s="150">
        <v>1.2E-2</v>
      </c>
      <c r="V30" s="150">
        <f t="shared" si="6"/>
        <v>0.6</v>
      </c>
      <c r="W30" s="150"/>
      <c r="X30" s="150" t="s">
        <v>133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134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64">
        <v>23</v>
      </c>
      <c r="B31" s="165" t="s">
        <v>182</v>
      </c>
      <c r="C31" s="171" t="s">
        <v>183</v>
      </c>
      <c r="D31" s="166" t="s">
        <v>137</v>
      </c>
      <c r="E31" s="167">
        <v>37.5</v>
      </c>
      <c r="F31" s="168">
        <v>18</v>
      </c>
      <c r="G31" s="169">
        <f t="shared" si="0"/>
        <v>675</v>
      </c>
      <c r="H31" s="150">
        <v>0</v>
      </c>
      <c r="I31" s="150">
        <f t="shared" si="1"/>
        <v>0</v>
      </c>
      <c r="J31" s="150">
        <v>18</v>
      </c>
      <c r="K31" s="150">
        <f t="shared" si="2"/>
        <v>675</v>
      </c>
      <c r="L31" s="150">
        <v>21</v>
      </c>
      <c r="M31" s="150">
        <f t="shared" si="3"/>
        <v>816.75</v>
      </c>
      <c r="N31" s="150">
        <v>0</v>
      </c>
      <c r="O31" s="150">
        <f t="shared" si="4"/>
        <v>0</v>
      </c>
      <c r="P31" s="150">
        <v>0</v>
      </c>
      <c r="Q31" s="150">
        <f t="shared" si="5"/>
        <v>0</v>
      </c>
      <c r="R31" s="150"/>
      <c r="S31" s="150" t="s">
        <v>131</v>
      </c>
      <c r="T31" s="150" t="s">
        <v>132</v>
      </c>
      <c r="U31" s="150">
        <v>3.1E-2</v>
      </c>
      <c r="V31" s="150">
        <f t="shared" si="6"/>
        <v>1.1599999999999999</v>
      </c>
      <c r="W31" s="150"/>
      <c r="X31" s="150" t="s">
        <v>133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134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64">
        <v>24</v>
      </c>
      <c r="B32" s="165" t="s">
        <v>184</v>
      </c>
      <c r="C32" s="171" t="s">
        <v>185</v>
      </c>
      <c r="D32" s="166" t="s">
        <v>137</v>
      </c>
      <c r="E32" s="167">
        <v>110.34</v>
      </c>
      <c r="F32" s="168">
        <v>10</v>
      </c>
      <c r="G32" s="169">
        <f t="shared" si="0"/>
        <v>1103.4000000000001</v>
      </c>
      <c r="H32" s="150">
        <v>0</v>
      </c>
      <c r="I32" s="150">
        <f t="shared" si="1"/>
        <v>0</v>
      </c>
      <c r="J32" s="150">
        <v>10</v>
      </c>
      <c r="K32" s="150">
        <f t="shared" si="2"/>
        <v>1103.4000000000001</v>
      </c>
      <c r="L32" s="150">
        <v>21</v>
      </c>
      <c r="M32" s="150">
        <f t="shared" si="3"/>
        <v>1335.114</v>
      </c>
      <c r="N32" s="150">
        <v>0</v>
      </c>
      <c r="O32" s="150">
        <f t="shared" si="4"/>
        <v>0</v>
      </c>
      <c r="P32" s="150">
        <v>0</v>
      </c>
      <c r="Q32" s="150">
        <f t="shared" si="5"/>
        <v>0</v>
      </c>
      <c r="R32" s="150"/>
      <c r="S32" s="150" t="s">
        <v>131</v>
      </c>
      <c r="T32" s="150" t="s">
        <v>132</v>
      </c>
      <c r="U32" s="150">
        <v>8.9999999999999993E-3</v>
      </c>
      <c r="V32" s="150">
        <f t="shared" si="6"/>
        <v>0.99</v>
      </c>
      <c r="W32" s="150"/>
      <c r="X32" s="150" t="s">
        <v>133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134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0.399999999999999" outlineLevel="1">
      <c r="A33" s="164">
        <v>25</v>
      </c>
      <c r="B33" s="165" t="s">
        <v>186</v>
      </c>
      <c r="C33" s="171" t="s">
        <v>187</v>
      </c>
      <c r="D33" s="166" t="s">
        <v>188</v>
      </c>
      <c r="E33" s="167">
        <v>187.578</v>
      </c>
      <c r="F33" s="168">
        <v>140</v>
      </c>
      <c r="G33" s="169">
        <f t="shared" si="0"/>
        <v>26260.92</v>
      </c>
      <c r="H33" s="150">
        <v>0</v>
      </c>
      <c r="I33" s="150">
        <f t="shared" si="1"/>
        <v>0</v>
      </c>
      <c r="J33" s="150">
        <v>140</v>
      </c>
      <c r="K33" s="150">
        <f t="shared" si="2"/>
        <v>26260.92</v>
      </c>
      <c r="L33" s="150">
        <v>21</v>
      </c>
      <c r="M33" s="150">
        <f t="shared" si="3"/>
        <v>31775.713199999998</v>
      </c>
      <c r="N33" s="150">
        <v>0</v>
      </c>
      <c r="O33" s="150">
        <f t="shared" si="4"/>
        <v>0</v>
      </c>
      <c r="P33" s="150">
        <v>0</v>
      </c>
      <c r="Q33" s="150">
        <f t="shared" si="5"/>
        <v>0</v>
      </c>
      <c r="R33" s="150"/>
      <c r="S33" s="150" t="s">
        <v>140</v>
      </c>
      <c r="T33" s="150" t="s">
        <v>132</v>
      </c>
      <c r="U33" s="150">
        <v>0</v>
      </c>
      <c r="V33" s="150">
        <f t="shared" si="6"/>
        <v>0</v>
      </c>
      <c r="W33" s="150"/>
      <c r="X33" s="150" t="s">
        <v>133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134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0.399999999999999" outlineLevel="1">
      <c r="A34" s="164">
        <v>26</v>
      </c>
      <c r="B34" s="165" t="s">
        <v>189</v>
      </c>
      <c r="C34" s="171" t="s">
        <v>190</v>
      </c>
      <c r="D34" s="166" t="s">
        <v>137</v>
      </c>
      <c r="E34" s="167">
        <v>110</v>
      </c>
      <c r="F34" s="168">
        <v>112</v>
      </c>
      <c r="G34" s="169">
        <f t="shared" si="0"/>
        <v>12320</v>
      </c>
      <c r="H34" s="150">
        <v>0</v>
      </c>
      <c r="I34" s="150">
        <f t="shared" si="1"/>
        <v>0</v>
      </c>
      <c r="J34" s="150">
        <v>112</v>
      </c>
      <c r="K34" s="150">
        <f t="shared" si="2"/>
        <v>12320</v>
      </c>
      <c r="L34" s="150">
        <v>21</v>
      </c>
      <c r="M34" s="150">
        <f t="shared" si="3"/>
        <v>14907.199999999999</v>
      </c>
      <c r="N34" s="150">
        <v>0</v>
      </c>
      <c r="O34" s="150">
        <f t="shared" si="4"/>
        <v>0</v>
      </c>
      <c r="P34" s="150">
        <v>0</v>
      </c>
      <c r="Q34" s="150">
        <f t="shared" si="5"/>
        <v>0</v>
      </c>
      <c r="R34" s="150"/>
      <c r="S34" s="150" t="s">
        <v>131</v>
      </c>
      <c r="T34" s="150" t="s">
        <v>132</v>
      </c>
      <c r="U34" s="150">
        <v>0.20200000000000001</v>
      </c>
      <c r="V34" s="150">
        <f t="shared" si="6"/>
        <v>22.22</v>
      </c>
      <c r="W34" s="150"/>
      <c r="X34" s="150" t="s">
        <v>133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134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64">
        <v>27</v>
      </c>
      <c r="B35" s="165" t="s">
        <v>191</v>
      </c>
      <c r="C35" s="171" t="s">
        <v>192</v>
      </c>
      <c r="D35" s="166" t="s">
        <v>188</v>
      </c>
      <c r="E35" s="167">
        <v>35.020000000000003</v>
      </c>
      <c r="F35" s="168">
        <v>322</v>
      </c>
      <c r="G35" s="169">
        <f t="shared" si="0"/>
        <v>11276.44</v>
      </c>
      <c r="H35" s="150">
        <v>322</v>
      </c>
      <c r="I35" s="150">
        <f t="shared" si="1"/>
        <v>11276.44</v>
      </c>
      <c r="J35" s="150">
        <v>0</v>
      </c>
      <c r="K35" s="150">
        <f t="shared" si="2"/>
        <v>0</v>
      </c>
      <c r="L35" s="150">
        <v>21</v>
      </c>
      <c r="M35" s="150">
        <f t="shared" si="3"/>
        <v>13644.492400000001</v>
      </c>
      <c r="N35" s="150">
        <v>1</v>
      </c>
      <c r="O35" s="150">
        <f t="shared" si="4"/>
        <v>35.020000000000003</v>
      </c>
      <c r="P35" s="150">
        <v>0</v>
      </c>
      <c r="Q35" s="150">
        <f t="shared" si="5"/>
        <v>0</v>
      </c>
      <c r="R35" s="150" t="s">
        <v>193</v>
      </c>
      <c r="S35" s="150" t="s">
        <v>131</v>
      </c>
      <c r="T35" s="150" t="s">
        <v>132</v>
      </c>
      <c r="U35" s="150">
        <v>0</v>
      </c>
      <c r="V35" s="150">
        <f t="shared" si="6"/>
        <v>0</v>
      </c>
      <c r="W35" s="150"/>
      <c r="X35" s="150" t="s">
        <v>194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195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64">
        <v>28</v>
      </c>
      <c r="B36" s="165" t="s">
        <v>196</v>
      </c>
      <c r="C36" s="171" t="s">
        <v>197</v>
      </c>
      <c r="D36" s="166" t="s">
        <v>137</v>
      </c>
      <c r="E36" s="167">
        <v>57.164999999999999</v>
      </c>
      <c r="F36" s="168">
        <v>500</v>
      </c>
      <c r="G36" s="169">
        <f t="shared" si="0"/>
        <v>28582.5</v>
      </c>
      <c r="H36" s="150">
        <v>500</v>
      </c>
      <c r="I36" s="150">
        <f t="shared" si="1"/>
        <v>28582.5</v>
      </c>
      <c r="J36" s="150">
        <v>0</v>
      </c>
      <c r="K36" s="150">
        <f t="shared" si="2"/>
        <v>0</v>
      </c>
      <c r="L36" s="150">
        <v>21</v>
      </c>
      <c r="M36" s="150">
        <f t="shared" si="3"/>
        <v>34584.824999999997</v>
      </c>
      <c r="N36" s="150">
        <v>0</v>
      </c>
      <c r="O36" s="150">
        <f t="shared" si="4"/>
        <v>0</v>
      </c>
      <c r="P36" s="150">
        <v>0</v>
      </c>
      <c r="Q36" s="150">
        <f t="shared" si="5"/>
        <v>0</v>
      </c>
      <c r="R36" s="150"/>
      <c r="S36" s="150" t="s">
        <v>198</v>
      </c>
      <c r="T36" s="150" t="s">
        <v>132</v>
      </c>
      <c r="U36" s="150">
        <v>0</v>
      </c>
      <c r="V36" s="150">
        <f t="shared" si="6"/>
        <v>0</v>
      </c>
      <c r="W36" s="150"/>
      <c r="X36" s="150" t="s">
        <v>194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195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0.399999999999999" outlineLevel="1">
      <c r="A37" s="164">
        <v>29</v>
      </c>
      <c r="B37" s="165" t="s">
        <v>199</v>
      </c>
      <c r="C37" s="171" t="s">
        <v>200</v>
      </c>
      <c r="D37" s="166" t="s">
        <v>130</v>
      </c>
      <c r="E37" s="167">
        <v>50</v>
      </c>
      <c r="F37" s="168">
        <v>18</v>
      </c>
      <c r="G37" s="169">
        <f t="shared" si="0"/>
        <v>900</v>
      </c>
      <c r="H37" s="150">
        <v>0</v>
      </c>
      <c r="I37" s="150">
        <f t="shared" si="1"/>
        <v>0</v>
      </c>
      <c r="J37" s="150">
        <v>18</v>
      </c>
      <c r="K37" s="150">
        <f t="shared" si="2"/>
        <v>900</v>
      </c>
      <c r="L37" s="150">
        <v>21</v>
      </c>
      <c r="M37" s="150">
        <f t="shared" si="3"/>
        <v>1089</v>
      </c>
      <c r="N37" s="150">
        <v>0</v>
      </c>
      <c r="O37" s="150">
        <f t="shared" si="4"/>
        <v>0</v>
      </c>
      <c r="P37" s="150">
        <v>0</v>
      </c>
      <c r="Q37" s="150">
        <f t="shared" si="5"/>
        <v>0</v>
      </c>
      <c r="R37" s="150"/>
      <c r="S37" s="150" t="s">
        <v>140</v>
      </c>
      <c r="T37" s="150" t="s">
        <v>132</v>
      </c>
      <c r="U37" s="150">
        <v>0</v>
      </c>
      <c r="V37" s="150">
        <f t="shared" si="6"/>
        <v>0</v>
      </c>
      <c r="W37" s="150"/>
      <c r="X37" s="150" t="s">
        <v>133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134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64">
        <v>30</v>
      </c>
      <c r="B38" s="165" t="s">
        <v>201</v>
      </c>
      <c r="C38" s="171" t="s">
        <v>202</v>
      </c>
      <c r="D38" s="166" t="s">
        <v>203</v>
      </c>
      <c r="E38" s="167">
        <v>1.288</v>
      </c>
      <c r="F38" s="168">
        <v>112</v>
      </c>
      <c r="G38" s="169">
        <f t="shared" si="0"/>
        <v>144.26</v>
      </c>
      <c r="H38" s="150">
        <v>112</v>
      </c>
      <c r="I38" s="150">
        <f t="shared" si="1"/>
        <v>144.26</v>
      </c>
      <c r="J38" s="150">
        <v>0</v>
      </c>
      <c r="K38" s="150">
        <f t="shared" si="2"/>
        <v>0</v>
      </c>
      <c r="L38" s="150">
        <v>21</v>
      </c>
      <c r="M38" s="150">
        <f t="shared" si="3"/>
        <v>174.55459999999999</v>
      </c>
      <c r="N38" s="150">
        <v>1E-3</v>
      </c>
      <c r="O38" s="150">
        <f t="shared" si="4"/>
        <v>0</v>
      </c>
      <c r="P38" s="150">
        <v>0</v>
      </c>
      <c r="Q38" s="150">
        <f t="shared" si="5"/>
        <v>0</v>
      </c>
      <c r="R38" s="150" t="s">
        <v>193</v>
      </c>
      <c r="S38" s="150" t="s">
        <v>131</v>
      </c>
      <c r="T38" s="150" t="s">
        <v>132</v>
      </c>
      <c r="U38" s="150">
        <v>0</v>
      </c>
      <c r="V38" s="150">
        <f t="shared" si="6"/>
        <v>0</v>
      </c>
      <c r="W38" s="150"/>
      <c r="X38" s="150" t="s">
        <v>194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195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64">
        <v>31</v>
      </c>
      <c r="B39" s="165" t="s">
        <v>204</v>
      </c>
      <c r="C39" s="171" t="s">
        <v>205</v>
      </c>
      <c r="D39" s="166" t="s">
        <v>130</v>
      </c>
      <c r="E39" s="167">
        <v>47.3</v>
      </c>
      <c r="F39" s="168">
        <v>8</v>
      </c>
      <c r="G39" s="169">
        <f t="shared" si="0"/>
        <v>378.4</v>
      </c>
      <c r="H39" s="150">
        <v>0</v>
      </c>
      <c r="I39" s="150">
        <f t="shared" si="1"/>
        <v>0</v>
      </c>
      <c r="J39" s="150">
        <v>8</v>
      </c>
      <c r="K39" s="150">
        <f t="shared" si="2"/>
        <v>378.4</v>
      </c>
      <c r="L39" s="150">
        <v>21</v>
      </c>
      <c r="M39" s="150">
        <f t="shared" si="3"/>
        <v>457.86399999999998</v>
      </c>
      <c r="N39" s="150">
        <v>0</v>
      </c>
      <c r="O39" s="150">
        <f t="shared" si="4"/>
        <v>0</v>
      </c>
      <c r="P39" s="150">
        <v>0</v>
      </c>
      <c r="Q39" s="150">
        <f t="shared" si="5"/>
        <v>0</v>
      </c>
      <c r="R39" s="150"/>
      <c r="S39" s="150" t="s">
        <v>140</v>
      </c>
      <c r="T39" s="150" t="s">
        <v>132</v>
      </c>
      <c r="U39" s="150">
        <v>0</v>
      </c>
      <c r="V39" s="150">
        <f t="shared" si="6"/>
        <v>0</v>
      </c>
      <c r="W39" s="150"/>
      <c r="X39" s="150" t="s">
        <v>133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134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64">
        <v>32</v>
      </c>
      <c r="B40" s="165" t="s">
        <v>206</v>
      </c>
      <c r="C40" s="171" t="s">
        <v>207</v>
      </c>
      <c r="D40" s="166" t="s">
        <v>130</v>
      </c>
      <c r="E40" s="167">
        <v>50</v>
      </c>
      <c r="F40" s="168">
        <v>36</v>
      </c>
      <c r="G40" s="169">
        <f t="shared" si="0"/>
        <v>1800</v>
      </c>
      <c r="H40" s="150">
        <v>0</v>
      </c>
      <c r="I40" s="150">
        <f t="shared" si="1"/>
        <v>0</v>
      </c>
      <c r="J40" s="150">
        <v>36</v>
      </c>
      <c r="K40" s="150">
        <f t="shared" si="2"/>
        <v>1800</v>
      </c>
      <c r="L40" s="150">
        <v>21</v>
      </c>
      <c r="M40" s="150">
        <f t="shared" si="3"/>
        <v>2178</v>
      </c>
      <c r="N40" s="150">
        <v>0</v>
      </c>
      <c r="O40" s="150">
        <f t="shared" si="4"/>
        <v>0</v>
      </c>
      <c r="P40" s="150">
        <v>0</v>
      </c>
      <c r="Q40" s="150">
        <f t="shared" si="5"/>
        <v>0</v>
      </c>
      <c r="R40" s="150"/>
      <c r="S40" s="150" t="s">
        <v>131</v>
      </c>
      <c r="T40" s="150" t="s">
        <v>132</v>
      </c>
      <c r="U40" s="150">
        <v>0.107</v>
      </c>
      <c r="V40" s="150">
        <f t="shared" si="6"/>
        <v>5.35</v>
      </c>
      <c r="W40" s="150"/>
      <c r="X40" s="150" t="s">
        <v>133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134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0.399999999999999" outlineLevel="1">
      <c r="A41" s="164">
        <v>33</v>
      </c>
      <c r="B41" s="165" t="s">
        <v>208</v>
      </c>
      <c r="C41" s="171" t="s">
        <v>209</v>
      </c>
      <c r="D41" s="166" t="s">
        <v>130</v>
      </c>
      <c r="E41" s="167">
        <v>50</v>
      </c>
      <c r="F41" s="168">
        <v>66</v>
      </c>
      <c r="G41" s="169">
        <f t="shared" si="0"/>
        <v>3300</v>
      </c>
      <c r="H41" s="150">
        <v>0</v>
      </c>
      <c r="I41" s="150">
        <f t="shared" si="1"/>
        <v>0</v>
      </c>
      <c r="J41" s="150">
        <v>66</v>
      </c>
      <c r="K41" s="150">
        <f t="shared" si="2"/>
        <v>3300</v>
      </c>
      <c r="L41" s="150">
        <v>21</v>
      </c>
      <c r="M41" s="150">
        <f t="shared" si="3"/>
        <v>3993</v>
      </c>
      <c r="N41" s="150">
        <v>0</v>
      </c>
      <c r="O41" s="150">
        <f t="shared" si="4"/>
        <v>0</v>
      </c>
      <c r="P41" s="150">
        <v>0</v>
      </c>
      <c r="Q41" s="150">
        <f t="shared" si="5"/>
        <v>0</v>
      </c>
      <c r="R41" s="150"/>
      <c r="S41" s="150" t="s">
        <v>131</v>
      </c>
      <c r="T41" s="150" t="s">
        <v>132</v>
      </c>
      <c r="U41" s="150">
        <v>0.26300000000000001</v>
      </c>
      <c r="V41" s="150">
        <f t="shared" si="6"/>
        <v>13.15</v>
      </c>
      <c r="W41" s="150"/>
      <c r="X41" s="150" t="s">
        <v>133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134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64">
        <v>34</v>
      </c>
      <c r="B42" s="165" t="s">
        <v>210</v>
      </c>
      <c r="C42" s="171" t="s">
        <v>211</v>
      </c>
      <c r="D42" s="166" t="s">
        <v>137</v>
      </c>
      <c r="E42" s="167">
        <v>7.7249999999999996</v>
      </c>
      <c r="F42" s="168">
        <v>1000</v>
      </c>
      <c r="G42" s="169">
        <f t="shared" si="0"/>
        <v>7725</v>
      </c>
      <c r="H42" s="150">
        <v>1000</v>
      </c>
      <c r="I42" s="150">
        <f t="shared" si="1"/>
        <v>7725</v>
      </c>
      <c r="J42" s="150">
        <v>0</v>
      </c>
      <c r="K42" s="150">
        <f t="shared" si="2"/>
        <v>0</v>
      </c>
      <c r="L42" s="150">
        <v>21</v>
      </c>
      <c r="M42" s="150">
        <f t="shared" si="3"/>
        <v>9347.25</v>
      </c>
      <c r="N42" s="150">
        <v>0</v>
      </c>
      <c r="O42" s="150">
        <f t="shared" si="4"/>
        <v>0</v>
      </c>
      <c r="P42" s="150">
        <v>0</v>
      </c>
      <c r="Q42" s="150">
        <f t="shared" si="5"/>
        <v>0</v>
      </c>
      <c r="R42" s="150"/>
      <c r="S42" s="150" t="s">
        <v>198</v>
      </c>
      <c r="T42" s="150" t="s">
        <v>132</v>
      </c>
      <c r="U42" s="150">
        <v>0</v>
      </c>
      <c r="V42" s="150">
        <f t="shared" si="6"/>
        <v>0</v>
      </c>
      <c r="W42" s="150"/>
      <c r="X42" s="150" t="s">
        <v>194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195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0.399999999999999" outlineLevel="1">
      <c r="A43" s="164">
        <v>35</v>
      </c>
      <c r="B43" s="165" t="s">
        <v>212</v>
      </c>
      <c r="C43" s="171" t="s">
        <v>213</v>
      </c>
      <c r="D43" s="166" t="s">
        <v>214</v>
      </c>
      <c r="E43" s="167">
        <v>1</v>
      </c>
      <c r="F43" s="168">
        <v>1000</v>
      </c>
      <c r="G43" s="169">
        <f t="shared" si="0"/>
        <v>1000</v>
      </c>
      <c r="H43" s="150">
        <v>0</v>
      </c>
      <c r="I43" s="150">
        <f t="shared" si="1"/>
        <v>0</v>
      </c>
      <c r="J43" s="150">
        <v>1000</v>
      </c>
      <c r="K43" s="150">
        <f t="shared" si="2"/>
        <v>1000</v>
      </c>
      <c r="L43" s="150">
        <v>21</v>
      </c>
      <c r="M43" s="150">
        <f t="shared" si="3"/>
        <v>1210</v>
      </c>
      <c r="N43" s="150">
        <v>0</v>
      </c>
      <c r="O43" s="150">
        <f t="shared" si="4"/>
        <v>0</v>
      </c>
      <c r="P43" s="150">
        <v>0</v>
      </c>
      <c r="Q43" s="150">
        <f t="shared" si="5"/>
        <v>0</v>
      </c>
      <c r="R43" s="150"/>
      <c r="S43" s="150" t="s">
        <v>198</v>
      </c>
      <c r="T43" s="150" t="s">
        <v>132</v>
      </c>
      <c r="U43" s="150">
        <v>0</v>
      </c>
      <c r="V43" s="150">
        <f t="shared" si="6"/>
        <v>0</v>
      </c>
      <c r="W43" s="150"/>
      <c r="X43" s="150" t="s">
        <v>133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134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>
      <c r="A44" s="152" t="s">
        <v>126</v>
      </c>
      <c r="B44" s="153" t="s">
        <v>81</v>
      </c>
      <c r="C44" s="170" t="s">
        <v>82</v>
      </c>
      <c r="D44" s="154"/>
      <c r="E44" s="155"/>
      <c r="F44" s="156"/>
      <c r="G44" s="157">
        <f>SUMIF(AG45:AG52,"&lt;&gt;NOR",G45:G52)</f>
        <v>168742.64</v>
      </c>
      <c r="H44" s="151"/>
      <c r="I44" s="151">
        <f>SUM(I45:I52)</f>
        <v>37373.26</v>
      </c>
      <c r="J44" s="151"/>
      <c r="K44" s="151">
        <f>SUM(K45:K52)</f>
        <v>131369.38</v>
      </c>
      <c r="L44" s="151"/>
      <c r="M44" s="151">
        <f>SUM(M45:M52)</f>
        <v>204178.5944</v>
      </c>
      <c r="N44" s="151"/>
      <c r="O44" s="151">
        <f>SUM(O45:O52)</f>
        <v>2.44</v>
      </c>
      <c r="P44" s="151"/>
      <c r="Q44" s="151">
        <f>SUM(Q45:Q52)</f>
        <v>0</v>
      </c>
      <c r="R44" s="151"/>
      <c r="S44" s="151"/>
      <c r="T44" s="151"/>
      <c r="U44" s="151"/>
      <c r="V44" s="151">
        <f>SUM(V45:V52)</f>
        <v>37.840000000000003</v>
      </c>
      <c r="W44" s="151"/>
      <c r="X44" s="151"/>
      <c r="AG44" t="s">
        <v>127</v>
      </c>
    </row>
    <row r="45" spans="1:60" ht="20.399999999999999" outlineLevel="1">
      <c r="A45" s="164">
        <v>36</v>
      </c>
      <c r="B45" s="165" t="s">
        <v>215</v>
      </c>
      <c r="C45" s="171" t="s">
        <v>216</v>
      </c>
      <c r="D45" s="166" t="s">
        <v>149</v>
      </c>
      <c r="E45" s="167">
        <v>11.8</v>
      </c>
      <c r="F45" s="168">
        <v>92</v>
      </c>
      <c r="G45" s="169">
        <f t="shared" ref="G45:G52" si="7">ROUND(E45*F45,2)</f>
        <v>1085.5999999999999</v>
      </c>
      <c r="H45" s="150">
        <v>0</v>
      </c>
      <c r="I45" s="150">
        <f t="shared" ref="I45:I52" si="8">ROUND(E45*H45,2)</f>
        <v>0</v>
      </c>
      <c r="J45" s="150">
        <v>92</v>
      </c>
      <c r="K45" s="150">
        <f t="shared" ref="K45:K52" si="9">ROUND(E45*J45,2)</f>
        <v>1085.5999999999999</v>
      </c>
      <c r="L45" s="150">
        <v>21</v>
      </c>
      <c r="M45" s="150">
        <f t="shared" ref="M45:M52" si="10">G45*(1+L45/100)</f>
        <v>1313.5759999999998</v>
      </c>
      <c r="N45" s="150">
        <v>6.8999999999999997E-4</v>
      </c>
      <c r="O45" s="150">
        <f t="shared" ref="O45:O52" si="11">ROUND(E45*N45,2)</f>
        <v>0.01</v>
      </c>
      <c r="P45" s="150">
        <v>0</v>
      </c>
      <c r="Q45" s="150">
        <f t="shared" ref="Q45:Q52" si="12">ROUND(E45*P45,2)</f>
        <v>0</v>
      </c>
      <c r="R45" s="150"/>
      <c r="S45" s="150" t="s">
        <v>140</v>
      </c>
      <c r="T45" s="150" t="s">
        <v>132</v>
      </c>
      <c r="U45" s="150">
        <v>0</v>
      </c>
      <c r="V45" s="150">
        <f t="shared" ref="V45:V52" si="13">ROUND(E45*U45,2)</f>
        <v>0</v>
      </c>
      <c r="W45" s="150"/>
      <c r="X45" s="150" t="s">
        <v>133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134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0.399999999999999" outlineLevel="1">
      <c r="A46" s="164">
        <v>37</v>
      </c>
      <c r="B46" s="165" t="s">
        <v>217</v>
      </c>
      <c r="C46" s="171" t="s">
        <v>218</v>
      </c>
      <c r="D46" s="166" t="s">
        <v>149</v>
      </c>
      <c r="E46" s="167">
        <v>2</v>
      </c>
      <c r="F46" s="168">
        <v>162</v>
      </c>
      <c r="G46" s="169">
        <f t="shared" si="7"/>
        <v>324</v>
      </c>
      <c r="H46" s="150">
        <v>0</v>
      </c>
      <c r="I46" s="150">
        <f t="shared" si="8"/>
        <v>0</v>
      </c>
      <c r="J46" s="150">
        <v>162</v>
      </c>
      <c r="K46" s="150">
        <f t="shared" si="9"/>
        <v>324</v>
      </c>
      <c r="L46" s="150">
        <v>21</v>
      </c>
      <c r="M46" s="150">
        <f t="shared" si="10"/>
        <v>392.03999999999996</v>
      </c>
      <c r="N46" s="150">
        <v>9.2000000000000003E-4</v>
      </c>
      <c r="O46" s="150">
        <f t="shared" si="11"/>
        <v>0</v>
      </c>
      <c r="P46" s="150">
        <v>0</v>
      </c>
      <c r="Q46" s="150">
        <f t="shared" si="12"/>
        <v>0</v>
      </c>
      <c r="R46" s="150"/>
      <c r="S46" s="150" t="s">
        <v>140</v>
      </c>
      <c r="T46" s="150" t="s">
        <v>132</v>
      </c>
      <c r="U46" s="150">
        <v>0</v>
      </c>
      <c r="V46" s="150">
        <f t="shared" si="13"/>
        <v>0</v>
      </c>
      <c r="W46" s="150"/>
      <c r="X46" s="150" t="s">
        <v>133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134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0.399999999999999" outlineLevel="1">
      <c r="A47" s="164">
        <v>38</v>
      </c>
      <c r="B47" s="165" t="s">
        <v>219</v>
      </c>
      <c r="C47" s="171" t="s">
        <v>220</v>
      </c>
      <c r="D47" s="166" t="s">
        <v>137</v>
      </c>
      <c r="E47" s="167">
        <v>2.3010000000000002</v>
      </c>
      <c r="F47" s="168">
        <v>2980</v>
      </c>
      <c r="G47" s="169">
        <f t="shared" si="7"/>
        <v>6856.98</v>
      </c>
      <c r="H47" s="150">
        <v>0</v>
      </c>
      <c r="I47" s="150">
        <f t="shared" si="8"/>
        <v>0</v>
      </c>
      <c r="J47" s="150">
        <v>2980</v>
      </c>
      <c r="K47" s="150">
        <f t="shared" si="9"/>
        <v>6856.98</v>
      </c>
      <c r="L47" s="150">
        <v>21</v>
      </c>
      <c r="M47" s="150">
        <f t="shared" si="10"/>
        <v>8296.9457999999995</v>
      </c>
      <c r="N47" s="150">
        <v>0</v>
      </c>
      <c r="O47" s="150">
        <f t="shared" si="11"/>
        <v>0</v>
      </c>
      <c r="P47" s="150">
        <v>0</v>
      </c>
      <c r="Q47" s="150">
        <f t="shared" si="12"/>
        <v>0</v>
      </c>
      <c r="R47" s="150"/>
      <c r="S47" s="150" t="s">
        <v>140</v>
      </c>
      <c r="T47" s="150" t="s">
        <v>132</v>
      </c>
      <c r="U47" s="150">
        <v>0</v>
      </c>
      <c r="V47" s="150">
        <f t="shared" si="13"/>
        <v>0</v>
      </c>
      <c r="W47" s="150"/>
      <c r="X47" s="150" t="s">
        <v>133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134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0.399999999999999" outlineLevel="1">
      <c r="A48" s="164">
        <v>39</v>
      </c>
      <c r="B48" s="165" t="s">
        <v>221</v>
      </c>
      <c r="C48" s="171" t="s">
        <v>222</v>
      </c>
      <c r="D48" s="166" t="s">
        <v>137</v>
      </c>
      <c r="E48" s="167">
        <v>13.923</v>
      </c>
      <c r="F48" s="168">
        <v>3350</v>
      </c>
      <c r="G48" s="169">
        <f t="shared" si="7"/>
        <v>46642.05</v>
      </c>
      <c r="H48" s="150">
        <v>2635.69</v>
      </c>
      <c r="I48" s="150">
        <f t="shared" si="8"/>
        <v>36696.71</v>
      </c>
      <c r="J48" s="150">
        <v>714.31</v>
      </c>
      <c r="K48" s="150">
        <f t="shared" si="9"/>
        <v>9945.34</v>
      </c>
      <c r="L48" s="150">
        <v>21</v>
      </c>
      <c r="M48" s="150">
        <f t="shared" si="10"/>
        <v>56436.880499999999</v>
      </c>
      <c r="N48" s="150">
        <v>0</v>
      </c>
      <c r="O48" s="150">
        <f t="shared" si="11"/>
        <v>0</v>
      </c>
      <c r="P48" s="150">
        <v>0</v>
      </c>
      <c r="Q48" s="150">
        <f t="shared" si="12"/>
        <v>0</v>
      </c>
      <c r="R48" s="150"/>
      <c r="S48" s="150" t="s">
        <v>131</v>
      </c>
      <c r="T48" s="150" t="s">
        <v>132</v>
      </c>
      <c r="U48" s="150">
        <v>0.46</v>
      </c>
      <c r="V48" s="150">
        <f t="shared" si="13"/>
        <v>6.4</v>
      </c>
      <c r="W48" s="150"/>
      <c r="X48" s="150" t="s">
        <v>133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134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>
      <c r="A49" s="164">
        <v>40</v>
      </c>
      <c r="B49" s="165" t="s">
        <v>223</v>
      </c>
      <c r="C49" s="171" t="s">
        <v>224</v>
      </c>
      <c r="D49" s="166" t="s">
        <v>130</v>
      </c>
      <c r="E49" s="167">
        <v>40.83</v>
      </c>
      <c r="F49" s="168">
        <v>580</v>
      </c>
      <c r="G49" s="169">
        <f t="shared" si="7"/>
        <v>23681.4</v>
      </c>
      <c r="H49" s="150">
        <v>16.57</v>
      </c>
      <c r="I49" s="150">
        <f t="shared" si="8"/>
        <v>676.55</v>
      </c>
      <c r="J49" s="150">
        <v>563.42999999999995</v>
      </c>
      <c r="K49" s="150">
        <f t="shared" si="9"/>
        <v>23004.85</v>
      </c>
      <c r="L49" s="150">
        <v>21</v>
      </c>
      <c r="M49" s="150">
        <f t="shared" si="10"/>
        <v>28654.494000000002</v>
      </c>
      <c r="N49" s="150">
        <v>1.4400000000000001E-3</v>
      </c>
      <c r="O49" s="150">
        <f t="shared" si="11"/>
        <v>0.06</v>
      </c>
      <c r="P49" s="150">
        <v>0</v>
      </c>
      <c r="Q49" s="150">
        <f t="shared" si="12"/>
        <v>0</v>
      </c>
      <c r="R49" s="150"/>
      <c r="S49" s="150" t="s">
        <v>131</v>
      </c>
      <c r="T49" s="150" t="s">
        <v>132</v>
      </c>
      <c r="U49" s="150">
        <v>0.45</v>
      </c>
      <c r="V49" s="150">
        <f t="shared" si="13"/>
        <v>18.37</v>
      </c>
      <c r="W49" s="150"/>
      <c r="X49" s="150" t="s">
        <v>133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134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0.399999999999999" outlineLevel="1">
      <c r="A50" s="164">
        <v>41</v>
      </c>
      <c r="B50" s="165" t="s">
        <v>225</v>
      </c>
      <c r="C50" s="171" t="s">
        <v>226</v>
      </c>
      <c r="D50" s="166" t="s">
        <v>130</v>
      </c>
      <c r="E50" s="167">
        <v>40.83</v>
      </c>
      <c r="F50" s="168">
        <v>255</v>
      </c>
      <c r="G50" s="169">
        <f t="shared" si="7"/>
        <v>10411.65</v>
      </c>
      <c r="H50" s="150">
        <v>0</v>
      </c>
      <c r="I50" s="150">
        <f t="shared" si="8"/>
        <v>0</v>
      </c>
      <c r="J50" s="150">
        <v>255</v>
      </c>
      <c r="K50" s="150">
        <f t="shared" si="9"/>
        <v>10411.65</v>
      </c>
      <c r="L50" s="150">
        <v>21</v>
      </c>
      <c r="M50" s="150">
        <f t="shared" si="10"/>
        <v>12598.0965</v>
      </c>
      <c r="N50" s="150">
        <v>4.8300000000000001E-3</v>
      </c>
      <c r="O50" s="150">
        <f t="shared" si="11"/>
        <v>0.2</v>
      </c>
      <c r="P50" s="150">
        <v>0</v>
      </c>
      <c r="Q50" s="150">
        <f t="shared" si="12"/>
        <v>0</v>
      </c>
      <c r="R50" s="150"/>
      <c r="S50" s="150" t="s">
        <v>140</v>
      </c>
      <c r="T50" s="150" t="s">
        <v>132</v>
      </c>
      <c r="U50" s="150">
        <v>0</v>
      </c>
      <c r="V50" s="150">
        <f t="shared" si="13"/>
        <v>0</v>
      </c>
      <c r="W50" s="150"/>
      <c r="X50" s="150" t="s">
        <v>133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134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>
      <c r="A51" s="164">
        <v>42</v>
      </c>
      <c r="B51" s="165" t="s">
        <v>227</v>
      </c>
      <c r="C51" s="171" t="s">
        <v>228</v>
      </c>
      <c r="D51" s="166" t="s">
        <v>130</v>
      </c>
      <c r="E51" s="167">
        <v>40.83</v>
      </c>
      <c r="F51" s="168">
        <v>112</v>
      </c>
      <c r="G51" s="169">
        <f t="shared" si="7"/>
        <v>4572.96</v>
      </c>
      <c r="H51" s="150">
        <v>0</v>
      </c>
      <c r="I51" s="150">
        <f t="shared" si="8"/>
        <v>0</v>
      </c>
      <c r="J51" s="150">
        <v>112</v>
      </c>
      <c r="K51" s="150">
        <f t="shared" si="9"/>
        <v>4572.96</v>
      </c>
      <c r="L51" s="150">
        <v>21</v>
      </c>
      <c r="M51" s="150">
        <f t="shared" si="10"/>
        <v>5533.2816000000003</v>
      </c>
      <c r="N51" s="150">
        <v>4.0000000000000003E-5</v>
      </c>
      <c r="O51" s="150">
        <f t="shared" si="11"/>
        <v>0</v>
      </c>
      <c r="P51" s="150">
        <v>0</v>
      </c>
      <c r="Q51" s="150">
        <f t="shared" si="12"/>
        <v>0</v>
      </c>
      <c r="R51" s="150"/>
      <c r="S51" s="150" t="s">
        <v>131</v>
      </c>
      <c r="T51" s="150" t="s">
        <v>132</v>
      </c>
      <c r="U51" s="150">
        <v>0.32</v>
      </c>
      <c r="V51" s="150">
        <f t="shared" si="13"/>
        <v>13.07</v>
      </c>
      <c r="W51" s="150"/>
      <c r="X51" s="150" t="s">
        <v>133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134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0.399999999999999" outlineLevel="1">
      <c r="A52" s="164">
        <v>43</v>
      </c>
      <c r="B52" s="165" t="s">
        <v>229</v>
      </c>
      <c r="C52" s="171" t="s">
        <v>230</v>
      </c>
      <c r="D52" s="166" t="s">
        <v>188</v>
      </c>
      <c r="E52" s="167">
        <v>2.0880000000000001</v>
      </c>
      <c r="F52" s="168">
        <v>36000</v>
      </c>
      <c r="G52" s="169">
        <f t="shared" si="7"/>
        <v>75168</v>
      </c>
      <c r="H52" s="150">
        <v>0</v>
      </c>
      <c r="I52" s="150">
        <f t="shared" si="8"/>
        <v>0</v>
      </c>
      <c r="J52" s="150">
        <v>36000</v>
      </c>
      <c r="K52" s="150">
        <f t="shared" si="9"/>
        <v>75168</v>
      </c>
      <c r="L52" s="150">
        <v>21</v>
      </c>
      <c r="M52" s="150">
        <f t="shared" si="10"/>
        <v>90953.279999999999</v>
      </c>
      <c r="N52" s="150">
        <v>1.0382199999999999</v>
      </c>
      <c r="O52" s="150">
        <f t="shared" si="11"/>
        <v>2.17</v>
      </c>
      <c r="P52" s="150">
        <v>0</v>
      </c>
      <c r="Q52" s="150">
        <f t="shared" si="12"/>
        <v>0</v>
      </c>
      <c r="R52" s="150"/>
      <c r="S52" s="150" t="s">
        <v>140</v>
      </c>
      <c r="T52" s="150" t="s">
        <v>132</v>
      </c>
      <c r="U52" s="150">
        <v>0</v>
      </c>
      <c r="V52" s="150">
        <f t="shared" si="13"/>
        <v>0</v>
      </c>
      <c r="W52" s="150"/>
      <c r="X52" s="150" t="s">
        <v>133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134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>
      <c r="A53" s="152" t="s">
        <v>126</v>
      </c>
      <c r="B53" s="153" t="s">
        <v>83</v>
      </c>
      <c r="C53" s="170" t="s">
        <v>84</v>
      </c>
      <c r="D53" s="154"/>
      <c r="E53" s="155"/>
      <c r="F53" s="156"/>
      <c r="G53" s="157">
        <f>SUMIF(AG54:AG68,"&lt;&gt;NOR",G54:G68)</f>
        <v>267291.21999999997</v>
      </c>
      <c r="H53" s="151"/>
      <c r="I53" s="151">
        <f>SUM(I54:I68)</f>
        <v>80979.69</v>
      </c>
      <c r="J53" s="151"/>
      <c r="K53" s="151">
        <f>SUM(K54:K68)</f>
        <v>186311.56000000003</v>
      </c>
      <c r="L53" s="151"/>
      <c r="M53" s="151">
        <f>SUM(M54:M68)</f>
        <v>323422.3762</v>
      </c>
      <c r="N53" s="151"/>
      <c r="O53" s="151">
        <f>SUM(O54:O68)</f>
        <v>4.55</v>
      </c>
      <c r="P53" s="151"/>
      <c r="Q53" s="151">
        <f>SUM(Q54:Q68)</f>
        <v>0</v>
      </c>
      <c r="R53" s="151"/>
      <c r="S53" s="151"/>
      <c r="T53" s="151"/>
      <c r="U53" s="151"/>
      <c r="V53" s="151">
        <f>SUM(V54:V68)</f>
        <v>93.25</v>
      </c>
      <c r="W53" s="151"/>
      <c r="X53" s="151"/>
      <c r="AG53" t="s">
        <v>127</v>
      </c>
    </row>
    <row r="54" spans="1:60" outlineLevel="1">
      <c r="A54" s="164">
        <v>44</v>
      </c>
      <c r="B54" s="165" t="s">
        <v>231</v>
      </c>
      <c r="C54" s="171" t="s">
        <v>232</v>
      </c>
      <c r="D54" s="166" t="s">
        <v>137</v>
      </c>
      <c r="E54" s="167">
        <v>0.82499999999999996</v>
      </c>
      <c r="F54" s="168">
        <v>3690</v>
      </c>
      <c r="G54" s="169">
        <f t="shared" ref="G54:G68" si="14">ROUND(E54*F54,2)</f>
        <v>3044.25</v>
      </c>
      <c r="H54" s="150">
        <v>2656.51</v>
      </c>
      <c r="I54" s="150">
        <f t="shared" ref="I54:I68" si="15">ROUND(E54*H54,2)</f>
        <v>2191.62</v>
      </c>
      <c r="J54" s="150">
        <v>1033.49</v>
      </c>
      <c r="K54" s="150">
        <f t="shared" ref="K54:K68" si="16">ROUND(E54*J54,2)</f>
        <v>852.63</v>
      </c>
      <c r="L54" s="150">
        <v>21</v>
      </c>
      <c r="M54" s="150">
        <f t="shared" ref="M54:M68" si="17">G54*(1+L54/100)</f>
        <v>3683.5425</v>
      </c>
      <c r="N54" s="150">
        <v>0</v>
      </c>
      <c r="O54" s="150">
        <f t="shared" ref="O54:O68" si="18">ROUND(E54*N54,2)</f>
        <v>0</v>
      </c>
      <c r="P54" s="150">
        <v>0</v>
      </c>
      <c r="Q54" s="150">
        <f t="shared" ref="Q54:Q68" si="19">ROUND(E54*P54,2)</f>
        <v>0</v>
      </c>
      <c r="R54" s="150"/>
      <c r="S54" s="150" t="s">
        <v>131</v>
      </c>
      <c r="T54" s="150" t="s">
        <v>132</v>
      </c>
      <c r="U54" s="150">
        <v>2.6669999999999998</v>
      </c>
      <c r="V54" s="150">
        <f t="shared" ref="V54:V68" si="20">ROUND(E54*U54,2)</f>
        <v>2.2000000000000002</v>
      </c>
      <c r="W54" s="150"/>
      <c r="X54" s="150" t="s">
        <v>133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134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>
      <c r="A55" s="164">
        <v>45</v>
      </c>
      <c r="B55" s="165" t="s">
        <v>233</v>
      </c>
      <c r="C55" s="171" t="s">
        <v>234</v>
      </c>
      <c r="D55" s="166" t="s">
        <v>130</v>
      </c>
      <c r="E55" s="167">
        <v>3.9849999999999999</v>
      </c>
      <c r="F55" s="168">
        <v>850</v>
      </c>
      <c r="G55" s="169">
        <f t="shared" si="14"/>
        <v>3387.25</v>
      </c>
      <c r="H55" s="150">
        <v>193.65</v>
      </c>
      <c r="I55" s="150">
        <f t="shared" si="15"/>
        <v>771.7</v>
      </c>
      <c r="J55" s="150">
        <v>656.35</v>
      </c>
      <c r="K55" s="150">
        <f t="shared" si="16"/>
        <v>2615.5500000000002</v>
      </c>
      <c r="L55" s="150">
        <v>21</v>
      </c>
      <c r="M55" s="150">
        <f t="shared" si="17"/>
        <v>4098.5725000000002</v>
      </c>
      <c r="N55" s="150">
        <v>4.1739999999999999E-2</v>
      </c>
      <c r="O55" s="150">
        <f t="shared" si="18"/>
        <v>0.17</v>
      </c>
      <c r="P55" s="150">
        <v>0</v>
      </c>
      <c r="Q55" s="150">
        <f t="shared" si="19"/>
        <v>0</v>
      </c>
      <c r="R55" s="150"/>
      <c r="S55" s="150" t="s">
        <v>131</v>
      </c>
      <c r="T55" s="150" t="s">
        <v>132</v>
      </c>
      <c r="U55" s="150">
        <v>1.1599999999999999</v>
      </c>
      <c r="V55" s="150">
        <f t="shared" si="20"/>
        <v>4.62</v>
      </c>
      <c r="W55" s="150"/>
      <c r="X55" s="150" t="s">
        <v>133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134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>
      <c r="A56" s="164">
        <v>46</v>
      </c>
      <c r="B56" s="165" t="s">
        <v>235</v>
      </c>
      <c r="C56" s="171" t="s">
        <v>236</v>
      </c>
      <c r="D56" s="166" t="s">
        <v>130</v>
      </c>
      <c r="E56" s="167">
        <v>3.9849999999999999</v>
      </c>
      <c r="F56" s="168">
        <v>112</v>
      </c>
      <c r="G56" s="169">
        <f t="shared" si="14"/>
        <v>446.32</v>
      </c>
      <c r="H56" s="150">
        <v>0</v>
      </c>
      <c r="I56" s="150">
        <f t="shared" si="15"/>
        <v>0</v>
      </c>
      <c r="J56" s="150">
        <v>112</v>
      </c>
      <c r="K56" s="150">
        <f t="shared" si="16"/>
        <v>446.32</v>
      </c>
      <c r="L56" s="150">
        <v>21</v>
      </c>
      <c r="M56" s="150">
        <f t="shared" si="17"/>
        <v>540.04719999999998</v>
      </c>
      <c r="N56" s="150">
        <v>2.0000000000000002E-5</v>
      </c>
      <c r="O56" s="150">
        <f t="shared" si="18"/>
        <v>0</v>
      </c>
      <c r="P56" s="150">
        <v>0</v>
      </c>
      <c r="Q56" s="150">
        <f t="shared" si="19"/>
        <v>0</v>
      </c>
      <c r="R56" s="150"/>
      <c r="S56" s="150" t="s">
        <v>131</v>
      </c>
      <c r="T56" s="150" t="s">
        <v>132</v>
      </c>
      <c r="U56" s="150">
        <v>0.33900000000000002</v>
      </c>
      <c r="V56" s="150">
        <f t="shared" si="20"/>
        <v>1.35</v>
      </c>
      <c r="W56" s="150"/>
      <c r="X56" s="150" t="s">
        <v>133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134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>
      <c r="A57" s="164">
        <v>47</v>
      </c>
      <c r="B57" s="165" t="s">
        <v>237</v>
      </c>
      <c r="C57" s="171" t="s">
        <v>238</v>
      </c>
      <c r="D57" s="166" t="s">
        <v>188</v>
      </c>
      <c r="E57" s="167">
        <v>0.182</v>
      </c>
      <c r="F57" s="168">
        <v>36000</v>
      </c>
      <c r="G57" s="169">
        <f t="shared" si="14"/>
        <v>6552</v>
      </c>
      <c r="H57" s="150">
        <v>0</v>
      </c>
      <c r="I57" s="150">
        <f t="shared" si="15"/>
        <v>0</v>
      </c>
      <c r="J57" s="150">
        <v>36000</v>
      </c>
      <c r="K57" s="150">
        <f t="shared" si="16"/>
        <v>6552</v>
      </c>
      <c r="L57" s="150">
        <v>21</v>
      </c>
      <c r="M57" s="150">
        <f t="shared" si="17"/>
        <v>7927.92</v>
      </c>
      <c r="N57" s="150">
        <v>1.04877</v>
      </c>
      <c r="O57" s="150">
        <f t="shared" si="18"/>
        <v>0.19</v>
      </c>
      <c r="P57" s="150">
        <v>0</v>
      </c>
      <c r="Q57" s="150">
        <f t="shared" si="19"/>
        <v>0</v>
      </c>
      <c r="R57" s="150"/>
      <c r="S57" s="150" t="s">
        <v>140</v>
      </c>
      <c r="T57" s="150" t="s">
        <v>132</v>
      </c>
      <c r="U57" s="150">
        <v>0</v>
      </c>
      <c r="V57" s="150">
        <f t="shared" si="20"/>
        <v>0</v>
      </c>
      <c r="W57" s="150"/>
      <c r="X57" s="150" t="s">
        <v>133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134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0.399999999999999" outlineLevel="1">
      <c r="A58" s="164">
        <v>48</v>
      </c>
      <c r="B58" s="165" t="s">
        <v>239</v>
      </c>
      <c r="C58" s="171" t="s">
        <v>240</v>
      </c>
      <c r="D58" s="166" t="s">
        <v>137</v>
      </c>
      <c r="E58" s="167">
        <v>6.5</v>
      </c>
      <c r="F58" s="168">
        <v>3480</v>
      </c>
      <c r="G58" s="169">
        <f t="shared" si="14"/>
        <v>22620</v>
      </c>
      <c r="H58" s="150">
        <v>2622.59</v>
      </c>
      <c r="I58" s="150">
        <f t="shared" si="15"/>
        <v>17046.84</v>
      </c>
      <c r="J58" s="150">
        <v>857.41</v>
      </c>
      <c r="K58" s="150">
        <f t="shared" si="16"/>
        <v>5573.17</v>
      </c>
      <c r="L58" s="150">
        <v>21</v>
      </c>
      <c r="M58" s="150">
        <f t="shared" si="17"/>
        <v>27370.2</v>
      </c>
      <c r="N58" s="150">
        <v>0</v>
      </c>
      <c r="O58" s="150">
        <f t="shared" si="18"/>
        <v>0</v>
      </c>
      <c r="P58" s="150">
        <v>0</v>
      </c>
      <c r="Q58" s="150">
        <f t="shared" si="19"/>
        <v>0</v>
      </c>
      <c r="R58" s="150"/>
      <c r="S58" s="150" t="s">
        <v>131</v>
      </c>
      <c r="T58" s="150" t="s">
        <v>132</v>
      </c>
      <c r="U58" s="150">
        <v>0.70099999999999996</v>
      </c>
      <c r="V58" s="150">
        <f t="shared" si="20"/>
        <v>4.5599999999999996</v>
      </c>
      <c r="W58" s="150"/>
      <c r="X58" s="150" t="s">
        <v>133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134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0.399999999999999" outlineLevel="1">
      <c r="A59" s="164">
        <v>49</v>
      </c>
      <c r="B59" s="165" t="s">
        <v>241</v>
      </c>
      <c r="C59" s="171" t="s">
        <v>242</v>
      </c>
      <c r="D59" s="166" t="s">
        <v>137</v>
      </c>
      <c r="E59" s="167">
        <v>8.7100000000000009</v>
      </c>
      <c r="F59" s="168">
        <v>3480</v>
      </c>
      <c r="G59" s="169">
        <f t="shared" si="14"/>
        <v>30310.799999999999</v>
      </c>
      <c r="H59" s="150">
        <v>2616.87</v>
      </c>
      <c r="I59" s="150">
        <f t="shared" si="15"/>
        <v>22792.94</v>
      </c>
      <c r="J59" s="150">
        <v>863.13</v>
      </c>
      <c r="K59" s="150">
        <f t="shared" si="16"/>
        <v>7517.86</v>
      </c>
      <c r="L59" s="150">
        <v>21</v>
      </c>
      <c r="M59" s="150">
        <f t="shared" si="17"/>
        <v>36676.067999999999</v>
      </c>
      <c r="N59" s="150">
        <v>0</v>
      </c>
      <c r="O59" s="150">
        <f t="shared" si="18"/>
        <v>0</v>
      </c>
      <c r="P59" s="150">
        <v>0</v>
      </c>
      <c r="Q59" s="150">
        <f t="shared" si="19"/>
        <v>0</v>
      </c>
      <c r="R59" s="150"/>
      <c r="S59" s="150" t="s">
        <v>131</v>
      </c>
      <c r="T59" s="150" t="s">
        <v>132</v>
      </c>
      <c r="U59" s="150">
        <v>0.67700000000000005</v>
      </c>
      <c r="V59" s="150">
        <f t="shared" si="20"/>
        <v>5.9</v>
      </c>
      <c r="W59" s="150"/>
      <c r="X59" s="150" t="s">
        <v>133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134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20.399999999999999" outlineLevel="1">
      <c r="A60" s="164">
        <v>50</v>
      </c>
      <c r="B60" s="165" t="s">
        <v>243</v>
      </c>
      <c r="C60" s="171" t="s">
        <v>244</v>
      </c>
      <c r="D60" s="166" t="s">
        <v>130</v>
      </c>
      <c r="E60" s="167">
        <v>29.4</v>
      </c>
      <c r="F60" s="168">
        <v>980</v>
      </c>
      <c r="G60" s="169">
        <f t="shared" si="14"/>
        <v>28812</v>
      </c>
      <c r="H60" s="150">
        <v>0</v>
      </c>
      <c r="I60" s="150">
        <f t="shared" si="15"/>
        <v>0</v>
      </c>
      <c r="J60" s="150">
        <v>980</v>
      </c>
      <c r="K60" s="150">
        <f t="shared" si="16"/>
        <v>28812</v>
      </c>
      <c r="L60" s="150">
        <v>21</v>
      </c>
      <c r="M60" s="150">
        <f t="shared" si="17"/>
        <v>34862.519999999997</v>
      </c>
      <c r="N60" s="150">
        <v>1.82E-3</v>
      </c>
      <c r="O60" s="150">
        <f t="shared" si="18"/>
        <v>0.05</v>
      </c>
      <c r="P60" s="150">
        <v>0</v>
      </c>
      <c r="Q60" s="150">
        <f t="shared" si="19"/>
        <v>0</v>
      </c>
      <c r="R60" s="150"/>
      <c r="S60" s="150" t="s">
        <v>140</v>
      </c>
      <c r="T60" s="150" t="s">
        <v>132</v>
      </c>
      <c r="U60" s="150">
        <v>0</v>
      </c>
      <c r="V60" s="150">
        <f t="shared" si="20"/>
        <v>0</v>
      </c>
      <c r="W60" s="150"/>
      <c r="X60" s="150" t="s">
        <v>133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134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0.399999999999999" outlineLevel="1">
      <c r="A61" s="164">
        <v>51</v>
      </c>
      <c r="B61" s="165" t="s">
        <v>245</v>
      </c>
      <c r="C61" s="171" t="s">
        <v>246</v>
      </c>
      <c r="D61" s="166" t="s">
        <v>130</v>
      </c>
      <c r="E61" s="167">
        <v>29.4</v>
      </c>
      <c r="F61" s="168">
        <v>112</v>
      </c>
      <c r="G61" s="169">
        <f t="shared" si="14"/>
        <v>3292.8</v>
      </c>
      <c r="H61" s="150">
        <v>2.59</v>
      </c>
      <c r="I61" s="150">
        <f t="shared" si="15"/>
        <v>76.150000000000006</v>
      </c>
      <c r="J61" s="150">
        <v>109.41</v>
      </c>
      <c r="K61" s="150">
        <f t="shared" si="16"/>
        <v>3216.65</v>
      </c>
      <c r="L61" s="150">
        <v>21</v>
      </c>
      <c r="M61" s="150">
        <f t="shared" si="17"/>
        <v>3984.288</v>
      </c>
      <c r="N61" s="150">
        <v>4.0000000000000003E-5</v>
      </c>
      <c r="O61" s="150">
        <f t="shared" si="18"/>
        <v>0</v>
      </c>
      <c r="P61" s="150">
        <v>0</v>
      </c>
      <c r="Q61" s="150">
        <f t="shared" si="19"/>
        <v>0</v>
      </c>
      <c r="R61" s="150"/>
      <c r="S61" s="150" t="s">
        <v>131</v>
      </c>
      <c r="T61" s="150" t="s">
        <v>132</v>
      </c>
      <c r="U61" s="150">
        <v>0.41899999999999998</v>
      </c>
      <c r="V61" s="150">
        <f t="shared" si="20"/>
        <v>12.32</v>
      </c>
      <c r="W61" s="150"/>
      <c r="X61" s="150" t="s">
        <v>133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134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0.399999999999999" outlineLevel="1">
      <c r="A62" s="164">
        <v>52</v>
      </c>
      <c r="B62" s="165" t="s">
        <v>247</v>
      </c>
      <c r="C62" s="171" t="s">
        <v>248</v>
      </c>
      <c r="D62" s="166" t="s">
        <v>130</v>
      </c>
      <c r="E62" s="167">
        <v>23.9</v>
      </c>
      <c r="F62" s="168">
        <v>890</v>
      </c>
      <c r="G62" s="169">
        <f t="shared" si="14"/>
        <v>21271</v>
      </c>
      <c r="H62" s="150">
        <v>167.15</v>
      </c>
      <c r="I62" s="150">
        <f t="shared" si="15"/>
        <v>3994.89</v>
      </c>
      <c r="J62" s="150">
        <v>722.85</v>
      </c>
      <c r="K62" s="150">
        <f t="shared" si="16"/>
        <v>17276.12</v>
      </c>
      <c r="L62" s="150">
        <v>21</v>
      </c>
      <c r="M62" s="150">
        <f t="shared" si="17"/>
        <v>25737.91</v>
      </c>
      <c r="N62" s="150">
        <v>1.32E-3</v>
      </c>
      <c r="O62" s="150">
        <f t="shared" si="18"/>
        <v>0.03</v>
      </c>
      <c r="P62" s="150">
        <v>0</v>
      </c>
      <c r="Q62" s="150">
        <f t="shared" si="19"/>
        <v>0</v>
      </c>
      <c r="R62" s="150"/>
      <c r="S62" s="150" t="s">
        <v>131</v>
      </c>
      <c r="T62" s="150" t="s">
        <v>132</v>
      </c>
      <c r="U62" s="150">
        <v>0.84799999999999998</v>
      </c>
      <c r="V62" s="150">
        <f t="shared" si="20"/>
        <v>20.27</v>
      </c>
      <c r="W62" s="150"/>
      <c r="X62" s="150" t="s">
        <v>133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134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20.399999999999999" outlineLevel="1">
      <c r="A63" s="164">
        <v>53</v>
      </c>
      <c r="B63" s="165" t="s">
        <v>249</v>
      </c>
      <c r="C63" s="171" t="s">
        <v>250</v>
      </c>
      <c r="D63" s="166" t="s">
        <v>130</v>
      </c>
      <c r="E63" s="167">
        <v>23.9</v>
      </c>
      <c r="F63" s="168">
        <v>112</v>
      </c>
      <c r="G63" s="169">
        <f t="shared" si="14"/>
        <v>2676.8</v>
      </c>
      <c r="H63" s="150">
        <v>1.85</v>
      </c>
      <c r="I63" s="150">
        <f t="shared" si="15"/>
        <v>44.22</v>
      </c>
      <c r="J63" s="150">
        <v>110.15</v>
      </c>
      <c r="K63" s="150">
        <f t="shared" si="16"/>
        <v>2632.59</v>
      </c>
      <c r="L63" s="150">
        <v>21</v>
      </c>
      <c r="M63" s="150">
        <f t="shared" si="17"/>
        <v>3238.9280000000003</v>
      </c>
      <c r="N63" s="150">
        <v>4.0000000000000003E-5</v>
      </c>
      <c r="O63" s="150">
        <f t="shared" si="18"/>
        <v>0</v>
      </c>
      <c r="P63" s="150">
        <v>0</v>
      </c>
      <c r="Q63" s="150">
        <f t="shared" si="19"/>
        <v>0</v>
      </c>
      <c r="R63" s="150"/>
      <c r="S63" s="150" t="s">
        <v>131</v>
      </c>
      <c r="T63" s="150" t="s">
        <v>132</v>
      </c>
      <c r="U63" s="150">
        <v>0.40799999999999997</v>
      </c>
      <c r="V63" s="150">
        <f t="shared" si="20"/>
        <v>9.75</v>
      </c>
      <c r="W63" s="150"/>
      <c r="X63" s="150" t="s">
        <v>133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134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>
      <c r="A64" s="164">
        <v>54</v>
      </c>
      <c r="B64" s="165" t="s">
        <v>251</v>
      </c>
      <c r="C64" s="171" t="s">
        <v>252</v>
      </c>
      <c r="D64" s="166" t="s">
        <v>188</v>
      </c>
      <c r="E64" s="167">
        <v>1.5680000000000001</v>
      </c>
      <c r="F64" s="168">
        <v>36000</v>
      </c>
      <c r="G64" s="169">
        <f t="shared" si="14"/>
        <v>56448</v>
      </c>
      <c r="H64" s="150">
        <v>0</v>
      </c>
      <c r="I64" s="150">
        <f t="shared" si="15"/>
        <v>0</v>
      </c>
      <c r="J64" s="150">
        <v>36000</v>
      </c>
      <c r="K64" s="150">
        <f t="shared" si="16"/>
        <v>56448</v>
      </c>
      <c r="L64" s="150">
        <v>21</v>
      </c>
      <c r="M64" s="150">
        <f t="shared" si="17"/>
        <v>68302.080000000002</v>
      </c>
      <c r="N64" s="150">
        <v>1.0383</v>
      </c>
      <c r="O64" s="150">
        <f t="shared" si="18"/>
        <v>1.63</v>
      </c>
      <c r="P64" s="150">
        <v>0</v>
      </c>
      <c r="Q64" s="150">
        <f t="shared" si="19"/>
        <v>0</v>
      </c>
      <c r="R64" s="150"/>
      <c r="S64" s="150" t="s">
        <v>140</v>
      </c>
      <c r="T64" s="150" t="s">
        <v>132</v>
      </c>
      <c r="U64" s="150">
        <v>0</v>
      </c>
      <c r="V64" s="150">
        <f t="shared" si="20"/>
        <v>0</v>
      </c>
      <c r="W64" s="150"/>
      <c r="X64" s="150" t="s">
        <v>133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134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>
      <c r="A65" s="164">
        <v>55</v>
      </c>
      <c r="B65" s="165" t="s">
        <v>253</v>
      </c>
      <c r="C65" s="171" t="s">
        <v>254</v>
      </c>
      <c r="D65" s="166" t="s">
        <v>188</v>
      </c>
      <c r="E65" s="167">
        <v>1.17</v>
      </c>
      <c r="F65" s="168">
        <v>36000</v>
      </c>
      <c r="G65" s="169">
        <f t="shared" si="14"/>
        <v>42120</v>
      </c>
      <c r="H65" s="150">
        <v>0</v>
      </c>
      <c r="I65" s="150">
        <f t="shared" si="15"/>
        <v>0</v>
      </c>
      <c r="J65" s="150">
        <v>36000</v>
      </c>
      <c r="K65" s="150">
        <f t="shared" si="16"/>
        <v>42120</v>
      </c>
      <c r="L65" s="150">
        <v>21</v>
      </c>
      <c r="M65" s="150">
        <f t="shared" si="17"/>
        <v>50965.2</v>
      </c>
      <c r="N65" s="150">
        <v>1.07637</v>
      </c>
      <c r="O65" s="150">
        <f t="shared" si="18"/>
        <v>1.26</v>
      </c>
      <c r="P65" s="150">
        <v>0</v>
      </c>
      <c r="Q65" s="150">
        <f t="shared" si="19"/>
        <v>0</v>
      </c>
      <c r="R65" s="150"/>
      <c r="S65" s="150" t="s">
        <v>140</v>
      </c>
      <c r="T65" s="150" t="s">
        <v>132</v>
      </c>
      <c r="U65" s="150">
        <v>0</v>
      </c>
      <c r="V65" s="150">
        <f t="shared" si="20"/>
        <v>0</v>
      </c>
      <c r="W65" s="150"/>
      <c r="X65" s="150" t="s">
        <v>133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134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>
      <c r="A66" s="164">
        <v>56</v>
      </c>
      <c r="B66" s="165" t="s">
        <v>255</v>
      </c>
      <c r="C66" s="171" t="s">
        <v>256</v>
      </c>
      <c r="D66" s="166" t="s">
        <v>149</v>
      </c>
      <c r="E66" s="167">
        <v>2</v>
      </c>
      <c r="F66" s="168">
        <v>451</v>
      </c>
      <c r="G66" s="169">
        <f t="shared" si="14"/>
        <v>902</v>
      </c>
      <c r="H66" s="150">
        <v>0</v>
      </c>
      <c r="I66" s="150">
        <f t="shared" si="15"/>
        <v>0</v>
      </c>
      <c r="J66" s="150">
        <v>451</v>
      </c>
      <c r="K66" s="150">
        <f t="shared" si="16"/>
        <v>902</v>
      </c>
      <c r="L66" s="150">
        <v>21</v>
      </c>
      <c r="M66" s="150">
        <f t="shared" si="17"/>
        <v>1091.42</v>
      </c>
      <c r="N66" s="150">
        <v>1.15E-3</v>
      </c>
      <c r="O66" s="150">
        <f t="shared" si="18"/>
        <v>0</v>
      </c>
      <c r="P66" s="150">
        <v>0</v>
      </c>
      <c r="Q66" s="150">
        <f t="shared" si="19"/>
        <v>0</v>
      </c>
      <c r="R66" s="150"/>
      <c r="S66" s="150" t="s">
        <v>140</v>
      </c>
      <c r="T66" s="150" t="s">
        <v>132</v>
      </c>
      <c r="U66" s="150">
        <v>0</v>
      </c>
      <c r="V66" s="150">
        <f t="shared" si="20"/>
        <v>0</v>
      </c>
      <c r="W66" s="150"/>
      <c r="X66" s="150" t="s">
        <v>133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134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t="20.399999999999999" outlineLevel="1">
      <c r="A67" s="164">
        <v>57</v>
      </c>
      <c r="B67" s="165" t="s">
        <v>257</v>
      </c>
      <c r="C67" s="171" t="s">
        <v>258</v>
      </c>
      <c r="D67" s="166" t="s">
        <v>149</v>
      </c>
      <c r="E67" s="167">
        <v>17.2</v>
      </c>
      <c r="F67" s="168">
        <v>750</v>
      </c>
      <c r="G67" s="169">
        <f t="shared" si="14"/>
        <v>12900</v>
      </c>
      <c r="H67" s="150">
        <v>90.31</v>
      </c>
      <c r="I67" s="150">
        <f t="shared" si="15"/>
        <v>1553.33</v>
      </c>
      <c r="J67" s="150">
        <v>659.69</v>
      </c>
      <c r="K67" s="150">
        <f t="shared" si="16"/>
        <v>11346.67</v>
      </c>
      <c r="L67" s="150">
        <v>21</v>
      </c>
      <c r="M67" s="150">
        <f t="shared" si="17"/>
        <v>15609</v>
      </c>
      <c r="N67" s="150">
        <v>3.3E-4</v>
      </c>
      <c r="O67" s="150">
        <f t="shared" si="18"/>
        <v>0.01</v>
      </c>
      <c r="P67" s="150">
        <v>0</v>
      </c>
      <c r="Q67" s="150">
        <f t="shared" si="19"/>
        <v>0</v>
      </c>
      <c r="R67" s="150"/>
      <c r="S67" s="150" t="s">
        <v>131</v>
      </c>
      <c r="T67" s="150" t="s">
        <v>132</v>
      </c>
      <c r="U67" s="150">
        <v>1.877</v>
      </c>
      <c r="V67" s="150">
        <f t="shared" si="20"/>
        <v>32.28</v>
      </c>
      <c r="W67" s="150"/>
      <c r="X67" s="150" t="s">
        <v>133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134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0.399999999999999" outlineLevel="1">
      <c r="A68" s="164">
        <v>58</v>
      </c>
      <c r="B68" s="165" t="s">
        <v>259</v>
      </c>
      <c r="C68" s="171" t="s">
        <v>260</v>
      </c>
      <c r="D68" s="166" t="s">
        <v>149</v>
      </c>
      <c r="E68" s="167">
        <v>17.2</v>
      </c>
      <c r="F68" s="168">
        <v>1890</v>
      </c>
      <c r="G68" s="169">
        <f t="shared" si="14"/>
        <v>32508</v>
      </c>
      <c r="H68" s="150">
        <v>1890</v>
      </c>
      <c r="I68" s="150">
        <f t="shared" si="15"/>
        <v>32508</v>
      </c>
      <c r="J68" s="150">
        <v>0</v>
      </c>
      <c r="K68" s="150">
        <f t="shared" si="16"/>
        <v>0</v>
      </c>
      <c r="L68" s="150">
        <v>21</v>
      </c>
      <c r="M68" s="150">
        <f t="shared" si="17"/>
        <v>39334.68</v>
      </c>
      <c r="N68" s="150">
        <v>7.0499999999999993E-2</v>
      </c>
      <c r="O68" s="150">
        <f t="shared" si="18"/>
        <v>1.21</v>
      </c>
      <c r="P68" s="150">
        <v>0</v>
      </c>
      <c r="Q68" s="150">
        <f t="shared" si="19"/>
        <v>0</v>
      </c>
      <c r="R68" s="150"/>
      <c r="S68" s="150" t="s">
        <v>140</v>
      </c>
      <c r="T68" s="150" t="s">
        <v>132</v>
      </c>
      <c r="U68" s="150">
        <v>0</v>
      </c>
      <c r="V68" s="150">
        <f t="shared" si="20"/>
        <v>0</v>
      </c>
      <c r="W68" s="150"/>
      <c r="X68" s="150" t="s">
        <v>194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195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>
      <c r="A69" s="152" t="s">
        <v>126</v>
      </c>
      <c r="B69" s="153" t="s">
        <v>85</v>
      </c>
      <c r="C69" s="170" t="s">
        <v>86</v>
      </c>
      <c r="D69" s="154"/>
      <c r="E69" s="155"/>
      <c r="F69" s="156"/>
      <c r="G69" s="157">
        <f>SUMIF(AG70:AG79,"&lt;&gt;NOR",G70:G79)</f>
        <v>158329.41999999998</v>
      </c>
      <c r="H69" s="151"/>
      <c r="I69" s="151">
        <f>SUM(I70:I79)</f>
        <v>0</v>
      </c>
      <c r="J69" s="151"/>
      <c r="K69" s="151">
        <f>SUM(K70:K79)</f>
        <v>158329.41999999998</v>
      </c>
      <c r="L69" s="151"/>
      <c r="M69" s="151">
        <f>SUM(M70:M79)</f>
        <v>191578.59819999998</v>
      </c>
      <c r="N69" s="151"/>
      <c r="O69" s="151">
        <f>SUM(O70:O79)</f>
        <v>1.82</v>
      </c>
      <c r="P69" s="151"/>
      <c r="Q69" s="151">
        <f>SUM(Q70:Q79)</f>
        <v>0</v>
      </c>
      <c r="R69" s="151"/>
      <c r="S69" s="151"/>
      <c r="T69" s="151"/>
      <c r="U69" s="151"/>
      <c r="V69" s="151">
        <f>SUM(V70:V79)</f>
        <v>0</v>
      </c>
      <c r="W69" s="151"/>
      <c r="X69" s="151"/>
      <c r="AG69" t="s">
        <v>127</v>
      </c>
    </row>
    <row r="70" spans="1:60" outlineLevel="1">
      <c r="A70" s="164">
        <v>59</v>
      </c>
      <c r="B70" s="165" t="s">
        <v>261</v>
      </c>
      <c r="C70" s="171" t="s">
        <v>262</v>
      </c>
      <c r="D70" s="166" t="s">
        <v>214</v>
      </c>
      <c r="E70" s="167">
        <v>1</v>
      </c>
      <c r="F70" s="168">
        <v>37000</v>
      </c>
      <c r="G70" s="169">
        <f t="shared" ref="G70:G79" si="21">ROUND(E70*F70,2)</f>
        <v>37000</v>
      </c>
      <c r="H70" s="150">
        <v>0</v>
      </c>
      <c r="I70" s="150">
        <f t="shared" ref="I70:I79" si="22">ROUND(E70*H70,2)</f>
        <v>0</v>
      </c>
      <c r="J70" s="150">
        <v>37000</v>
      </c>
      <c r="K70" s="150">
        <f t="shared" ref="K70:K79" si="23">ROUND(E70*J70,2)</f>
        <v>37000</v>
      </c>
      <c r="L70" s="150">
        <v>21</v>
      </c>
      <c r="M70" s="150">
        <f t="shared" ref="M70:M79" si="24">G70*(1+L70/100)</f>
        <v>44770</v>
      </c>
      <c r="N70" s="150">
        <v>5.1399999999999996E-3</v>
      </c>
      <c r="O70" s="150">
        <f t="shared" ref="O70:O79" si="25">ROUND(E70*N70,2)</f>
        <v>0.01</v>
      </c>
      <c r="P70" s="150">
        <v>0</v>
      </c>
      <c r="Q70" s="150">
        <f t="shared" ref="Q70:Q79" si="26">ROUND(E70*P70,2)</f>
        <v>0</v>
      </c>
      <c r="R70" s="150"/>
      <c r="S70" s="150" t="s">
        <v>140</v>
      </c>
      <c r="T70" s="150" t="s">
        <v>132</v>
      </c>
      <c r="U70" s="150">
        <v>0</v>
      </c>
      <c r="V70" s="150">
        <f t="shared" ref="V70:V79" si="27">ROUND(E70*U70,2)</f>
        <v>0</v>
      </c>
      <c r="W70" s="150"/>
      <c r="X70" s="150" t="s">
        <v>133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134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20.399999999999999" outlineLevel="1">
      <c r="A71" s="164">
        <v>60</v>
      </c>
      <c r="B71" s="165" t="s">
        <v>263</v>
      </c>
      <c r="C71" s="171" t="s">
        <v>264</v>
      </c>
      <c r="D71" s="166" t="s">
        <v>137</v>
      </c>
      <c r="E71" s="167">
        <v>6.3630000000000004</v>
      </c>
      <c r="F71" s="168">
        <v>4740</v>
      </c>
      <c r="G71" s="169">
        <f t="shared" si="21"/>
        <v>30160.62</v>
      </c>
      <c r="H71" s="150">
        <v>0</v>
      </c>
      <c r="I71" s="150">
        <f t="shared" si="22"/>
        <v>0</v>
      </c>
      <c r="J71" s="150">
        <v>4740</v>
      </c>
      <c r="K71" s="150">
        <f t="shared" si="23"/>
        <v>30160.62</v>
      </c>
      <c r="L71" s="150">
        <v>21</v>
      </c>
      <c r="M71" s="150">
        <f t="shared" si="24"/>
        <v>36494.350200000001</v>
      </c>
      <c r="N71" s="150">
        <v>0</v>
      </c>
      <c r="O71" s="150">
        <f t="shared" si="25"/>
        <v>0</v>
      </c>
      <c r="P71" s="150">
        <v>0</v>
      </c>
      <c r="Q71" s="150">
        <f t="shared" si="26"/>
        <v>0</v>
      </c>
      <c r="R71" s="150"/>
      <c r="S71" s="150" t="s">
        <v>140</v>
      </c>
      <c r="T71" s="150" t="s">
        <v>132</v>
      </c>
      <c r="U71" s="150">
        <v>0</v>
      </c>
      <c r="V71" s="150">
        <f t="shared" si="27"/>
        <v>0</v>
      </c>
      <c r="W71" s="150"/>
      <c r="X71" s="150" t="s">
        <v>133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134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0.399999999999999" outlineLevel="1">
      <c r="A72" s="164">
        <v>61</v>
      </c>
      <c r="B72" s="165" t="s">
        <v>265</v>
      </c>
      <c r="C72" s="171" t="s">
        <v>266</v>
      </c>
      <c r="D72" s="166" t="s">
        <v>130</v>
      </c>
      <c r="E72" s="167">
        <v>9.3989999999999991</v>
      </c>
      <c r="F72" s="168">
        <v>890</v>
      </c>
      <c r="G72" s="169">
        <f t="shared" si="21"/>
        <v>8365.11</v>
      </c>
      <c r="H72" s="150">
        <v>0</v>
      </c>
      <c r="I72" s="150">
        <f t="shared" si="22"/>
        <v>0</v>
      </c>
      <c r="J72" s="150">
        <v>890</v>
      </c>
      <c r="K72" s="150">
        <f t="shared" si="23"/>
        <v>8365.11</v>
      </c>
      <c r="L72" s="150">
        <v>21</v>
      </c>
      <c r="M72" s="150">
        <f t="shared" si="24"/>
        <v>10121.783100000001</v>
      </c>
      <c r="N72" s="150">
        <v>1.787E-2</v>
      </c>
      <c r="O72" s="150">
        <f t="shared" si="25"/>
        <v>0.17</v>
      </c>
      <c r="P72" s="150">
        <v>0</v>
      </c>
      <c r="Q72" s="150">
        <f t="shared" si="26"/>
        <v>0</v>
      </c>
      <c r="R72" s="150"/>
      <c r="S72" s="150" t="s">
        <v>140</v>
      </c>
      <c r="T72" s="150" t="s">
        <v>132</v>
      </c>
      <c r="U72" s="150">
        <v>0</v>
      </c>
      <c r="V72" s="150">
        <f t="shared" si="27"/>
        <v>0</v>
      </c>
      <c r="W72" s="150"/>
      <c r="X72" s="150" t="s">
        <v>133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134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ht="20.399999999999999" outlineLevel="1">
      <c r="A73" s="164">
        <v>62</v>
      </c>
      <c r="B73" s="165" t="s">
        <v>267</v>
      </c>
      <c r="C73" s="171" t="s">
        <v>268</v>
      </c>
      <c r="D73" s="166" t="s">
        <v>130</v>
      </c>
      <c r="E73" s="167">
        <v>9.3989999999999991</v>
      </c>
      <c r="F73" s="168">
        <v>112</v>
      </c>
      <c r="G73" s="169">
        <f t="shared" si="21"/>
        <v>1052.69</v>
      </c>
      <c r="H73" s="150">
        <v>0</v>
      </c>
      <c r="I73" s="150">
        <f t="shared" si="22"/>
        <v>0</v>
      </c>
      <c r="J73" s="150">
        <v>112</v>
      </c>
      <c r="K73" s="150">
        <f t="shared" si="23"/>
        <v>1052.69</v>
      </c>
      <c r="L73" s="150">
        <v>21</v>
      </c>
      <c r="M73" s="150">
        <f t="shared" si="24"/>
        <v>1273.7549000000001</v>
      </c>
      <c r="N73" s="150">
        <v>0</v>
      </c>
      <c r="O73" s="150">
        <f t="shared" si="25"/>
        <v>0</v>
      </c>
      <c r="P73" s="150">
        <v>0</v>
      </c>
      <c r="Q73" s="150">
        <f t="shared" si="26"/>
        <v>0</v>
      </c>
      <c r="R73" s="150"/>
      <c r="S73" s="150" t="s">
        <v>140</v>
      </c>
      <c r="T73" s="150" t="s">
        <v>132</v>
      </c>
      <c r="U73" s="150">
        <v>0</v>
      </c>
      <c r="V73" s="150">
        <f t="shared" si="27"/>
        <v>0</v>
      </c>
      <c r="W73" s="150"/>
      <c r="X73" s="150" t="s">
        <v>133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134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>
      <c r="A74" s="164">
        <v>63</v>
      </c>
      <c r="B74" s="165" t="s">
        <v>269</v>
      </c>
      <c r="C74" s="171" t="s">
        <v>270</v>
      </c>
      <c r="D74" s="166" t="s">
        <v>188</v>
      </c>
      <c r="E74" s="167">
        <v>1.4</v>
      </c>
      <c r="F74" s="168">
        <v>36000</v>
      </c>
      <c r="G74" s="169">
        <f t="shared" si="21"/>
        <v>50400</v>
      </c>
      <c r="H74" s="150">
        <v>0</v>
      </c>
      <c r="I74" s="150">
        <f t="shared" si="22"/>
        <v>0</v>
      </c>
      <c r="J74" s="150">
        <v>36000</v>
      </c>
      <c r="K74" s="150">
        <f t="shared" si="23"/>
        <v>50400</v>
      </c>
      <c r="L74" s="150">
        <v>21</v>
      </c>
      <c r="M74" s="150">
        <f t="shared" si="24"/>
        <v>60984</v>
      </c>
      <c r="N74" s="150">
        <v>1.0490900000000001</v>
      </c>
      <c r="O74" s="150">
        <f t="shared" si="25"/>
        <v>1.47</v>
      </c>
      <c r="P74" s="150">
        <v>0</v>
      </c>
      <c r="Q74" s="150">
        <f t="shared" si="26"/>
        <v>0</v>
      </c>
      <c r="R74" s="150"/>
      <c r="S74" s="150" t="s">
        <v>140</v>
      </c>
      <c r="T74" s="150" t="s">
        <v>132</v>
      </c>
      <c r="U74" s="150">
        <v>0</v>
      </c>
      <c r="V74" s="150">
        <f t="shared" si="27"/>
        <v>0</v>
      </c>
      <c r="W74" s="150"/>
      <c r="X74" s="150" t="s">
        <v>133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134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t="20.399999999999999" outlineLevel="1">
      <c r="A75" s="164">
        <v>64</v>
      </c>
      <c r="B75" s="165" t="s">
        <v>271</v>
      </c>
      <c r="C75" s="171" t="s">
        <v>272</v>
      </c>
      <c r="D75" s="166" t="s">
        <v>130</v>
      </c>
      <c r="E75" s="167">
        <v>4.6100000000000003</v>
      </c>
      <c r="F75" s="168">
        <v>1370</v>
      </c>
      <c r="G75" s="169">
        <f t="shared" si="21"/>
        <v>6315.7</v>
      </c>
      <c r="H75" s="150">
        <v>0</v>
      </c>
      <c r="I75" s="150">
        <f t="shared" si="22"/>
        <v>0</v>
      </c>
      <c r="J75" s="150">
        <v>1370</v>
      </c>
      <c r="K75" s="150">
        <f t="shared" si="23"/>
        <v>6315.7</v>
      </c>
      <c r="L75" s="150">
        <v>21</v>
      </c>
      <c r="M75" s="150">
        <f t="shared" si="24"/>
        <v>7641.9969999999994</v>
      </c>
      <c r="N75" s="150">
        <v>2.102E-2</v>
      </c>
      <c r="O75" s="150">
        <f t="shared" si="25"/>
        <v>0.1</v>
      </c>
      <c r="P75" s="150">
        <v>0</v>
      </c>
      <c r="Q75" s="150">
        <f t="shared" si="26"/>
        <v>0</v>
      </c>
      <c r="R75" s="150"/>
      <c r="S75" s="150" t="s">
        <v>140</v>
      </c>
      <c r="T75" s="150" t="s">
        <v>132</v>
      </c>
      <c r="U75" s="150">
        <v>0</v>
      </c>
      <c r="V75" s="150">
        <f t="shared" si="27"/>
        <v>0</v>
      </c>
      <c r="W75" s="150"/>
      <c r="X75" s="150" t="s">
        <v>133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134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t="20.399999999999999" outlineLevel="1">
      <c r="A76" s="164">
        <v>65</v>
      </c>
      <c r="B76" s="165" t="s">
        <v>273</v>
      </c>
      <c r="C76" s="171" t="s">
        <v>274</v>
      </c>
      <c r="D76" s="166" t="s">
        <v>130</v>
      </c>
      <c r="E76" s="167">
        <v>3.35</v>
      </c>
      <c r="F76" s="168">
        <v>1140</v>
      </c>
      <c r="G76" s="169">
        <f t="shared" si="21"/>
        <v>3819</v>
      </c>
      <c r="H76" s="150">
        <v>0</v>
      </c>
      <c r="I76" s="150">
        <f t="shared" si="22"/>
        <v>0</v>
      </c>
      <c r="J76" s="150">
        <v>1140</v>
      </c>
      <c r="K76" s="150">
        <f t="shared" si="23"/>
        <v>3819</v>
      </c>
      <c r="L76" s="150">
        <v>21</v>
      </c>
      <c r="M76" s="150">
        <f t="shared" si="24"/>
        <v>4620.99</v>
      </c>
      <c r="N76" s="150">
        <v>2.102E-2</v>
      </c>
      <c r="O76" s="150">
        <f t="shared" si="25"/>
        <v>7.0000000000000007E-2</v>
      </c>
      <c r="P76" s="150">
        <v>0</v>
      </c>
      <c r="Q76" s="150">
        <f t="shared" si="26"/>
        <v>0</v>
      </c>
      <c r="R76" s="150"/>
      <c r="S76" s="150" t="s">
        <v>140</v>
      </c>
      <c r="T76" s="150" t="s">
        <v>132</v>
      </c>
      <c r="U76" s="150">
        <v>0</v>
      </c>
      <c r="V76" s="150">
        <f t="shared" si="27"/>
        <v>0</v>
      </c>
      <c r="W76" s="150"/>
      <c r="X76" s="150" t="s">
        <v>133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134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0.399999999999999" outlineLevel="1">
      <c r="A77" s="164">
        <v>66</v>
      </c>
      <c r="B77" s="165" t="s">
        <v>275</v>
      </c>
      <c r="C77" s="171" t="s">
        <v>276</v>
      </c>
      <c r="D77" s="166" t="s">
        <v>137</v>
      </c>
      <c r="E77" s="167">
        <v>1.77</v>
      </c>
      <c r="F77" s="168">
        <v>1190</v>
      </c>
      <c r="G77" s="169">
        <f t="shared" si="21"/>
        <v>2106.3000000000002</v>
      </c>
      <c r="H77" s="150">
        <v>0</v>
      </c>
      <c r="I77" s="150">
        <f t="shared" si="22"/>
        <v>0</v>
      </c>
      <c r="J77" s="150">
        <v>1190</v>
      </c>
      <c r="K77" s="150">
        <f t="shared" si="23"/>
        <v>2106.3000000000002</v>
      </c>
      <c r="L77" s="150">
        <v>21</v>
      </c>
      <c r="M77" s="150">
        <f t="shared" si="24"/>
        <v>2548.623</v>
      </c>
      <c r="N77" s="150">
        <v>0</v>
      </c>
      <c r="O77" s="150">
        <f t="shared" si="25"/>
        <v>0</v>
      </c>
      <c r="P77" s="150">
        <v>0</v>
      </c>
      <c r="Q77" s="150">
        <f t="shared" si="26"/>
        <v>0</v>
      </c>
      <c r="R77" s="150"/>
      <c r="S77" s="150" t="s">
        <v>140</v>
      </c>
      <c r="T77" s="150" t="s">
        <v>132</v>
      </c>
      <c r="U77" s="150">
        <v>0</v>
      </c>
      <c r="V77" s="150">
        <f t="shared" si="27"/>
        <v>0</v>
      </c>
      <c r="W77" s="150"/>
      <c r="X77" s="150" t="s">
        <v>133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134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20.399999999999999" outlineLevel="1">
      <c r="A78" s="164">
        <v>67</v>
      </c>
      <c r="B78" s="165" t="s">
        <v>277</v>
      </c>
      <c r="C78" s="171" t="s">
        <v>278</v>
      </c>
      <c r="D78" s="166" t="s">
        <v>130</v>
      </c>
      <c r="E78" s="167">
        <v>22.75</v>
      </c>
      <c r="F78" s="168">
        <v>560</v>
      </c>
      <c r="G78" s="169">
        <f t="shared" si="21"/>
        <v>12740</v>
      </c>
      <c r="H78" s="150">
        <v>0</v>
      </c>
      <c r="I78" s="150">
        <f t="shared" si="22"/>
        <v>0</v>
      </c>
      <c r="J78" s="150">
        <v>560</v>
      </c>
      <c r="K78" s="150">
        <f t="shared" si="23"/>
        <v>12740</v>
      </c>
      <c r="L78" s="150">
        <v>21</v>
      </c>
      <c r="M78" s="150">
        <f t="shared" si="24"/>
        <v>15415.4</v>
      </c>
      <c r="N78" s="150">
        <v>0</v>
      </c>
      <c r="O78" s="150">
        <f t="shared" si="25"/>
        <v>0</v>
      </c>
      <c r="P78" s="150">
        <v>0</v>
      </c>
      <c r="Q78" s="150">
        <f t="shared" si="26"/>
        <v>0</v>
      </c>
      <c r="R78" s="150"/>
      <c r="S78" s="150" t="s">
        <v>198</v>
      </c>
      <c r="T78" s="150" t="s">
        <v>132</v>
      </c>
      <c r="U78" s="150">
        <v>0</v>
      </c>
      <c r="V78" s="150">
        <f t="shared" si="27"/>
        <v>0</v>
      </c>
      <c r="W78" s="150"/>
      <c r="X78" s="150" t="s">
        <v>133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134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0.399999999999999" outlineLevel="1">
      <c r="A79" s="164">
        <v>68</v>
      </c>
      <c r="B79" s="165" t="s">
        <v>279</v>
      </c>
      <c r="C79" s="171" t="s">
        <v>280</v>
      </c>
      <c r="D79" s="166" t="s">
        <v>214</v>
      </c>
      <c r="E79" s="167">
        <v>14</v>
      </c>
      <c r="F79" s="168">
        <v>455</v>
      </c>
      <c r="G79" s="169">
        <f t="shared" si="21"/>
        <v>6370</v>
      </c>
      <c r="H79" s="150">
        <v>0</v>
      </c>
      <c r="I79" s="150">
        <f t="shared" si="22"/>
        <v>0</v>
      </c>
      <c r="J79" s="150">
        <v>455</v>
      </c>
      <c r="K79" s="150">
        <f t="shared" si="23"/>
        <v>6370</v>
      </c>
      <c r="L79" s="150">
        <v>21</v>
      </c>
      <c r="M79" s="150">
        <f t="shared" si="24"/>
        <v>7707.7</v>
      </c>
      <c r="N79" s="150">
        <v>0</v>
      </c>
      <c r="O79" s="150">
        <f t="shared" si="25"/>
        <v>0</v>
      </c>
      <c r="P79" s="150">
        <v>0</v>
      </c>
      <c r="Q79" s="150">
        <f t="shared" si="26"/>
        <v>0</v>
      </c>
      <c r="R79" s="150"/>
      <c r="S79" s="150" t="s">
        <v>198</v>
      </c>
      <c r="T79" s="150" t="s">
        <v>132</v>
      </c>
      <c r="U79" s="150">
        <v>0</v>
      </c>
      <c r="V79" s="150">
        <f t="shared" si="27"/>
        <v>0</v>
      </c>
      <c r="W79" s="150"/>
      <c r="X79" s="150" t="s">
        <v>133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134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>
      <c r="A80" s="152" t="s">
        <v>126</v>
      </c>
      <c r="B80" s="153" t="s">
        <v>87</v>
      </c>
      <c r="C80" s="170" t="s">
        <v>88</v>
      </c>
      <c r="D80" s="154"/>
      <c r="E80" s="155"/>
      <c r="F80" s="156"/>
      <c r="G80" s="157">
        <f>SUMIF(AG81:AG91,"&lt;&gt;NOR",G81:G91)</f>
        <v>36949.699999999997</v>
      </c>
      <c r="H80" s="151"/>
      <c r="I80" s="151">
        <f>SUM(I81:I91)</f>
        <v>6861.8899999999994</v>
      </c>
      <c r="J80" s="151"/>
      <c r="K80" s="151">
        <f>SUM(K81:K91)</f>
        <v>30087.81</v>
      </c>
      <c r="L80" s="151"/>
      <c r="M80" s="151">
        <f>SUM(M81:M91)</f>
        <v>44709.137000000002</v>
      </c>
      <c r="N80" s="151"/>
      <c r="O80" s="151">
        <f>SUM(O81:O91)</f>
        <v>2.37</v>
      </c>
      <c r="P80" s="151"/>
      <c r="Q80" s="151">
        <f>SUM(Q81:Q91)</f>
        <v>0</v>
      </c>
      <c r="R80" s="151"/>
      <c r="S80" s="151"/>
      <c r="T80" s="151"/>
      <c r="U80" s="151"/>
      <c r="V80" s="151">
        <f>SUM(V81:V91)</f>
        <v>0.66</v>
      </c>
      <c r="W80" s="151"/>
      <c r="X80" s="151"/>
      <c r="AG80" t="s">
        <v>127</v>
      </c>
    </row>
    <row r="81" spans="1:60" ht="20.399999999999999" outlineLevel="1">
      <c r="A81" s="164">
        <v>69</v>
      </c>
      <c r="B81" s="165" t="s">
        <v>281</v>
      </c>
      <c r="C81" s="171" t="s">
        <v>282</v>
      </c>
      <c r="D81" s="166" t="s">
        <v>130</v>
      </c>
      <c r="E81" s="167">
        <v>8.75</v>
      </c>
      <c r="F81" s="168">
        <v>115</v>
      </c>
      <c r="G81" s="169">
        <f t="shared" ref="G81:G91" si="28">ROUND(E81*F81,2)</f>
        <v>1006.25</v>
      </c>
      <c r="H81" s="150">
        <v>0</v>
      </c>
      <c r="I81" s="150">
        <f t="shared" ref="I81:I91" si="29">ROUND(E81*H81,2)</f>
        <v>0</v>
      </c>
      <c r="J81" s="150">
        <v>115</v>
      </c>
      <c r="K81" s="150">
        <f t="shared" ref="K81:K91" si="30">ROUND(E81*J81,2)</f>
        <v>1006.25</v>
      </c>
      <c r="L81" s="150">
        <v>21</v>
      </c>
      <c r="M81" s="150">
        <f t="shared" ref="M81:M91" si="31">G81*(1+L81/100)</f>
        <v>1217.5625</v>
      </c>
      <c r="N81" s="150">
        <v>0</v>
      </c>
      <c r="O81" s="150">
        <f t="shared" ref="O81:O91" si="32">ROUND(E81*N81,2)</f>
        <v>0</v>
      </c>
      <c r="P81" s="150">
        <v>0</v>
      </c>
      <c r="Q81" s="150">
        <f t="shared" ref="Q81:Q91" si="33">ROUND(E81*P81,2)</f>
        <v>0</v>
      </c>
      <c r="R81" s="150"/>
      <c r="S81" s="150" t="s">
        <v>140</v>
      </c>
      <c r="T81" s="150" t="s">
        <v>132</v>
      </c>
      <c r="U81" s="150">
        <v>0</v>
      </c>
      <c r="V81" s="150">
        <f t="shared" ref="V81:V91" si="34">ROUND(E81*U81,2)</f>
        <v>0</v>
      </c>
      <c r="W81" s="150"/>
      <c r="X81" s="150" t="s">
        <v>133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134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20.399999999999999" outlineLevel="1">
      <c r="A82" s="164">
        <v>70</v>
      </c>
      <c r="B82" s="165" t="s">
        <v>283</v>
      </c>
      <c r="C82" s="171" t="s">
        <v>284</v>
      </c>
      <c r="D82" s="166" t="s">
        <v>130</v>
      </c>
      <c r="E82" s="167">
        <v>8.75</v>
      </c>
      <c r="F82" s="168">
        <v>211</v>
      </c>
      <c r="G82" s="169">
        <f t="shared" si="28"/>
        <v>1846.25</v>
      </c>
      <c r="H82" s="150">
        <v>0</v>
      </c>
      <c r="I82" s="150">
        <f t="shared" si="29"/>
        <v>0</v>
      </c>
      <c r="J82" s="150">
        <v>211</v>
      </c>
      <c r="K82" s="150">
        <f t="shared" si="30"/>
        <v>1846.25</v>
      </c>
      <c r="L82" s="150">
        <v>21</v>
      </c>
      <c r="M82" s="150">
        <f t="shared" si="31"/>
        <v>2233.9625000000001</v>
      </c>
      <c r="N82" s="150">
        <v>0</v>
      </c>
      <c r="O82" s="150">
        <f t="shared" si="32"/>
        <v>0</v>
      </c>
      <c r="P82" s="150">
        <v>0</v>
      </c>
      <c r="Q82" s="150">
        <f t="shared" si="33"/>
        <v>0</v>
      </c>
      <c r="R82" s="150"/>
      <c r="S82" s="150" t="s">
        <v>140</v>
      </c>
      <c r="T82" s="150" t="s">
        <v>132</v>
      </c>
      <c r="U82" s="150">
        <v>0</v>
      </c>
      <c r="V82" s="150">
        <f t="shared" si="34"/>
        <v>0</v>
      </c>
      <c r="W82" s="150"/>
      <c r="X82" s="150" t="s">
        <v>133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134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>
      <c r="A83" s="164">
        <v>71</v>
      </c>
      <c r="B83" s="165" t="s">
        <v>285</v>
      </c>
      <c r="C83" s="171" t="s">
        <v>286</v>
      </c>
      <c r="D83" s="166" t="s">
        <v>130</v>
      </c>
      <c r="E83" s="167">
        <v>10.5</v>
      </c>
      <c r="F83" s="168">
        <v>168</v>
      </c>
      <c r="G83" s="169">
        <f t="shared" si="28"/>
        <v>1764</v>
      </c>
      <c r="H83" s="150">
        <v>105.88</v>
      </c>
      <c r="I83" s="150">
        <f t="shared" si="29"/>
        <v>1111.74</v>
      </c>
      <c r="J83" s="150">
        <v>62.12</v>
      </c>
      <c r="K83" s="150">
        <f t="shared" si="30"/>
        <v>652.26</v>
      </c>
      <c r="L83" s="150">
        <v>21</v>
      </c>
      <c r="M83" s="150">
        <f t="shared" si="31"/>
        <v>2134.44</v>
      </c>
      <c r="N83" s="150">
        <v>0</v>
      </c>
      <c r="O83" s="150">
        <f t="shared" si="32"/>
        <v>0</v>
      </c>
      <c r="P83" s="150">
        <v>0</v>
      </c>
      <c r="Q83" s="150">
        <f t="shared" si="33"/>
        <v>0</v>
      </c>
      <c r="R83" s="150"/>
      <c r="S83" s="150" t="s">
        <v>131</v>
      </c>
      <c r="T83" s="150" t="s">
        <v>132</v>
      </c>
      <c r="U83" s="150">
        <v>2.5999999999999999E-2</v>
      </c>
      <c r="V83" s="150">
        <f t="shared" si="34"/>
        <v>0.27</v>
      </c>
      <c r="W83" s="150"/>
      <c r="X83" s="150" t="s">
        <v>133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134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20.399999999999999" outlineLevel="1">
      <c r="A84" s="164">
        <v>72</v>
      </c>
      <c r="B84" s="165" t="s">
        <v>287</v>
      </c>
      <c r="C84" s="171" t="s">
        <v>288</v>
      </c>
      <c r="D84" s="166" t="s">
        <v>130</v>
      </c>
      <c r="E84" s="167">
        <v>10.5</v>
      </c>
      <c r="F84" s="168">
        <v>255</v>
      </c>
      <c r="G84" s="169">
        <f t="shared" si="28"/>
        <v>2677.5</v>
      </c>
      <c r="H84" s="150">
        <v>110.5</v>
      </c>
      <c r="I84" s="150">
        <f t="shared" si="29"/>
        <v>1160.25</v>
      </c>
      <c r="J84" s="150">
        <v>144.5</v>
      </c>
      <c r="K84" s="150">
        <f t="shared" si="30"/>
        <v>1517.25</v>
      </c>
      <c r="L84" s="150">
        <v>21</v>
      </c>
      <c r="M84" s="150">
        <f t="shared" si="31"/>
        <v>3239.7750000000001</v>
      </c>
      <c r="N84" s="150">
        <v>0</v>
      </c>
      <c r="O84" s="150">
        <f t="shared" si="32"/>
        <v>0</v>
      </c>
      <c r="P84" s="150">
        <v>0</v>
      </c>
      <c r="Q84" s="150">
        <f t="shared" si="33"/>
        <v>0</v>
      </c>
      <c r="R84" s="150"/>
      <c r="S84" s="150" t="s">
        <v>131</v>
      </c>
      <c r="T84" s="150" t="s">
        <v>132</v>
      </c>
      <c r="U84" s="150">
        <v>3.3000000000000002E-2</v>
      </c>
      <c r="V84" s="150">
        <f t="shared" si="34"/>
        <v>0.35</v>
      </c>
      <c r="W84" s="150"/>
      <c r="X84" s="150" t="s">
        <v>133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134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20.399999999999999" outlineLevel="1">
      <c r="A85" s="164">
        <v>73</v>
      </c>
      <c r="B85" s="165" t="s">
        <v>289</v>
      </c>
      <c r="C85" s="171" t="s">
        <v>290</v>
      </c>
      <c r="D85" s="166" t="s">
        <v>130</v>
      </c>
      <c r="E85" s="167">
        <v>10.5</v>
      </c>
      <c r="F85" s="168">
        <v>650</v>
      </c>
      <c r="G85" s="169">
        <f t="shared" si="28"/>
        <v>6825</v>
      </c>
      <c r="H85" s="150">
        <v>0</v>
      </c>
      <c r="I85" s="150">
        <f t="shared" si="29"/>
        <v>0</v>
      </c>
      <c r="J85" s="150">
        <v>650</v>
      </c>
      <c r="K85" s="150">
        <f t="shared" si="30"/>
        <v>6825</v>
      </c>
      <c r="L85" s="150">
        <v>21</v>
      </c>
      <c r="M85" s="150">
        <f t="shared" si="31"/>
        <v>8258.25</v>
      </c>
      <c r="N85" s="150">
        <v>0</v>
      </c>
      <c r="O85" s="150">
        <f t="shared" si="32"/>
        <v>0</v>
      </c>
      <c r="P85" s="150">
        <v>0</v>
      </c>
      <c r="Q85" s="150">
        <f t="shared" si="33"/>
        <v>0</v>
      </c>
      <c r="R85" s="150"/>
      <c r="S85" s="150" t="s">
        <v>140</v>
      </c>
      <c r="T85" s="150" t="s">
        <v>132</v>
      </c>
      <c r="U85" s="150">
        <v>0</v>
      </c>
      <c r="V85" s="150">
        <f t="shared" si="34"/>
        <v>0</v>
      </c>
      <c r="W85" s="150"/>
      <c r="X85" s="150" t="s">
        <v>133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134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>
      <c r="A86" s="164">
        <v>74</v>
      </c>
      <c r="B86" s="165" t="s">
        <v>291</v>
      </c>
      <c r="C86" s="171" t="s">
        <v>292</v>
      </c>
      <c r="D86" s="166" t="s">
        <v>130</v>
      </c>
      <c r="E86" s="167">
        <v>10.5</v>
      </c>
      <c r="F86" s="168">
        <v>36</v>
      </c>
      <c r="G86" s="169">
        <f t="shared" si="28"/>
        <v>378</v>
      </c>
      <c r="H86" s="150">
        <v>61.3</v>
      </c>
      <c r="I86" s="150">
        <f t="shared" si="29"/>
        <v>643.65</v>
      </c>
      <c r="J86" s="150">
        <v>-25.3</v>
      </c>
      <c r="K86" s="150">
        <f t="shared" si="30"/>
        <v>-265.64999999999998</v>
      </c>
      <c r="L86" s="150">
        <v>21</v>
      </c>
      <c r="M86" s="150">
        <f t="shared" si="31"/>
        <v>457.38</v>
      </c>
      <c r="N86" s="150">
        <v>0</v>
      </c>
      <c r="O86" s="150">
        <f t="shared" si="32"/>
        <v>0</v>
      </c>
      <c r="P86" s="150">
        <v>0</v>
      </c>
      <c r="Q86" s="150">
        <f t="shared" si="33"/>
        <v>0</v>
      </c>
      <c r="R86" s="150"/>
      <c r="S86" s="150" t="s">
        <v>131</v>
      </c>
      <c r="T86" s="150" t="s">
        <v>132</v>
      </c>
      <c r="U86" s="150">
        <v>4.0000000000000001E-3</v>
      </c>
      <c r="V86" s="150">
        <f t="shared" si="34"/>
        <v>0.04</v>
      </c>
      <c r="W86" s="150"/>
      <c r="X86" s="150" t="s">
        <v>133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134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>
      <c r="A87" s="164">
        <v>75</v>
      </c>
      <c r="B87" s="165" t="s">
        <v>293</v>
      </c>
      <c r="C87" s="171" t="s">
        <v>294</v>
      </c>
      <c r="D87" s="166" t="s">
        <v>130</v>
      </c>
      <c r="E87" s="167">
        <v>10.5</v>
      </c>
      <c r="F87" s="168">
        <v>22</v>
      </c>
      <c r="G87" s="169">
        <f t="shared" si="28"/>
        <v>231</v>
      </c>
      <c r="H87" s="150">
        <v>0</v>
      </c>
      <c r="I87" s="150">
        <f t="shared" si="29"/>
        <v>0</v>
      </c>
      <c r="J87" s="150">
        <v>22</v>
      </c>
      <c r="K87" s="150">
        <f t="shared" si="30"/>
        <v>231</v>
      </c>
      <c r="L87" s="150">
        <v>21</v>
      </c>
      <c r="M87" s="150">
        <f t="shared" si="31"/>
        <v>279.51</v>
      </c>
      <c r="N87" s="150">
        <v>0</v>
      </c>
      <c r="O87" s="150">
        <f t="shared" si="32"/>
        <v>0</v>
      </c>
      <c r="P87" s="150">
        <v>0</v>
      </c>
      <c r="Q87" s="150">
        <f t="shared" si="33"/>
        <v>0</v>
      </c>
      <c r="R87" s="150"/>
      <c r="S87" s="150" t="s">
        <v>140</v>
      </c>
      <c r="T87" s="150" t="s">
        <v>132</v>
      </c>
      <c r="U87" s="150">
        <v>0</v>
      </c>
      <c r="V87" s="150">
        <f t="shared" si="34"/>
        <v>0</v>
      </c>
      <c r="W87" s="150"/>
      <c r="X87" s="150" t="s">
        <v>133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134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ht="20.399999999999999" outlineLevel="1">
      <c r="A88" s="164">
        <v>76</v>
      </c>
      <c r="B88" s="165" t="s">
        <v>295</v>
      </c>
      <c r="C88" s="171" t="s">
        <v>296</v>
      </c>
      <c r="D88" s="166" t="s">
        <v>130</v>
      </c>
      <c r="E88" s="167">
        <v>12.25</v>
      </c>
      <c r="F88" s="168">
        <v>307</v>
      </c>
      <c r="G88" s="169">
        <f t="shared" si="28"/>
        <v>3760.75</v>
      </c>
      <c r="H88" s="150">
        <v>0</v>
      </c>
      <c r="I88" s="150">
        <f t="shared" si="29"/>
        <v>0</v>
      </c>
      <c r="J88" s="150">
        <v>307</v>
      </c>
      <c r="K88" s="150">
        <f t="shared" si="30"/>
        <v>3760.75</v>
      </c>
      <c r="L88" s="150">
        <v>21</v>
      </c>
      <c r="M88" s="150">
        <f t="shared" si="31"/>
        <v>4550.5074999999997</v>
      </c>
      <c r="N88" s="150">
        <v>0</v>
      </c>
      <c r="O88" s="150">
        <f t="shared" si="32"/>
        <v>0</v>
      </c>
      <c r="P88" s="150">
        <v>0</v>
      </c>
      <c r="Q88" s="150">
        <f t="shared" si="33"/>
        <v>0</v>
      </c>
      <c r="R88" s="150"/>
      <c r="S88" s="150" t="s">
        <v>140</v>
      </c>
      <c r="T88" s="150" t="s">
        <v>132</v>
      </c>
      <c r="U88" s="150">
        <v>0</v>
      </c>
      <c r="V88" s="150">
        <f t="shared" si="34"/>
        <v>0</v>
      </c>
      <c r="W88" s="150"/>
      <c r="X88" s="150" t="s">
        <v>133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134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ht="20.399999999999999" outlineLevel="1">
      <c r="A89" s="164">
        <v>77</v>
      </c>
      <c r="B89" s="165" t="s">
        <v>297</v>
      </c>
      <c r="C89" s="171" t="s">
        <v>298</v>
      </c>
      <c r="D89" s="166" t="s">
        <v>130</v>
      </c>
      <c r="E89" s="167">
        <v>8.75</v>
      </c>
      <c r="F89" s="168">
        <v>356</v>
      </c>
      <c r="G89" s="169">
        <f t="shared" si="28"/>
        <v>3115</v>
      </c>
      <c r="H89" s="150">
        <v>0</v>
      </c>
      <c r="I89" s="150">
        <f t="shared" si="29"/>
        <v>0</v>
      </c>
      <c r="J89" s="150">
        <v>356</v>
      </c>
      <c r="K89" s="150">
        <f t="shared" si="30"/>
        <v>3115</v>
      </c>
      <c r="L89" s="150">
        <v>21</v>
      </c>
      <c r="M89" s="150">
        <f t="shared" si="31"/>
        <v>3769.15</v>
      </c>
      <c r="N89" s="150">
        <v>0.10362</v>
      </c>
      <c r="O89" s="150">
        <f t="shared" si="32"/>
        <v>0.91</v>
      </c>
      <c r="P89" s="150">
        <v>0</v>
      </c>
      <c r="Q89" s="150">
        <f t="shared" si="33"/>
        <v>0</v>
      </c>
      <c r="R89" s="150"/>
      <c r="S89" s="150" t="s">
        <v>140</v>
      </c>
      <c r="T89" s="150" t="s">
        <v>132</v>
      </c>
      <c r="U89" s="150">
        <v>0</v>
      </c>
      <c r="V89" s="150">
        <f t="shared" si="34"/>
        <v>0</v>
      </c>
      <c r="W89" s="150"/>
      <c r="X89" s="150" t="s">
        <v>133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134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>
      <c r="A90" s="164">
        <v>78</v>
      </c>
      <c r="B90" s="165" t="s">
        <v>299</v>
      </c>
      <c r="C90" s="171" t="s">
        <v>300</v>
      </c>
      <c r="D90" s="166" t="s">
        <v>130</v>
      </c>
      <c r="E90" s="167">
        <v>9.625</v>
      </c>
      <c r="F90" s="168">
        <v>410</v>
      </c>
      <c r="G90" s="169">
        <f t="shared" si="28"/>
        <v>3946.25</v>
      </c>
      <c r="H90" s="150">
        <v>410</v>
      </c>
      <c r="I90" s="150">
        <f t="shared" si="29"/>
        <v>3946.25</v>
      </c>
      <c r="J90" s="150">
        <v>0</v>
      </c>
      <c r="K90" s="150">
        <f t="shared" si="30"/>
        <v>0</v>
      </c>
      <c r="L90" s="150">
        <v>21</v>
      </c>
      <c r="M90" s="150">
        <f t="shared" si="31"/>
        <v>4774.9624999999996</v>
      </c>
      <c r="N90" s="150">
        <v>0.152</v>
      </c>
      <c r="O90" s="150">
        <f t="shared" si="32"/>
        <v>1.46</v>
      </c>
      <c r="P90" s="150">
        <v>0</v>
      </c>
      <c r="Q90" s="150">
        <f t="shared" si="33"/>
        <v>0</v>
      </c>
      <c r="R90" s="150"/>
      <c r="S90" s="150" t="s">
        <v>140</v>
      </c>
      <c r="T90" s="150" t="s">
        <v>132</v>
      </c>
      <c r="U90" s="150">
        <v>0</v>
      </c>
      <c r="V90" s="150">
        <f t="shared" si="34"/>
        <v>0</v>
      </c>
      <c r="W90" s="150"/>
      <c r="X90" s="150" t="s">
        <v>194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195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t="20.399999999999999" outlineLevel="1">
      <c r="A91" s="164">
        <v>79</v>
      </c>
      <c r="B91" s="165" t="s">
        <v>301</v>
      </c>
      <c r="C91" s="171" t="s">
        <v>302</v>
      </c>
      <c r="D91" s="166" t="s">
        <v>130</v>
      </c>
      <c r="E91" s="167">
        <v>17.538</v>
      </c>
      <c r="F91" s="168">
        <v>650</v>
      </c>
      <c r="G91" s="169">
        <f t="shared" si="28"/>
        <v>11399.7</v>
      </c>
      <c r="H91" s="150">
        <v>0</v>
      </c>
      <c r="I91" s="150">
        <f t="shared" si="29"/>
        <v>0</v>
      </c>
      <c r="J91" s="150">
        <v>650</v>
      </c>
      <c r="K91" s="150">
        <f t="shared" si="30"/>
        <v>11399.7</v>
      </c>
      <c r="L91" s="150">
        <v>21</v>
      </c>
      <c r="M91" s="150">
        <f t="shared" si="31"/>
        <v>13793.637000000001</v>
      </c>
      <c r="N91" s="150">
        <v>0</v>
      </c>
      <c r="O91" s="150">
        <f t="shared" si="32"/>
        <v>0</v>
      </c>
      <c r="P91" s="150">
        <v>0</v>
      </c>
      <c r="Q91" s="150">
        <f t="shared" si="33"/>
        <v>0</v>
      </c>
      <c r="R91" s="150"/>
      <c r="S91" s="150" t="s">
        <v>198</v>
      </c>
      <c r="T91" s="150" t="s">
        <v>132</v>
      </c>
      <c r="U91" s="150">
        <v>0</v>
      </c>
      <c r="V91" s="150">
        <f t="shared" si="34"/>
        <v>0</v>
      </c>
      <c r="W91" s="150"/>
      <c r="X91" s="150" t="s">
        <v>133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134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26.4">
      <c r="A92" s="152" t="s">
        <v>126</v>
      </c>
      <c r="B92" s="153" t="s">
        <v>89</v>
      </c>
      <c r="C92" s="170" t="s">
        <v>90</v>
      </c>
      <c r="D92" s="154"/>
      <c r="E92" s="155"/>
      <c r="F92" s="156"/>
      <c r="G92" s="157">
        <f>SUMIF(AG93:AG94,"&lt;&gt;NOR",G93:G94)</f>
        <v>16500.440000000002</v>
      </c>
      <c r="H92" s="151"/>
      <c r="I92" s="151">
        <f>SUM(I93:I94)</f>
        <v>0</v>
      </c>
      <c r="J92" s="151"/>
      <c r="K92" s="151">
        <f>SUM(K93:K94)</f>
        <v>16500.440000000002</v>
      </c>
      <c r="L92" s="151"/>
      <c r="M92" s="151">
        <f>SUM(M93:M94)</f>
        <v>19965.5324</v>
      </c>
      <c r="N92" s="151"/>
      <c r="O92" s="151">
        <f>SUM(O93:O94)</f>
        <v>8.91</v>
      </c>
      <c r="P92" s="151"/>
      <c r="Q92" s="151">
        <f>SUM(Q93:Q94)</f>
        <v>0</v>
      </c>
      <c r="R92" s="151"/>
      <c r="S92" s="151"/>
      <c r="T92" s="151"/>
      <c r="U92" s="151"/>
      <c r="V92" s="151">
        <f>SUM(V93:V94)</f>
        <v>0</v>
      </c>
      <c r="W92" s="151"/>
      <c r="X92" s="151"/>
      <c r="AG92" t="s">
        <v>127</v>
      </c>
    </row>
    <row r="93" spans="1:60" outlineLevel="1">
      <c r="A93" s="164">
        <v>80</v>
      </c>
      <c r="B93" s="165" t="s">
        <v>303</v>
      </c>
      <c r="C93" s="171" t="s">
        <v>304</v>
      </c>
      <c r="D93" s="166" t="s">
        <v>130</v>
      </c>
      <c r="E93" s="167">
        <v>18.957000000000001</v>
      </c>
      <c r="F93" s="168">
        <v>192</v>
      </c>
      <c r="G93" s="169">
        <f>ROUND(E93*F93,2)</f>
        <v>3639.74</v>
      </c>
      <c r="H93" s="150">
        <v>0</v>
      </c>
      <c r="I93" s="150">
        <f>ROUND(E93*H93,2)</f>
        <v>0</v>
      </c>
      <c r="J93" s="150">
        <v>192</v>
      </c>
      <c r="K93" s="150">
        <f>ROUND(E93*J93,2)</f>
        <v>3639.74</v>
      </c>
      <c r="L93" s="150">
        <v>21</v>
      </c>
      <c r="M93" s="150">
        <f>G93*(1+L93/100)</f>
        <v>4404.0853999999999</v>
      </c>
      <c r="N93" s="150">
        <v>4.6000000000000001E-4</v>
      </c>
      <c r="O93" s="150">
        <f>ROUND(E93*N93,2)</f>
        <v>0.01</v>
      </c>
      <c r="P93" s="150">
        <v>0</v>
      </c>
      <c r="Q93" s="150">
        <f>ROUND(E93*P93,2)</f>
        <v>0</v>
      </c>
      <c r="R93" s="150"/>
      <c r="S93" s="150" t="s">
        <v>140</v>
      </c>
      <c r="T93" s="150" t="s">
        <v>132</v>
      </c>
      <c r="U93" s="150">
        <v>0</v>
      </c>
      <c r="V93" s="150">
        <f>ROUND(E93*U93,2)</f>
        <v>0</v>
      </c>
      <c r="W93" s="150"/>
      <c r="X93" s="150" t="s">
        <v>133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134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20.399999999999999" outlineLevel="1">
      <c r="A94" s="164">
        <v>81</v>
      </c>
      <c r="B94" s="165" t="s">
        <v>305</v>
      </c>
      <c r="C94" s="171" t="s">
        <v>306</v>
      </c>
      <c r="D94" s="166" t="s">
        <v>137</v>
      </c>
      <c r="E94" s="167">
        <v>3.9449999999999998</v>
      </c>
      <c r="F94" s="168">
        <v>3260</v>
      </c>
      <c r="G94" s="169">
        <f>ROUND(E94*F94,2)</f>
        <v>12860.7</v>
      </c>
      <c r="H94" s="150">
        <v>0</v>
      </c>
      <c r="I94" s="150">
        <f>ROUND(E94*H94,2)</f>
        <v>0</v>
      </c>
      <c r="J94" s="150">
        <v>3260</v>
      </c>
      <c r="K94" s="150">
        <f>ROUND(E94*J94,2)</f>
        <v>12860.7</v>
      </c>
      <c r="L94" s="150">
        <v>21</v>
      </c>
      <c r="M94" s="150">
        <f>G94*(1+L94/100)</f>
        <v>15561.447</v>
      </c>
      <c r="N94" s="150">
        <v>2.2563399999999998</v>
      </c>
      <c r="O94" s="150">
        <f>ROUND(E94*N94,2)</f>
        <v>8.9</v>
      </c>
      <c r="P94" s="150">
        <v>0</v>
      </c>
      <c r="Q94" s="150">
        <f>ROUND(E94*P94,2)</f>
        <v>0</v>
      </c>
      <c r="R94" s="150"/>
      <c r="S94" s="150" t="s">
        <v>140</v>
      </c>
      <c r="T94" s="150" t="s">
        <v>132</v>
      </c>
      <c r="U94" s="150">
        <v>0</v>
      </c>
      <c r="V94" s="150">
        <f>ROUND(E94*U94,2)</f>
        <v>0</v>
      </c>
      <c r="W94" s="150"/>
      <c r="X94" s="150" t="s">
        <v>133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134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>
      <c r="A95" s="152" t="s">
        <v>126</v>
      </c>
      <c r="B95" s="153" t="s">
        <v>91</v>
      </c>
      <c r="C95" s="170" t="s">
        <v>92</v>
      </c>
      <c r="D95" s="154"/>
      <c r="E95" s="155"/>
      <c r="F95" s="156"/>
      <c r="G95" s="157">
        <f>SUMIF(AG96:AG109,"&lt;&gt;NOR",G96:G109)</f>
        <v>192723.14</v>
      </c>
      <c r="H95" s="151"/>
      <c r="I95" s="151">
        <f>SUM(I96:I109)</f>
        <v>4598.3900000000003</v>
      </c>
      <c r="J95" s="151"/>
      <c r="K95" s="151">
        <f>SUM(K96:K109)</f>
        <v>188124.76</v>
      </c>
      <c r="L95" s="151"/>
      <c r="M95" s="151">
        <f>SUM(M96:M109)</f>
        <v>233194.9994</v>
      </c>
      <c r="N95" s="151"/>
      <c r="O95" s="151">
        <f>SUM(O96:O109)</f>
        <v>4.18</v>
      </c>
      <c r="P95" s="151"/>
      <c r="Q95" s="151">
        <f>SUM(Q96:Q109)</f>
        <v>83.51</v>
      </c>
      <c r="R95" s="151"/>
      <c r="S95" s="151"/>
      <c r="T95" s="151"/>
      <c r="U95" s="151"/>
      <c r="V95" s="151">
        <f>SUM(V96:V109)</f>
        <v>222.17</v>
      </c>
      <c r="W95" s="151"/>
      <c r="X95" s="151"/>
      <c r="AG95" t="s">
        <v>127</v>
      </c>
    </row>
    <row r="96" spans="1:60" ht="20.399999999999999" outlineLevel="1">
      <c r="A96" s="164">
        <v>82</v>
      </c>
      <c r="B96" s="165" t="s">
        <v>307</v>
      </c>
      <c r="C96" s="171" t="s">
        <v>308</v>
      </c>
      <c r="D96" s="166" t="s">
        <v>149</v>
      </c>
      <c r="E96" s="167">
        <v>3.5</v>
      </c>
      <c r="F96" s="168">
        <v>166</v>
      </c>
      <c r="G96" s="169">
        <f t="shared" ref="G96:G109" si="35">ROUND(E96*F96,2)</f>
        <v>581</v>
      </c>
      <c r="H96" s="150">
        <v>0</v>
      </c>
      <c r="I96" s="150">
        <f t="shared" ref="I96:I109" si="36">ROUND(E96*H96,2)</f>
        <v>0</v>
      </c>
      <c r="J96" s="150">
        <v>166</v>
      </c>
      <c r="K96" s="150">
        <f t="shared" ref="K96:K109" si="37">ROUND(E96*J96,2)</f>
        <v>581</v>
      </c>
      <c r="L96" s="150">
        <v>21</v>
      </c>
      <c r="M96" s="150">
        <f t="shared" ref="M96:M109" si="38">G96*(1+L96/100)</f>
        <v>703.01</v>
      </c>
      <c r="N96" s="150">
        <v>4.3E-3</v>
      </c>
      <c r="O96" s="150">
        <f t="shared" ref="O96:O109" si="39">ROUND(E96*N96,2)</f>
        <v>0.02</v>
      </c>
      <c r="P96" s="150">
        <v>0</v>
      </c>
      <c r="Q96" s="150">
        <f t="shared" ref="Q96:Q109" si="40">ROUND(E96*P96,2)</f>
        <v>0</v>
      </c>
      <c r="R96" s="150"/>
      <c r="S96" s="150" t="s">
        <v>140</v>
      </c>
      <c r="T96" s="150" t="s">
        <v>132</v>
      </c>
      <c r="U96" s="150">
        <v>0</v>
      </c>
      <c r="V96" s="150">
        <f t="shared" ref="V96:V109" si="41">ROUND(E96*U96,2)</f>
        <v>0</v>
      </c>
      <c r="W96" s="150"/>
      <c r="X96" s="150" t="s">
        <v>133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134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>
      <c r="A97" s="164">
        <v>83</v>
      </c>
      <c r="B97" s="165" t="s">
        <v>309</v>
      </c>
      <c r="C97" s="171" t="s">
        <v>310</v>
      </c>
      <c r="D97" s="166" t="s">
        <v>149</v>
      </c>
      <c r="E97" s="167">
        <v>3.5</v>
      </c>
      <c r="F97" s="168">
        <v>98</v>
      </c>
      <c r="G97" s="169">
        <f t="shared" si="35"/>
        <v>343</v>
      </c>
      <c r="H97" s="150">
        <v>65.81</v>
      </c>
      <c r="I97" s="150">
        <f t="shared" si="36"/>
        <v>230.34</v>
      </c>
      <c r="J97" s="150">
        <v>32.19</v>
      </c>
      <c r="K97" s="150">
        <f t="shared" si="37"/>
        <v>112.67</v>
      </c>
      <c r="L97" s="150">
        <v>21</v>
      </c>
      <c r="M97" s="150">
        <f t="shared" si="38"/>
        <v>415.03</v>
      </c>
      <c r="N97" s="150">
        <v>0</v>
      </c>
      <c r="O97" s="150">
        <f t="shared" si="39"/>
        <v>0</v>
      </c>
      <c r="P97" s="150">
        <v>0</v>
      </c>
      <c r="Q97" s="150">
        <f t="shared" si="40"/>
        <v>0</v>
      </c>
      <c r="R97" s="150"/>
      <c r="S97" s="150" t="s">
        <v>131</v>
      </c>
      <c r="T97" s="150" t="s">
        <v>132</v>
      </c>
      <c r="U97" s="150">
        <v>5.5E-2</v>
      </c>
      <c r="V97" s="150">
        <f t="shared" si="41"/>
        <v>0.19</v>
      </c>
      <c r="W97" s="150"/>
      <c r="X97" s="150" t="s">
        <v>133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134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>
      <c r="A98" s="164">
        <v>84</v>
      </c>
      <c r="B98" s="165" t="s">
        <v>311</v>
      </c>
      <c r="C98" s="171" t="s">
        <v>312</v>
      </c>
      <c r="D98" s="166" t="s">
        <v>130</v>
      </c>
      <c r="E98" s="167">
        <v>8.1590000000000007</v>
      </c>
      <c r="F98" s="168">
        <v>266</v>
      </c>
      <c r="G98" s="169">
        <f t="shared" si="35"/>
        <v>2170.29</v>
      </c>
      <c r="H98" s="150">
        <v>157.19999999999999</v>
      </c>
      <c r="I98" s="150">
        <f t="shared" si="36"/>
        <v>1282.5899999999999</v>
      </c>
      <c r="J98" s="150">
        <v>108.8</v>
      </c>
      <c r="K98" s="150">
        <f t="shared" si="37"/>
        <v>887.7</v>
      </c>
      <c r="L98" s="150">
        <v>21</v>
      </c>
      <c r="M98" s="150">
        <f t="shared" si="38"/>
        <v>2626.0508999999997</v>
      </c>
      <c r="N98" s="150">
        <v>6.3000000000000003E-4</v>
      </c>
      <c r="O98" s="150">
        <f t="shared" si="39"/>
        <v>0.01</v>
      </c>
      <c r="P98" s="150">
        <v>0</v>
      </c>
      <c r="Q98" s="150">
        <f t="shared" si="40"/>
        <v>0</v>
      </c>
      <c r="R98" s="150"/>
      <c r="S98" s="150" t="s">
        <v>131</v>
      </c>
      <c r="T98" s="150" t="s">
        <v>132</v>
      </c>
      <c r="U98" s="150">
        <v>0.42</v>
      </c>
      <c r="V98" s="150">
        <f t="shared" si="41"/>
        <v>3.43</v>
      </c>
      <c r="W98" s="150"/>
      <c r="X98" s="150" t="s">
        <v>133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134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20.399999999999999" outlineLevel="1">
      <c r="A99" s="164">
        <v>85</v>
      </c>
      <c r="B99" s="165" t="s">
        <v>313</v>
      </c>
      <c r="C99" s="171" t="s">
        <v>314</v>
      </c>
      <c r="D99" s="166" t="s">
        <v>149</v>
      </c>
      <c r="E99" s="167">
        <v>36.299999999999997</v>
      </c>
      <c r="F99" s="168">
        <v>89</v>
      </c>
      <c r="G99" s="169">
        <f t="shared" si="35"/>
        <v>3230.7</v>
      </c>
      <c r="H99" s="150">
        <v>0</v>
      </c>
      <c r="I99" s="150">
        <f t="shared" si="36"/>
        <v>0</v>
      </c>
      <c r="J99" s="150">
        <v>89</v>
      </c>
      <c r="K99" s="150">
        <f t="shared" si="37"/>
        <v>3230.7</v>
      </c>
      <c r="L99" s="150">
        <v>21</v>
      </c>
      <c r="M99" s="150">
        <f t="shared" si="38"/>
        <v>3909.1469999999995</v>
      </c>
      <c r="N99" s="150">
        <v>7.6999999999999996E-4</v>
      </c>
      <c r="O99" s="150">
        <f t="shared" si="39"/>
        <v>0.03</v>
      </c>
      <c r="P99" s="150">
        <v>0</v>
      </c>
      <c r="Q99" s="150">
        <f t="shared" si="40"/>
        <v>0</v>
      </c>
      <c r="R99" s="150"/>
      <c r="S99" s="150" t="s">
        <v>140</v>
      </c>
      <c r="T99" s="150" t="s">
        <v>132</v>
      </c>
      <c r="U99" s="150">
        <v>0</v>
      </c>
      <c r="V99" s="150">
        <f t="shared" si="41"/>
        <v>0</v>
      </c>
      <c r="W99" s="150"/>
      <c r="X99" s="150" t="s">
        <v>133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134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ht="20.399999999999999" outlineLevel="1">
      <c r="A100" s="164">
        <v>86</v>
      </c>
      <c r="B100" s="165" t="s">
        <v>315</v>
      </c>
      <c r="C100" s="171" t="s">
        <v>316</v>
      </c>
      <c r="D100" s="166" t="s">
        <v>149</v>
      </c>
      <c r="E100" s="167">
        <v>58</v>
      </c>
      <c r="F100" s="168">
        <v>112</v>
      </c>
      <c r="G100" s="169">
        <f t="shared" si="35"/>
        <v>6496</v>
      </c>
      <c r="H100" s="150">
        <v>0</v>
      </c>
      <c r="I100" s="150">
        <f t="shared" si="36"/>
        <v>0</v>
      </c>
      <c r="J100" s="150">
        <v>112</v>
      </c>
      <c r="K100" s="150">
        <f t="shared" si="37"/>
        <v>6496</v>
      </c>
      <c r="L100" s="150">
        <v>21</v>
      </c>
      <c r="M100" s="150">
        <f t="shared" si="38"/>
        <v>7860.16</v>
      </c>
      <c r="N100" s="150">
        <v>3.0000000000000001E-5</v>
      </c>
      <c r="O100" s="150">
        <f t="shared" si="39"/>
        <v>0</v>
      </c>
      <c r="P100" s="150">
        <v>0</v>
      </c>
      <c r="Q100" s="150">
        <f t="shared" si="40"/>
        <v>0</v>
      </c>
      <c r="R100" s="150"/>
      <c r="S100" s="150" t="s">
        <v>140</v>
      </c>
      <c r="T100" s="150" t="s">
        <v>132</v>
      </c>
      <c r="U100" s="150">
        <v>0</v>
      </c>
      <c r="V100" s="150">
        <f t="shared" si="41"/>
        <v>0</v>
      </c>
      <c r="W100" s="150"/>
      <c r="X100" s="150" t="s">
        <v>133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134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ht="20.399999999999999" outlineLevel="1">
      <c r="A101" s="164">
        <v>87</v>
      </c>
      <c r="B101" s="165" t="s">
        <v>317</v>
      </c>
      <c r="C101" s="171" t="s">
        <v>318</v>
      </c>
      <c r="D101" s="166" t="s">
        <v>149</v>
      </c>
      <c r="E101" s="167">
        <v>37.555999999999997</v>
      </c>
      <c r="F101" s="168">
        <v>92</v>
      </c>
      <c r="G101" s="169">
        <f t="shared" si="35"/>
        <v>3455.15</v>
      </c>
      <c r="H101" s="150">
        <v>0</v>
      </c>
      <c r="I101" s="150">
        <f t="shared" si="36"/>
        <v>0</v>
      </c>
      <c r="J101" s="150">
        <v>92</v>
      </c>
      <c r="K101" s="150">
        <f t="shared" si="37"/>
        <v>3455.15</v>
      </c>
      <c r="L101" s="150">
        <v>21</v>
      </c>
      <c r="M101" s="150">
        <f t="shared" si="38"/>
        <v>4180.7314999999999</v>
      </c>
      <c r="N101" s="150">
        <v>1.7000000000000001E-4</v>
      </c>
      <c r="O101" s="150">
        <f t="shared" si="39"/>
        <v>0.01</v>
      </c>
      <c r="P101" s="150">
        <v>0</v>
      </c>
      <c r="Q101" s="150">
        <f t="shared" si="40"/>
        <v>0</v>
      </c>
      <c r="R101" s="150"/>
      <c r="S101" s="150" t="s">
        <v>140</v>
      </c>
      <c r="T101" s="150" t="s">
        <v>132</v>
      </c>
      <c r="U101" s="150">
        <v>0</v>
      </c>
      <c r="V101" s="150">
        <f t="shared" si="41"/>
        <v>0</v>
      </c>
      <c r="W101" s="150"/>
      <c r="X101" s="150" t="s">
        <v>133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134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0.399999999999999" outlineLevel="1">
      <c r="A102" s="164">
        <v>88</v>
      </c>
      <c r="B102" s="165" t="s">
        <v>319</v>
      </c>
      <c r="C102" s="171" t="s">
        <v>320</v>
      </c>
      <c r="D102" s="166" t="s">
        <v>130</v>
      </c>
      <c r="E102" s="167">
        <v>500</v>
      </c>
      <c r="F102" s="168">
        <v>8</v>
      </c>
      <c r="G102" s="169">
        <f t="shared" si="35"/>
        <v>4000</v>
      </c>
      <c r="H102" s="150">
        <v>0</v>
      </c>
      <c r="I102" s="150">
        <f t="shared" si="36"/>
        <v>0</v>
      </c>
      <c r="J102" s="150">
        <v>8</v>
      </c>
      <c r="K102" s="150">
        <f t="shared" si="37"/>
        <v>4000</v>
      </c>
      <c r="L102" s="150">
        <v>21</v>
      </c>
      <c r="M102" s="150">
        <f t="shared" si="38"/>
        <v>4840</v>
      </c>
      <c r="N102" s="150">
        <v>0</v>
      </c>
      <c r="O102" s="150">
        <f t="shared" si="39"/>
        <v>0</v>
      </c>
      <c r="P102" s="150">
        <v>0.02</v>
      </c>
      <c r="Q102" s="150">
        <f t="shared" si="40"/>
        <v>10</v>
      </c>
      <c r="R102" s="150"/>
      <c r="S102" s="150" t="s">
        <v>131</v>
      </c>
      <c r="T102" s="150" t="s">
        <v>132</v>
      </c>
      <c r="U102" s="150">
        <v>2E-3</v>
      </c>
      <c r="V102" s="150">
        <f t="shared" si="41"/>
        <v>1</v>
      </c>
      <c r="W102" s="150"/>
      <c r="X102" s="150" t="s">
        <v>133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134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ht="20.399999999999999" outlineLevel="1">
      <c r="A103" s="164">
        <v>89</v>
      </c>
      <c r="B103" s="165" t="s">
        <v>321</v>
      </c>
      <c r="C103" s="171" t="s">
        <v>322</v>
      </c>
      <c r="D103" s="166" t="s">
        <v>130</v>
      </c>
      <c r="E103" s="167">
        <v>100</v>
      </c>
      <c r="F103" s="168">
        <v>66</v>
      </c>
      <c r="G103" s="169">
        <f t="shared" si="35"/>
        <v>6600</v>
      </c>
      <c r="H103" s="150">
        <v>0</v>
      </c>
      <c r="I103" s="150">
        <f t="shared" si="36"/>
        <v>0</v>
      </c>
      <c r="J103" s="150">
        <v>66</v>
      </c>
      <c r="K103" s="150">
        <f t="shared" si="37"/>
        <v>6600</v>
      </c>
      <c r="L103" s="150">
        <v>21</v>
      </c>
      <c r="M103" s="150">
        <f t="shared" si="38"/>
        <v>7986</v>
      </c>
      <c r="N103" s="150">
        <v>1.2999999999999999E-4</v>
      </c>
      <c r="O103" s="150">
        <f t="shared" si="39"/>
        <v>0.01</v>
      </c>
      <c r="P103" s="150">
        <v>0</v>
      </c>
      <c r="Q103" s="150">
        <f t="shared" si="40"/>
        <v>0</v>
      </c>
      <c r="R103" s="150"/>
      <c r="S103" s="150" t="s">
        <v>140</v>
      </c>
      <c r="T103" s="150" t="s">
        <v>132</v>
      </c>
      <c r="U103" s="150">
        <v>0</v>
      </c>
      <c r="V103" s="150">
        <f t="shared" si="41"/>
        <v>0</v>
      </c>
      <c r="W103" s="150"/>
      <c r="X103" s="150" t="s">
        <v>133</v>
      </c>
      <c r="Y103" s="147"/>
      <c r="Z103" s="147"/>
      <c r="AA103" s="147"/>
      <c r="AB103" s="147"/>
      <c r="AC103" s="147"/>
      <c r="AD103" s="147"/>
      <c r="AE103" s="147"/>
      <c r="AF103" s="147"/>
      <c r="AG103" s="147" t="s">
        <v>134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20.399999999999999" outlineLevel="1">
      <c r="A104" s="164">
        <v>90</v>
      </c>
      <c r="B104" s="165" t="s">
        <v>323</v>
      </c>
      <c r="C104" s="171" t="s">
        <v>324</v>
      </c>
      <c r="D104" s="166" t="s">
        <v>214</v>
      </c>
      <c r="E104" s="167">
        <v>14</v>
      </c>
      <c r="F104" s="168">
        <v>2060</v>
      </c>
      <c r="G104" s="169">
        <f t="shared" si="35"/>
        <v>28840</v>
      </c>
      <c r="H104" s="150">
        <v>0</v>
      </c>
      <c r="I104" s="150">
        <f t="shared" si="36"/>
        <v>0</v>
      </c>
      <c r="J104" s="150">
        <v>2060</v>
      </c>
      <c r="K104" s="150">
        <f t="shared" si="37"/>
        <v>28840</v>
      </c>
      <c r="L104" s="150">
        <v>21</v>
      </c>
      <c r="M104" s="150">
        <f t="shared" si="38"/>
        <v>34896.400000000001</v>
      </c>
      <c r="N104" s="150">
        <v>9.2000000000000003E-4</v>
      </c>
      <c r="O104" s="150">
        <f t="shared" si="39"/>
        <v>0.01</v>
      </c>
      <c r="P104" s="150">
        <v>0</v>
      </c>
      <c r="Q104" s="150">
        <f t="shared" si="40"/>
        <v>0</v>
      </c>
      <c r="R104" s="150"/>
      <c r="S104" s="150" t="s">
        <v>140</v>
      </c>
      <c r="T104" s="150" t="s">
        <v>132</v>
      </c>
      <c r="U104" s="150">
        <v>0</v>
      </c>
      <c r="V104" s="150">
        <f t="shared" si="41"/>
        <v>0</v>
      </c>
      <c r="W104" s="150"/>
      <c r="X104" s="150" t="s">
        <v>133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134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ht="20.399999999999999" outlineLevel="1">
      <c r="A105" s="164">
        <v>91</v>
      </c>
      <c r="B105" s="165" t="s">
        <v>325</v>
      </c>
      <c r="C105" s="171" t="s">
        <v>326</v>
      </c>
      <c r="D105" s="166" t="s">
        <v>214</v>
      </c>
      <c r="E105" s="167">
        <v>56</v>
      </c>
      <c r="F105" s="168">
        <v>362</v>
      </c>
      <c r="G105" s="169">
        <f t="shared" si="35"/>
        <v>20272</v>
      </c>
      <c r="H105" s="150">
        <v>0</v>
      </c>
      <c r="I105" s="150">
        <f t="shared" si="36"/>
        <v>0</v>
      </c>
      <c r="J105" s="150">
        <v>362</v>
      </c>
      <c r="K105" s="150">
        <f t="shared" si="37"/>
        <v>20272</v>
      </c>
      <c r="L105" s="150">
        <v>21</v>
      </c>
      <c r="M105" s="150">
        <f t="shared" si="38"/>
        <v>24529.119999999999</v>
      </c>
      <c r="N105" s="150">
        <v>8.0000000000000007E-5</v>
      </c>
      <c r="O105" s="150">
        <f t="shared" si="39"/>
        <v>0</v>
      </c>
      <c r="P105" s="150">
        <v>0</v>
      </c>
      <c r="Q105" s="150">
        <f t="shared" si="40"/>
        <v>0</v>
      </c>
      <c r="R105" s="150"/>
      <c r="S105" s="150" t="s">
        <v>140</v>
      </c>
      <c r="T105" s="150" t="s">
        <v>132</v>
      </c>
      <c r="U105" s="150">
        <v>0</v>
      </c>
      <c r="V105" s="150">
        <f t="shared" si="41"/>
        <v>0</v>
      </c>
      <c r="W105" s="150"/>
      <c r="X105" s="150" t="s">
        <v>133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134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>
      <c r="A106" s="164">
        <v>92</v>
      </c>
      <c r="B106" s="165" t="s">
        <v>327</v>
      </c>
      <c r="C106" s="171" t="s">
        <v>328</v>
      </c>
      <c r="D106" s="166" t="s">
        <v>137</v>
      </c>
      <c r="E106" s="167">
        <v>13</v>
      </c>
      <c r="F106" s="168">
        <v>2550</v>
      </c>
      <c r="G106" s="169">
        <f t="shared" si="35"/>
        <v>33150</v>
      </c>
      <c r="H106" s="150">
        <v>0.48</v>
      </c>
      <c r="I106" s="150">
        <f t="shared" si="36"/>
        <v>6.24</v>
      </c>
      <c r="J106" s="150">
        <v>2549.52</v>
      </c>
      <c r="K106" s="150">
        <f t="shared" si="37"/>
        <v>33143.760000000002</v>
      </c>
      <c r="L106" s="150">
        <v>21</v>
      </c>
      <c r="M106" s="150">
        <f t="shared" si="38"/>
        <v>40111.5</v>
      </c>
      <c r="N106" s="150">
        <v>0.12</v>
      </c>
      <c r="O106" s="150">
        <f t="shared" si="39"/>
        <v>1.56</v>
      </c>
      <c r="P106" s="150">
        <v>2.1</v>
      </c>
      <c r="Q106" s="150">
        <f t="shared" si="40"/>
        <v>27.3</v>
      </c>
      <c r="R106" s="150"/>
      <c r="S106" s="150" t="s">
        <v>131</v>
      </c>
      <c r="T106" s="150" t="s">
        <v>132</v>
      </c>
      <c r="U106" s="150">
        <v>3.7909999999999999</v>
      </c>
      <c r="V106" s="150">
        <f t="shared" si="41"/>
        <v>49.28</v>
      </c>
      <c r="W106" s="150"/>
      <c r="X106" s="150" t="s">
        <v>133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134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>
      <c r="A107" s="164">
        <v>93</v>
      </c>
      <c r="B107" s="165" t="s">
        <v>329</v>
      </c>
      <c r="C107" s="171" t="s">
        <v>330</v>
      </c>
      <c r="D107" s="166" t="s">
        <v>137</v>
      </c>
      <c r="E107" s="167">
        <v>15</v>
      </c>
      <c r="F107" s="168">
        <v>2550</v>
      </c>
      <c r="G107" s="169">
        <f t="shared" si="35"/>
        <v>38250</v>
      </c>
      <c r="H107" s="150">
        <v>0.48</v>
      </c>
      <c r="I107" s="150">
        <f t="shared" si="36"/>
        <v>7.2</v>
      </c>
      <c r="J107" s="150">
        <v>2549.52</v>
      </c>
      <c r="K107" s="150">
        <f t="shared" si="37"/>
        <v>38242.800000000003</v>
      </c>
      <c r="L107" s="150">
        <v>21</v>
      </c>
      <c r="M107" s="150">
        <f t="shared" si="38"/>
        <v>46282.5</v>
      </c>
      <c r="N107" s="150">
        <v>0.12</v>
      </c>
      <c r="O107" s="150">
        <f t="shared" si="39"/>
        <v>1.8</v>
      </c>
      <c r="P107" s="150">
        <v>2.1</v>
      </c>
      <c r="Q107" s="150">
        <f t="shared" si="40"/>
        <v>31.5</v>
      </c>
      <c r="R107" s="150"/>
      <c r="S107" s="150" t="s">
        <v>131</v>
      </c>
      <c r="T107" s="150" t="s">
        <v>132</v>
      </c>
      <c r="U107" s="150">
        <v>3.7909999999999999</v>
      </c>
      <c r="V107" s="150">
        <f t="shared" si="41"/>
        <v>56.87</v>
      </c>
      <c r="W107" s="150"/>
      <c r="X107" s="150" t="s">
        <v>133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134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>
      <c r="A108" s="164">
        <v>94</v>
      </c>
      <c r="B108" s="165" t="s">
        <v>331</v>
      </c>
      <c r="C108" s="171" t="s">
        <v>332</v>
      </c>
      <c r="D108" s="166" t="s">
        <v>137</v>
      </c>
      <c r="E108" s="167">
        <v>6</v>
      </c>
      <c r="F108" s="168">
        <v>6550</v>
      </c>
      <c r="G108" s="169">
        <f t="shared" si="35"/>
        <v>39300</v>
      </c>
      <c r="H108" s="150">
        <v>461.23</v>
      </c>
      <c r="I108" s="150">
        <f t="shared" si="36"/>
        <v>2767.38</v>
      </c>
      <c r="J108" s="150">
        <v>6088.77</v>
      </c>
      <c r="K108" s="150">
        <f t="shared" si="37"/>
        <v>36532.620000000003</v>
      </c>
      <c r="L108" s="150">
        <v>21</v>
      </c>
      <c r="M108" s="150">
        <f t="shared" si="38"/>
        <v>47553</v>
      </c>
      <c r="N108" s="150">
        <v>0.12171</v>
      </c>
      <c r="O108" s="150">
        <f t="shared" si="39"/>
        <v>0.73</v>
      </c>
      <c r="P108" s="150">
        <v>2.4</v>
      </c>
      <c r="Q108" s="150">
        <f t="shared" si="40"/>
        <v>14.4</v>
      </c>
      <c r="R108" s="150"/>
      <c r="S108" s="150" t="s">
        <v>131</v>
      </c>
      <c r="T108" s="150" t="s">
        <v>132</v>
      </c>
      <c r="U108" s="150">
        <v>16.373999999999999</v>
      </c>
      <c r="V108" s="150">
        <f t="shared" si="41"/>
        <v>98.24</v>
      </c>
      <c r="W108" s="150"/>
      <c r="X108" s="150" t="s">
        <v>133</v>
      </c>
      <c r="Y108" s="147"/>
      <c r="Z108" s="147"/>
      <c r="AA108" s="147"/>
      <c r="AB108" s="147"/>
      <c r="AC108" s="147"/>
      <c r="AD108" s="147"/>
      <c r="AE108" s="147"/>
      <c r="AF108" s="147"/>
      <c r="AG108" s="147" t="s">
        <v>134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>
      <c r="A109" s="164">
        <v>95</v>
      </c>
      <c r="B109" s="165" t="s">
        <v>333</v>
      </c>
      <c r="C109" s="171" t="s">
        <v>334</v>
      </c>
      <c r="D109" s="166" t="s">
        <v>149</v>
      </c>
      <c r="E109" s="167">
        <v>17</v>
      </c>
      <c r="F109" s="168">
        <v>355</v>
      </c>
      <c r="G109" s="169">
        <f t="shared" si="35"/>
        <v>6035</v>
      </c>
      <c r="H109" s="150">
        <v>17.920000000000002</v>
      </c>
      <c r="I109" s="150">
        <f t="shared" si="36"/>
        <v>304.64</v>
      </c>
      <c r="J109" s="150">
        <v>337.08</v>
      </c>
      <c r="K109" s="150">
        <f t="shared" si="37"/>
        <v>5730.36</v>
      </c>
      <c r="L109" s="150">
        <v>21</v>
      </c>
      <c r="M109" s="150">
        <f t="shared" si="38"/>
        <v>7302.3499999999995</v>
      </c>
      <c r="N109" s="150">
        <v>8.0000000000000007E-5</v>
      </c>
      <c r="O109" s="150">
        <f t="shared" si="39"/>
        <v>0</v>
      </c>
      <c r="P109" s="150">
        <v>1.7999999999999999E-2</v>
      </c>
      <c r="Q109" s="150">
        <f t="shared" si="40"/>
        <v>0.31</v>
      </c>
      <c r="R109" s="150"/>
      <c r="S109" s="150" t="s">
        <v>131</v>
      </c>
      <c r="T109" s="150" t="s">
        <v>132</v>
      </c>
      <c r="U109" s="150">
        <v>0.77400000000000002</v>
      </c>
      <c r="V109" s="150">
        <f t="shared" si="41"/>
        <v>13.16</v>
      </c>
      <c r="W109" s="150"/>
      <c r="X109" s="150" t="s">
        <v>133</v>
      </c>
      <c r="Y109" s="147"/>
      <c r="Z109" s="147"/>
      <c r="AA109" s="147"/>
      <c r="AB109" s="147"/>
      <c r="AC109" s="147"/>
      <c r="AD109" s="147"/>
      <c r="AE109" s="147"/>
      <c r="AF109" s="147"/>
      <c r="AG109" s="147" t="s">
        <v>134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>
      <c r="A110" s="152" t="s">
        <v>126</v>
      </c>
      <c r="B110" s="153" t="s">
        <v>93</v>
      </c>
      <c r="C110" s="170" t="s">
        <v>94</v>
      </c>
      <c r="D110" s="154"/>
      <c r="E110" s="155"/>
      <c r="F110" s="156"/>
      <c r="G110" s="157">
        <f>SUMIF(AG111:AG116,"&lt;&gt;NOR",G111:G116)</f>
        <v>111824.34999999999</v>
      </c>
      <c r="H110" s="151"/>
      <c r="I110" s="151">
        <f>SUM(I111:I116)</f>
        <v>0</v>
      </c>
      <c r="J110" s="151"/>
      <c r="K110" s="151">
        <f>SUM(K111:K116)</f>
        <v>111824.34999999999</v>
      </c>
      <c r="L110" s="151"/>
      <c r="M110" s="151">
        <f>SUM(M111:M116)</f>
        <v>135307.46349999998</v>
      </c>
      <c r="N110" s="151"/>
      <c r="O110" s="151">
        <f>SUM(O111:O116)</f>
        <v>0</v>
      </c>
      <c r="P110" s="151"/>
      <c r="Q110" s="151">
        <f>SUM(Q111:Q116)</f>
        <v>0</v>
      </c>
      <c r="R110" s="151"/>
      <c r="S110" s="151"/>
      <c r="T110" s="151"/>
      <c r="U110" s="151"/>
      <c r="V110" s="151">
        <f>SUM(V111:V116)</f>
        <v>0</v>
      </c>
      <c r="W110" s="151"/>
      <c r="X110" s="151"/>
      <c r="AG110" t="s">
        <v>127</v>
      </c>
    </row>
    <row r="111" spans="1:60" outlineLevel="1">
      <c r="A111" s="164">
        <v>96</v>
      </c>
      <c r="B111" s="165" t="s">
        <v>335</v>
      </c>
      <c r="C111" s="171" t="s">
        <v>336</v>
      </c>
      <c r="D111" s="166" t="s">
        <v>188</v>
      </c>
      <c r="E111" s="167">
        <v>101.893</v>
      </c>
      <c r="F111" s="168">
        <v>314</v>
      </c>
      <c r="G111" s="169">
        <f t="shared" ref="G111:G116" si="42">ROUND(E111*F111,2)</f>
        <v>31994.400000000001</v>
      </c>
      <c r="H111" s="150">
        <v>0</v>
      </c>
      <c r="I111" s="150">
        <f t="shared" ref="I111:I116" si="43">ROUND(E111*H111,2)</f>
        <v>0</v>
      </c>
      <c r="J111" s="150">
        <v>314</v>
      </c>
      <c r="K111" s="150">
        <f t="shared" ref="K111:K116" si="44">ROUND(E111*J111,2)</f>
        <v>31994.400000000001</v>
      </c>
      <c r="L111" s="150">
        <v>21</v>
      </c>
      <c r="M111" s="150">
        <f t="shared" ref="M111:M116" si="45">G111*(1+L111/100)</f>
        <v>38713.224000000002</v>
      </c>
      <c r="N111" s="150">
        <v>0</v>
      </c>
      <c r="O111" s="150">
        <f t="shared" ref="O111:O116" si="46">ROUND(E111*N111,2)</f>
        <v>0</v>
      </c>
      <c r="P111" s="150">
        <v>0</v>
      </c>
      <c r="Q111" s="150">
        <f t="shared" ref="Q111:Q116" si="47">ROUND(E111*P111,2)</f>
        <v>0</v>
      </c>
      <c r="R111" s="150"/>
      <c r="S111" s="150" t="s">
        <v>140</v>
      </c>
      <c r="T111" s="150" t="s">
        <v>132</v>
      </c>
      <c r="U111" s="150">
        <v>0</v>
      </c>
      <c r="V111" s="150">
        <f t="shared" ref="V111:V116" si="48">ROUND(E111*U111,2)</f>
        <v>0</v>
      </c>
      <c r="W111" s="150"/>
      <c r="X111" s="150" t="s">
        <v>133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134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>
      <c r="A112" s="164">
        <v>97</v>
      </c>
      <c r="B112" s="165" t="s">
        <v>337</v>
      </c>
      <c r="C112" s="171" t="s">
        <v>338</v>
      </c>
      <c r="D112" s="166" t="s">
        <v>188</v>
      </c>
      <c r="E112" s="167">
        <v>101.893</v>
      </c>
      <c r="F112" s="168">
        <v>166</v>
      </c>
      <c r="G112" s="169">
        <f t="shared" si="42"/>
        <v>16914.240000000002</v>
      </c>
      <c r="H112" s="150">
        <v>0</v>
      </c>
      <c r="I112" s="150">
        <f t="shared" si="43"/>
        <v>0</v>
      </c>
      <c r="J112" s="150">
        <v>166</v>
      </c>
      <c r="K112" s="150">
        <f t="shared" si="44"/>
        <v>16914.240000000002</v>
      </c>
      <c r="L112" s="150">
        <v>21</v>
      </c>
      <c r="M112" s="150">
        <f t="shared" si="45"/>
        <v>20466.2304</v>
      </c>
      <c r="N112" s="150">
        <v>0</v>
      </c>
      <c r="O112" s="150">
        <f t="shared" si="46"/>
        <v>0</v>
      </c>
      <c r="P112" s="150">
        <v>0</v>
      </c>
      <c r="Q112" s="150">
        <f t="shared" si="47"/>
        <v>0</v>
      </c>
      <c r="R112" s="150"/>
      <c r="S112" s="150" t="s">
        <v>140</v>
      </c>
      <c r="T112" s="150" t="s">
        <v>132</v>
      </c>
      <c r="U112" s="150">
        <v>0</v>
      </c>
      <c r="V112" s="150">
        <f t="shared" si="48"/>
        <v>0</v>
      </c>
      <c r="W112" s="150"/>
      <c r="X112" s="150" t="s">
        <v>133</v>
      </c>
      <c r="Y112" s="147"/>
      <c r="Z112" s="147"/>
      <c r="AA112" s="147"/>
      <c r="AB112" s="147"/>
      <c r="AC112" s="147"/>
      <c r="AD112" s="147"/>
      <c r="AE112" s="147"/>
      <c r="AF112" s="147"/>
      <c r="AG112" s="147" t="s">
        <v>134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>
      <c r="A113" s="164">
        <v>98</v>
      </c>
      <c r="B113" s="165" t="s">
        <v>339</v>
      </c>
      <c r="C113" s="171" t="s">
        <v>340</v>
      </c>
      <c r="D113" s="166" t="s">
        <v>188</v>
      </c>
      <c r="E113" s="167">
        <v>917.03700000000003</v>
      </c>
      <c r="F113" s="168">
        <v>18</v>
      </c>
      <c r="G113" s="169">
        <f t="shared" si="42"/>
        <v>16506.669999999998</v>
      </c>
      <c r="H113" s="150">
        <v>0</v>
      </c>
      <c r="I113" s="150">
        <f t="shared" si="43"/>
        <v>0</v>
      </c>
      <c r="J113" s="150">
        <v>18</v>
      </c>
      <c r="K113" s="150">
        <f t="shared" si="44"/>
        <v>16506.669999999998</v>
      </c>
      <c r="L113" s="150">
        <v>21</v>
      </c>
      <c r="M113" s="150">
        <f t="shared" si="45"/>
        <v>19973.070699999997</v>
      </c>
      <c r="N113" s="150">
        <v>0</v>
      </c>
      <c r="O113" s="150">
        <f t="shared" si="46"/>
        <v>0</v>
      </c>
      <c r="P113" s="150">
        <v>0</v>
      </c>
      <c r="Q113" s="150">
        <f t="shared" si="47"/>
        <v>0</v>
      </c>
      <c r="R113" s="150"/>
      <c r="S113" s="150" t="s">
        <v>140</v>
      </c>
      <c r="T113" s="150" t="s">
        <v>132</v>
      </c>
      <c r="U113" s="150">
        <v>0</v>
      </c>
      <c r="V113" s="150">
        <f t="shared" si="48"/>
        <v>0</v>
      </c>
      <c r="W113" s="150"/>
      <c r="X113" s="150" t="s">
        <v>133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134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t="20.399999999999999" outlineLevel="1">
      <c r="A114" s="164">
        <v>99</v>
      </c>
      <c r="B114" s="165" t="s">
        <v>341</v>
      </c>
      <c r="C114" s="171" t="s">
        <v>342</v>
      </c>
      <c r="D114" s="166" t="s">
        <v>188</v>
      </c>
      <c r="E114" s="167">
        <v>101.893</v>
      </c>
      <c r="F114" s="168">
        <v>116</v>
      </c>
      <c r="G114" s="169">
        <f t="shared" si="42"/>
        <v>11819.59</v>
      </c>
      <c r="H114" s="150">
        <v>0</v>
      </c>
      <c r="I114" s="150">
        <f t="shared" si="43"/>
        <v>0</v>
      </c>
      <c r="J114" s="150">
        <v>116</v>
      </c>
      <c r="K114" s="150">
        <f t="shared" si="44"/>
        <v>11819.59</v>
      </c>
      <c r="L114" s="150">
        <v>21</v>
      </c>
      <c r="M114" s="150">
        <f t="shared" si="45"/>
        <v>14301.7039</v>
      </c>
      <c r="N114" s="150">
        <v>0</v>
      </c>
      <c r="O114" s="150">
        <f t="shared" si="46"/>
        <v>0</v>
      </c>
      <c r="P114" s="150">
        <v>0</v>
      </c>
      <c r="Q114" s="150">
        <f t="shared" si="47"/>
        <v>0</v>
      </c>
      <c r="R114" s="150"/>
      <c r="S114" s="150" t="s">
        <v>140</v>
      </c>
      <c r="T114" s="150" t="s">
        <v>132</v>
      </c>
      <c r="U114" s="150">
        <v>0</v>
      </c>
      <c r="V114" s="150">
        <f t="shared" si="48"/>
        <v>0</v>
      </c>
      <c r="W114" s="150"/>
      <c r="X114" s="150" t="s">
        <v>133</v>
      </c>
      <c r="Y114" s="147"/>
      <c r="Z114" s="147"/>
      <c r="AA114" s="147"/>
      <c r="AB114" s="147"/>
      <c r="AC114" s="147"/>
      <c r="AD114" s="147"/>
      <c r="AE114" s="147"/>
      <c r="AF114" s="147"/>
      <c r="AG114" s="147" t="s">
        <v>134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ht="20.399999999999999" outlineLevel="1">
      <c r="A115" s="164">
        <v>100</v>
      </c>
      <c r="B115" s="165" t="s">
        <v>343</v>
      </c>
      <c r="C115" s="171" t="s">
        <v>344</v>
      </c>
      <c r="D115" s="166" t="s">
        <v>188</v>
      </c>
      <c r="E115" s="167">
        <v>91.162000000000006</v>
      </c>
      <c r="F115" s="168">
        <v>350</v>
      </c>
      <c r="G115" s="169">
        <f t="shared" si="42"/>
        <v>31906.7</v>
      </c>
      <c r="H115" s="150">
        <v>0</v>
      </c>
      <c r="I115" s="150">
        <f t="shared" si="43"/>
        <v>0</v>
      </c>
      <c r="J115" s="150">
        <v>350</v>
      </c>
      <c r="K115" s="150">
        <f t="shared" si="44"/>
        <v>31906.7</v>
      </c>
      <c r="L115" s="150">
        <v>21</v>
      </c>
      <c r="M115" s="150">
        <f t="shared" si="45"/>
        <v>38607.106999999996</v>
      </c>
      <c r="N115" s="150">
        <v>0</v>
      </c>
      <c r="O115" s="150">
        <f t="shared" si="46"/>
        <v>0</v>
      </c>
      <c r="P115" s="150">
        <v>0</v>
      </c>
      <c r="Q115" s="150">
        <f t="shared" si="47"/>
        <v>0</v>
      </c>
      <c r="R115" s="150"/>
      <c r="S115" s="150" t="s">
        <v>140</v>
      </c>
      <c r="T115" s="150" t="s">
        <v>132</v>
      </c>
      <c r="U115" s="150">
        <v>0</v>
      </c>
      <c r="V115" s="150">
        <f t="shared" si="48"/>
        <v>0</v>
      </c>
      <c r="W115" s="150"/>
      <c r="X115" s="150" t="s">
        <v>133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134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ht="20.399999999999999" outlineLevel="1">
      <c r="A116" s="164">
        <v>101</v>
      </c>
      <c r="B116" s="165" t="s">
        <v>345</v>
      </c>
      <c r="C116" s="171" t="s">
        <v>346</v>
      </c>
      <c r="D116" s="166" t="s">
        <v>188</v>
      </c>
      <c r="E116" s="167">
        <v>10.731</v>
      </c>
      <c r="F116" s="168">
        <v>250</v>
      </c>
      <c r="G116" s="169">
        <f t="shared" si="42"/>
        <v>2682.75</v>
      </c>
      <c r="H116" s="150">
        <v>0</v>
      </c>
      <c r="I116" s="150">
        <f t="shared" si="43"/>
        <v>0</v>
      </c>
      <c r="J116" s="150">
        <v>250</v>
      </c>
      <c r="K116" s="150">
        <f t="shared" si="44"/>
        <v>2682.75</v>
      </c>
      <c r="L116" s="150">
        <v>21</v>
      </c>
      <c r="M116" s="150">
        <f t="shared" si="45"/>
        <v>3246.1275000000001</v>
      </c>
      <c r="N116" s="150">
        <v>0</v>
      </c>
      <c r="O116" s="150">
        <f t="shared" si="46"/>
        <v>0</v>
      </c>
      <c r="P116" s="150">
        <v>0</v>
      </c>
      <c r="Q116" s="150">
        <f t="shared" si="47"/>
        <v>0</v>
      </c>
      <c r="R116" s="150"/>
      <c r="S116" s="150" t="s">
        <v>140</v>
      </c>
      <c r="T116" s="150" t="s">
        <v>132</v>
      </c>
      <c r="U116" s="150">
        <v>0</v>
      </c>
      <c r="V116" s="150">
        <f t="shared" si="48"/>
        <v>0</v>
      </c>
      <c r="W116" s="150"/>
      <c r="X116" s="150" t="s">
        <v>133</v>
      </c>
      <c r="Y116" s="147"/>
      <c r="Z116" s="147"/>
      <c r="AA116" s="147"/>
      <c r="AB116" s="147"/>
      <c r="AC116" s="147"/>
      <c r="AD116" s="147"/>
      <c r="AE116" s="147"/>
      <c r="AF116" s="147"/>
      <c r="AG116" s="147" t="s">
        <v>134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>
      <c r="A117" s="152" t="s">
        <v>126</v>
      </c>
      <c r="B117" s="153" t="s">
        <v>95</v>
      </c>
      <c r="C117" s="170" t="s">
        <v>96</v>
      </c>
      <c r="D117" s="154"/>
      <c r="E117" s="155"/>
      <c r="F117" s="156"/>
      <c r="G117" s="157">
        <f>SUMIF(AG118:AG118,"&lt;&gt;NOR",G118:G118)</f>
        <v>17834.099999999999</v>
      </c>
      <c r="H117" s="151"/>
      <c r="I117" s="151">
        <f>SUM(I118:I118)</f>
        <v>0</v>
      </c>
      <c r="J117" s="151"/>
      <c r="K117" s="151">
        <f>SUM(K118:K118)</f>
        <v>17834.099999999999</v>
      </c>
      <c r="L117" s="151"/>
      <c r="M117" s="151">
        <f>SUM(M118:M118)</f>
        <v>21579.260999999999</v>
      </c>
      <c r="N117" s="151"/>
      <c r="O117" s="151">
        <f>SUM(O118:O118)</f>
        <v>0</v>
      </c>
      <c r="P117" s="151"/>
      <c r="Q117" s="151">
        <f>SUM(Q118:Q118)</f>
        <v>0</v>
      </c>
      <c r="R117" s="151"/>
      <c r="S117" s="151"/>
      <c r="T117" s="151"/>
      <c r="U117" s="151"/>
      <c r="V117" s="151">
        <f>SUM(V118:V118)</f>
        <v>26.87</v>
      </c>
      <c r="W117" s="151"/>
      <c r="X117" s="151"/>
      <c r="AG117" t="s">
        <v>127</v>
      </c>
    </row>
    <row r="118" spans="1:60" ht="20.399999999999999" outlineLevel="1">
      <c r="A118" s="164">
        <v>102</v>
      </c>
      <c r="B118" s="165" t="s">
        <v>347</v>
      </c>
      <c r="C118" s="171" t="s">
        <v>348</v>
      </c>
      <c r="D118" s="166" t="s">
        <v>188</v>
      </c>
      <c r="E118" s="167">
        <v>59.447000000000003</v>
      </c>
      <c r="F118" s="168">
        <v>300</v>
      </c>
      <c r="G118" s="169">
        <f>ROUND(E118*F118,2)</f>
        <v>17834.099999999999</v>
      </c>
      <c r="H118" s="150">
        <v>0</v>
      </c>
      <c r="I118" s="150">
        <f>ROUND(E118*H118,2)</f>
        <v>0</v>
      </c>
      <c r="J118" s="150">
        <v>300</v>
      </c>
      <c r="K118" s="150">
        <f>ROUND(E118*J118,2)</f>
        <v>17834.099999999999</v>
      </c>
      <c r="L118" s="150">
        <v>21</v>
      </c>
      <c r="M118" s="150">
        <f>G118*(1+L118/100)</f>
        <v>21579.260999999999</v>
      </c>
      <c r="N118" s="150">
        <v>0</v>
      </c>
      <c r="O118" s="150">
        <f>ROUND(E118*N118,2)</f>
        <v>0</v>
      </c>
      <c r="P118" s="150">
        <v>0</v>
      </c>
      <c r="Q118" s="150">
        <f>ROUND(E118*P118,2)</f>
        <v>0</v>
      </c>
      <c r="R118" s="150"/>
      <c r="S118" s="150" t="s">
        <v>131</v>
      </c>
      <c r="T118" s="150" t="s">
        <v>132</v>
      </c>
      <c r="U118" s="150">
        <v>0.45200000000000001</v>
      </c>
      <c r="V118" s="150">
        <f>ROUND(E118*U118,2)</f>
        <v>26.87</v>
      </c>
      <c r="W118" s="150"/>
      <c r="X118" s="150" t="s">
        <v>133</v>
      </c>
      <c r="Y118" s="147"/>
      <c r="Z118" s="147"/>
      <c r="AA118" s="147"/>
      <c r="AB118" s="147"/>
      <c r="AC118" s="147"/>
      <c r="AD118" s="147"/>
      <c r="AE118" s="147"/>
      <c r="AF118" s="147"/>
      <c r="AG118" s="147" t="s">
        <v>134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>
      <c r="A119" s="152" t="s">
        <v>126</v>
      </c>
      <c r="B119" s="153" t="s">
        <v>97</v>
      </c>
      <c r="C119" s="170" t="s">
        <v>98</v>
      </c>
      <c r="D119" s="154"/>
      <c r="E119" s="155"/>
      <c r="F119" s="156"/>
      <c r="G119" s="157">
        <f>SUMIF(AG120:AG133,"&lt;&gt;NOR",G120:G133)</f>
        <v>34849.32</v>
      </c>
      <c r="H119" s="151"/>
      <c r="I119" s="151">
        <f>SUM(I120:I133)</f>
        <v>26425.41</v>
      </c>
      <c r="J119" s="151"/>
      <c r="K119" s="151">
        <f>SUM(K120:K133)</f>
        <v>8423.91</v>
      </c>
      <c r="L119" s="151"/>
      <c r="M119" s="151">
        <f>SUM(M120:M133)</f>
        <v>42167.677199999998</v>
      </c>
      <c r="N119" s="151"/>
      <c r="O119" s="151">
        <f>SUM(O120:O133)</f>
        <v>0.31000000000000005</v>
      </c>
      <c r="P119" s="151"/>
      <c r="Q119" s="151">
        <f>SUM(Q120:Q133)</f>
        <v>0</v>
      </c>
      <c r="R119" s="151"/>
      <c r="S119" s="151"/>
      <c r="T119" s="151"/>
      <c r="U119" s="151"/>
      <c r="V119" s="151">
        <f>SUM(V120:V133)</f>
        <v>23.049999999999997</v>
      </c>
      <c r="W119" s="151"/>
      <c r="X119" s="151"/>
      <c r="AG119" t="s">
        <v>127</v>
      </c>
    </row>
    <row r="120" spans="1:60" ht="20.399999999999999" outlineLevel="1">
      <c r="A120" s="164">
        <v>103</v>
      </c>
      <c r="B120" s="165" t="s">
        <v>349</v>
      </c>
      <c r="C120" s="171" t="s">
        <v>350</v>
      </c>
      <c r="D120" s="166" t="s">
        <v>130</v>
      </c>
      <c r="E120" s="167">
        <v>3.35</v>
      </c>
      <c r="F120" s="168">
        <v>8</v>
      </c>
      <c r="G120" s="169">
        <f t="shared" ref="G120:G133" si="49">ROUND(E120*F120,2)</f>
        <v>26.8</v>
      </c>
      <c r="H120" s="150">
        <v>0</v>
      </c>
      <c r="I120" s="150">
        <f t="shared" ref="I120:I133" si="50">ROUND(E120*H120,2)</f>
        <v>0</v>
      </c>
      <c r="J120" s="150">
        <v>8</v>
      </c>
      <c r="K120" s="150">
        <f t="shared" ref="K120:K133" si="51">ROUND(E120*J120,2)</f>
        <v>26.8</v>
      </c>
      <c r="L120" s="150">
        <v>21</v>
      </c>
      <c r="M120" s="150">
        <f t="shared" ref="M120:M133" si="52">G120*(1+L120/100)</f>
        <v>32.427999999999997</v>
      </c>
      <c r="N120" s="150">
        <v>0</v>
      </c>
      <c r="O120" s="150">
        <f t="shared" ref="O120:O133" si="53">ROUND(E120*N120,2)</f>
        <v>0</v>
      </c>
      <c r="P120" s="150">
        <v>0</v>
      </c>
      <c r="Q120" s="150">
        <f t="shared" ref="Q120:Q133" si="54">ROUND(E120*P120,2)</f>
        <v>0</v>
      </c>
      <c r="R120" s="150"/>
      <c r="S120" s="150" t="s">
        <v>131</v>
      </c>
      <c r="T120" s="150" t="s">
        <v>132</v>
      </c>
      <c r="U120" s="150">
        <v>2.75E-2</v>
      </c>
      <c r="V120" s="150">
        <f t="shared" ref="V120:V133" si="55">ROUND(E120*U120,2)</f>
        <v>0.09</v>
      </c>
      <c r="W120" s="150"/>
      <c r="X120" s="150" t="s">
        <v>133</v>
      </c>
      <c r="Y120" s="147"/>
      <c r="Z120" s="147"/>
      <c r="AA120" s="147"/>
      <c r="AB120" s="147"/>
      <c r="AC120" s="147"/>
      <c r="AD120" s="147"/>
      <c r="AE120" s="147"/>
      <c r="AF120" s="147"/>
      <c r="AG120" s="147" t="s">
        <v>351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ht="20.399999999999999" outlineLevel="1">
      <c r="A121" s="164">
        <v>104</v>
      </c>
      <c r="B121" s="165" t="s">
        <v>352</v>
      </c>
      <c r="C121" s="171" t="s">
        <v>353</v>
      </c>
      <c r="D121" s="166" t="s">
        <v>130</v>
      </c>
      <c r="E121" s="167">
        <v>79.25</v>
      </c>
      <c r="F121" s="168">
        <v>18</v>
      </c>
      <c r="G121" s="169">
        <f t="shared" si="49"/>
        <v>1426.5</v>
      </c>
      <c r="H121" s="150">
        <v>3.8</v>
      </c>
      <c r="I121" s="150">
        <f t="shared" si="50"/>
        <v>301.14999999999998</v>
      </c>
      <c r="J121" s="150">
        <v>14.2</v>
      </c>
      <c r="K121" s="150">
        <f t="shared" si="51"/>
        <v>1125.3499999999999</v>
      </c>
      <c r="L121" s="150">
        <v>21</v>
      </c>
      <c r="M121" s="150">
        <f t="shared" si="52"/>
        <v>1726.0650000000001</v>
      </c>
      <c r="N121" s="150">
        <v>0</v>
      </c>
      <c r="O121" s="150">
        <f t="shared" si="53"/>
        <v>0</v>
      </c>
      <c r="P121" s="150">
        <v>0</v>
      </c>
      <c r="Q121" s="150">
        <f t="shared" si="54"/>
        <v>0</v>
      </c>
      <c r="R121" s="150"/>
      <c r="S121" s="150" t="s">
        <v>131</v>
      </c>
      <c r="T121" s="150" t="s">
        <v>132</v>
      </c>
      <c r="U121" s="150">
        <v>4.9000000000000002E-2</v>
      </c>
      <c r="V121" s="150">
        <f t="shared" si="55"/>
        <v>3.88</v>
      </c>
      <c r="W121" s="150"/>
      <c r="X121" s="150" t="s">
        <v>133</v>
      </c>
      <c r="Y121" s="147"/>
      <c r="Z121" s="147"/>
      <c r="AA121" s="147"/>
      <c r="AB121" s="147"/>
      <c r="AC121" s="147"/>
      <c r="AD121" s="147"/>
      <c r="AE121" s="147"/>
      <c r="AF121" s="147"/>
      <c r="AG121" s="147" t="s">
        <v>351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>
      <c r="A122" s="164">
        <v>105</v>
      </c>
      <c r="B122" s="165" t="s">
        <v>354</v>
      </c>
      <c r="C122" s="171" t="s">
        <v>355</v>
      </c>
      <c r="D122" s="166" t="s">
        <v>188</v>
      </c>
      <c r="E122" s="167">
        <v>3.4000000000000002E-2</v>
      </c>
      <c r="F122" s="168">
        <v>40000</v>
      </c>
      <c r="G122" s="169">
        <f t="shared" si="49"/>
        <v>1360</v>
      </c>
      <c r="H122" s="150">
        <v>40000</v>
      </c>
      <c r="I122" s="150">
        <f t="shared" si="50"/>
        <v>1360</v>
      </c>
      <c r="J122" s="150">
        <v>0</v>
      </c>
      <c r="K122" s="150">
        <f t="shared" si="51"/>
        <v>0</v>
      </c>
      <c r="L122" s="150">
        <v>21</v>
      </c>
      <c r="M122" s="150">
        <f t="shared" si="52"/>
        <v>1645.6</v>
      </c>
      <c r="N122" s="150">
        <v>1</v>
      </c>
      <c r="O122" s="150">
        <f t="shared" si="53"/>
        <v>0.03</v>
      </c>
      <c r="P122" s="150">
        <v>0</v>
      </c>
      <c r="Q122" s="150">
        <f t="shared" si="54"/>
        <v>0</v>
      </c>
      <c r="R122" s="150" t="s">
        <v>193</v>
      </c>
      <c r="S122" s="150" t="s">
        <v>131</v>
      </c>
      <c r="T122" s="150" t="s">
        <v>132</v>
      </c>
      <c r="U122" s="150">
        <v>0</v>
      </c>
      <c r="V122" s="150">
        <f t="shared" si="55"/>
        <v>0</v>
      </c>
      <c r="W122" s="150"/>
      <c r="X122" s="150" t="s">
        <v>194</v>
      </c>
      <c r="Y122" s="147"/>
      <c r="Z122" s="147"/>
      <c r="AA122" s="147"/>
      <c r="AB122" s="147"/>
      <c r="AC122" s="147"/>
      <c r="AD122" s="147"/>
      <c r="AE122" s="147"/>
      <c r="AF122" s="147"/>
      <c r="AG122" s="147" t="s">
        <v>195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ht="20.399999999999999" outlineLevel="1">
      <c r="A123" s="164">
        <v>106</v>
      </c>
      <c r="B123" s="165" t="s">
        <v>356</v>
      </c>
      <c r="C123" s="171" t="s">
        <v>357</v>
      </c>
      <c r="D123" s="166" t="s">
        <v>130</v>
      </c>
      <c r="E123" s="167">
        <v>158.5</v>
      </c>
      <c r="F123" s="168">
        <v>26</v>
      </c>
      <c r="G123" s="169">
        <f t="shared" si="49"/>
        <v>4121</v>
      </c>
      <c r="H123" s="150">
        <v>3.8</v>
      </c>
      <c r="I123" s="150">
        <f t="shared" si="50"/>
        <v>602.29999999999995</v>
      </c>
      <c r="J123" s="150">
        <v>22.2</v>
      </c>
      <c r="K123" s="150">
        <f t="shared" si="51"/>
        <v>3518.7</v>
      </c>
      <c r="L123" s="150">
        <v>21</v>
      </c>
      <c r="M123" s="150">
        <f t="shared" si="52"/>
        <v>4986.41</v>
      </c>
      <c r="N123" s="150">
        <v>0</v>
      </c>
      <c r="O123" s="150">
        <f t="shared" si="53"/>
        <v>0</v>
      </c>
      <c r="P123" s="150">
        <v>0</v>
      </c>
      <c r="Q123" s="150">
        <f t="shared" si="54"/>
        <v>0</v>
      </c>
      <c r="R123" s="150"/>
      <c r="S123" s="150" t="s">
        <v>131</v>
      </c>
      <c r="T123" s="150" t="s">
        <v>132</v>
      </c>
      <c r="U123" s="150">
        <v>6.4000000000000001E-2</v>
      </c>
      <c r="V123" s="150">
        <f t="shared" si="55"/>
        <v>10.14</v>
      </c>
      <c r="W123" s="150"/>
      <c r="X123" s="150" t="s">
        <v>133</v>
      </c>
      <c r="Y123" s="147"/>
      <c r="Z123" s="147"/>
      <c r="AA123" s="147"/>
      <c r="AB123" s="147"/>
      <c r="AC123" s="147"/>
      <c r="AD123" s="147"/>
      <c r="AE123" s="147"/>
      <c r="AF123" s="147"/>
      <c r="AG123" s="147" t="s">
        <v>351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>
      <c r="A124" s="164">
        <v>107</v>
      </c>
      <c r="B124" s="165" t="s">
        <v>358</v>
      </c>
      <c r="C124" s="171" t="s">
        <v>359</v>
      </c>
      <c r="D124" s="166" t="s">
        <v>188</v>
      </c>
      <c r="E124" s="167">
        <v>7.5999999999999998E-2</v>
      </c>
      <c r="F124" s="168">
        <v>36000</v>
      </c>
      <c r="G124" s="169">
        <f t="shared" si="49"/>
        <v>2736</v>
      </c>
      <c r="H124" s="150">
        <v>36000</v>
      </c>
      <c r="I124" s="150">
        <f t="shared" si="50"/>
        <v>2736</v>
      </c>
      <c r="J124" s="150">
        <v>0</v>
      </c>
      <c r="K124" s="150">
        <f t="shared" si="51"/>
        <v>0</v>
      </c>
      <c r="L124" s="150">
        <v>21</v>
      </c>
      <c r="M124" s="150">
        <f t="shared" si="52"/>
        <v>3310.56</v>
      </c>
      <c r="N124" s="150">
        <v>1</v>
      </c>
      <c r="O124" s="150">
        <f t="shared" si="53"/>
        <v>0.08</v>
      </c>
      <c r="P124" s="150">
        <v>0</v>
      </c>
      <c r="Q124" s="150">
        <f t="shared" si="54"/>
        <v>0</v>
      </c>
      <c r="R124" s="150" t="s">
        <v>193</v>
      </c>
      <c r="S124" s="150" t="s">
        <v>360</v>
      </c>
      <c r="T124" s="150" t="s">
        <v>132</v>
      </c>
      <c r="U124" s="150">
        <v>0</v>
      </c>
      <c r="V124" s="150">
        <f t="shared" si="55"/>
        <v>0</v>
      </c>
      <c r="W124" s="150"/>
      <c r="X124" s="150" t="s">
        <v>194</v>
      </c>
      <c r="Y124" s="147"/>
      <c r="Z124" s="147"/>
      <c r="AA124" s="147"/>
      <c r="AB124" s="147"/>
      <c r="AC124" s="147"/>
      <c r="AD124" s="147"/>
      <c r="AE124" s="147"/>
      <c r="AF124" s="147"/>
      <c r="AG124" s="147" t="s">
        <v>195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t="20.399999999999999" outlineLevel="1">
      <c r="A125" s="164">
        <v>108</v>
      </c>
      <c r="B125" s="165" t="s">
        <v>361</v>
      </c>
      <c r="C125" s="171" t="s">
        <v>362</v>
      </c>
      <c r="D125" s="166" t="s">
        <v>130</v>
      </c>
      <c r="E125" s="167">
        <v>60</v>
      </c>
      <c r="F125" s="168">
        <v>10</v>
      </c>
      <c r="G125" s="169">
        <f t="shared" si="49"/>
        <v>600</v>
      </c>
      <c r="H125" s="150">
        <v>0</v>
      </c>
      <c r="I125" s="150">
        <f t="shared" si="50"/>
        <v>0</v>
      </c>
      <c r="J125" s="150">
        <v>10</v>
      </c>
      <c r="K125" s="150">
        <f t="shared" si="51"/>
        <v>600</v>
      </c>
      <c r="L125" s="150">
        <v>21</v>
      </c>
      <c r="M125" s="150">
        <f t="shared" si="52"/>
        <v>726</v>
      </c>
      <c r="N125" s="150">
        <v>0</v>
      </c>
      <c r="O125" s="150">
        <f t="shared" si="53"/>
        <v>0</v>
      </c>
      <c r="P125" s="150">
        <v>0</v>
      </c>
      <c r="Q125" s="150">
        <f t="shared" si="54"/>
        <v>0</v>
      </c>
      <c r="R125" s="150"/>
      <c r="S125" s="150" t="s">
        <v>131</v>
      </c>
      <c r="T125" s="150" t="s">
        <v>132</v>
      </c>
      <c r="U125" s="150">
        <v>2.1000000000000001E-2</v>
      </c>
      <c r="V125" s="150">
        <f t="shared" si="55"/>
        <v>1.26</v>
      </c>
      <c r="W125" s="150"/>
      <c r="X125" s="150" t="s">
        <v>133</v>
      </c>
      <c r="Y125" s="147"/>
      <c r="Z125" s="147"/>
      <c r="AA125" s="147"/>
      <c r="AB125" s="147"/>
      <c r="AC125" s="147"/>
      <c r="AD125" s="147"/>
      <c r="AE125" s="147"/>
      <c r="AF125" s="147"/>
      <c r="AG125" s="147" t="s">
        <v>351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ht="20.399999999999999" outlineLevel="1">
      <c r="A126" s="164">
        <v>109</v>
      </c>
      <c r="B126" s="165" t="s">
        <v>363</v>
      </c>
      <c r="C126" s="171" t="s">
        <v>364</v>
      </c>
      <c r="D126" s="166" t="s">
        <v>130</v>
      </c>
      <c r="E126" s="167">
        <v>79.25</v>
      </c>
      <c r="F126" s="168">
        <v>18</v>
      </c>
      <c r="G126" s="169">
        <f t="shared" si="49"/>
        <v>1426.5</v>
      </c>
      <c r="H126" s="150">
        <v>3.8</v>
      </c>
      <c r="I126" s="150">
        <f t="shared" si="50"/>
        <v>301.14999999999998</v>
      </c>
      <c r="J126" s="150">
        <v>14.2</v>
      </c>
      <c r="K126" s="150">
        <f t="shared" si="51"/>
        <v>1125.3499999999999</v>
      </c>
      <c r="L126" s="150">
        <v>21</v>
      </c>
      <c r="M126" s="150">
        <f t="shared" si="52"/>
        <v>1726.0650000000001</v>
      </c>
      <c r="N126" s="150">
        <v>0</v>
      </c>
      <c r="O126" s="150">
        <f t="shared" si="53"/>
        <v>0</v>
      </c>
      <c r="P126" s="150">
        <v>0</v>
      </c>
      <c r="Q126" s="150">
        <f t="shared" si="54"/>
        <v>0</v>
      </c>
      <c r="R126" s="150"/>
      <c r="S126" s="150" t="s">
        <v>131</v>
      </c>
      <c r="T126" s="150" t="s">
        <v>132</v>
      </c>
      <c r="U126" s="150">
        <v>4.3999999999999997E-2</v>
      </c>
      <c r="V126" s="150">
        <f t="shared" si="55"/>
        <v>3.49</v>
      </c>
      <c r="W126" s="150"/>
      <c r="X126" s="150" t="s">
        <v>133</v>
      </c>
      <c r="Y126" s="147"/>
      <c r="Z126" s="147"/>
      <c r="AA126" s="147"/>
      <c r="AB126" s="147"/>
      <c r="AC126" s="147"/>
      <c r="AD126" s="147"/>
      <c r="AE126" s="147"/>
      <c r="AF126" s="147"/>
      <c r="AG126" s="147" t="s">
        <v>351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>
      <c r="A127" s="164">
        <v>110</v>
      </c>
      <c r="B127" s="165" t="s">
        <v>365</v>
      </c>
      <c r="C127" s="171" t="s">
        <v>366</v>
      </c>
      <c r="D127" s="166" t="s">
        <v>130</v>
      </c>
      <c r="E127" s="167">
        <v>164.1</v>
      </c>
      <c r="F127" s="168">
        <v>66</v>
      </c>
      <c r="G127" s="169">
        <f t="shared" si="49"/>
        <v>10830.6</v>
      </c>
      <c r="H127" s="150">
        <v>66</v>
      </c>
      <c r="I127" s="150">
        <f t="shared" si="50"/>
        <v>10830.6</v>
      </c>
      <c r="J127" s="150">
        <v>0</v>
      </c>
      <c r="K127" s="150">
        <f t="shared" si="51"/>
        <v>0</v>
      </c>
      <c r="L127" s="150">
        <v>21</v>
      </c>
      <c r="M127" s="150">
        <f t="shared" si="52"/>
        <v>13105.026</v>
      </c>
      <c r="N127" s="150">
        <v>5.9999999999999995E-4</v>
      </c>
      <c r="O127" s="150">
        <f t="shared" si="53"/>
        <v>0.1</v>
      </c>
      <c r="P127" s="150">
        <v>0</v>
      </c>
      <c r="Q127" s="150">
        <f t="shared" si="54"/>
        <v>0</v>
      </c>
      <c r="R127" s="150"/>
      <c r="S127" s="150" t="s">
        <v>140</v>
      </c>
      <c r="T127" s="150" t="s">
        <v>132</v>
      </c>
      <c r="U127" s="150">
        <v>0</v>
      </c>
      <c r="V127" s="150">
        <f t="shared" si="55"/>
        <v>0</v>
      </c>
      <c r="W127" s="150"/>
      <c r="X127" s="150" t="s">
        <v>194</v>
      </c>
      <c r="Y127" s="147"/>
      <c r="Z127" s="147"/>
      <c r="AA127" s="147"/>
      <c r="AB127" s="147"/>
      <c r="AC127" s="147"/>
      <c r="AD127" s="147"/>
      <c r="AE127" s="147"/>
      <c r="AF127" s="147"/>
      <c r="AG127" s="147" t="s">
        <v>195</v>
      </c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ht="20.399999999999999" outlineLevel="1">
      <c r="A128" s="164">
        <v>111</v>
      </c>
      <c r="B128" s="165" t="s">
        <v>367</v>
      </c>
      <c r="C128" s="171" t="s">
        <v>368</v>
      </c>
      <c r="D128" s="166" t="s">
        <v>130</v>
      </c>
      <c r="E128" s="167">
        <v>6.7</v>
      </c>
      <c r="F128" s="168">
        <v>98</v>
      </c>
      <c r="G128" s="169">
        <f t="shared" si="49"/>
        <v>656.6</v>
      </c>
      <c r="H128" s="150">
        <v>8.27</v>
      </c>
      <c r="I128" s="150">
        <f t="shared" si="50"/>
        <v>55.41</v>
      </c>
      <c r="J128" s="150">
        <v>89.73</v>
      </c>
      <c r="K128" s="150">
        <f t="shared" si="51"/>
        <v>601.19000000000005</v>
      </c>
      <c r="L128" s="150">
        <v>21</v>
      </c>
      <c r="M128" s="150">
        <f t="shared" si="52"/>
        <v>794.48599999999999</v>
      </c>
      <c r="N128" s="150">
        <v>4.0000000000000002E-4</v>
      </c>
      <c r="O128" s="150">
        <f t="shared" si="53"/>
        <v>0</v>
      </c>
      <c r="P128" s="150">
        <v>0</v>
      </c>
      <c r="Q128" s="150">
        <f t="shared" si="54"/>
        <v>0</v>
      </c>
      <c r="R128" s="150"/>
      <c r="S128" s="150" t="s">
        <v>131</v>
      </c>
      <c r="T128" s="150" t="s">
        <v>132</v>
      </c>
      <c r="U128" s="150">
        <v>0.22991</v>
      </c>
      <c r="V128" s="150">
        <f t="shared" si="55"/>
        <v>1.54</v>
      </c>
      <c r="W128" s="150"/>
      <c r="X128" s="150" t="s">
        <v>133</v>
      </c>
      <c r="Y128" s="147"/>
      <c r="Z128" s="147"/>
      <c r="AA128" s="147"/>
      <c r="AB128" s="147"/>
      <c r="AC128" s="147"/>
      <c r="AD128" s="147"/>
      <c r="AE128" s="147"/>
      <c r="AF128" s="147"/>
      <c r="AG128" s="147" t="s">
        <v>351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ht="20.399999999999999" outlineLevel="1">
      <c r="A129" s="164">
        <v>112</v>
      </c>
      <c r="B129" s="165" t="s">
        <v>369</v>
      </c>
      <c r="C129" s="171" t="s">
        <v>370</v>
      </c>
      <c r="D129" s="166" t="s">
        <v>130</v>
      </c>
      <c r="E129" s="167">
        <v>0.40500000000000003</v>
      </c>
      <c r="F129" s="168">
        <v>122</v>
      </c>
      <c r="G129" s="169">
        <f t="shared" si="49"/>
        <v>49.41</v>
      </c>
      <c r="H129" s="150">
        <v>12.07</v>
      </c>
      <c r="I129" s="150">
        <f t="shared" si="50"/>
        <v>4.8899999999999997</v>
      </c>
      <c r="J129" s="150">
        <v>109.93</v>
      </c>
      <c r="K129" s="150">
        <f t="shared" si="51"/>
        <v>44.52</v>
      </c>
      <c r="L129" s="150">
        <v>21</v>
      </c>
      <c r="M129" s="150">
        <f t="shared" si="52"/>
        <v>59.786099999999998</v>
      </c>
      <c r="N129" s="150">
        <v>4.0000000000000002E-4</v>
      </c>
      <c r="O129" s="150">
        <f t="shared" si="53"/>
        <v>0</v>
      </c>
      <c r="P129" s="150">
        <v>0</v>
      </c>
      <c r="Q129" s="150">
        <f t="shared" si="54"/>
        <v>0</v>
      </c>
      <c r="R129" s="150"/>
      <c r="S129" s="150" t="s">
        <v>131</v>
      </c>
      <c r="T129" s="150" t="s">
        <v>132</v>
      </c>
      <c r="U129" s="150">
        <v>0.26600000000000001</v>
      </c>
      <c r="V129" s="150">
        <f t="shared" si="55"/>
        <v>0.11</v>
      </c>
      <c r="W129" s="150"/>
      <c r="X129" s="150" t="s">
        <v>133</v>
      </c>
      <c r="Y129" s="147"/>
      <c r="Z129" s="147"/>
      <c r="AA129" s="147"/>
      <c r="AB129" s="147"/>
      <c r="AC129" s="147"/>
      <c r="AD129" s="147"/>
      <c r="AE129" s="147"/>
      <c r="AF129" s="147"/>
      <c r="AG129" s="147" t="s">
        <v>351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ht="20.399999999999999" outlineLevel="1">
      <c r="A130" s="164">
        <v>113</v>
      </c>
      <c r="B130" s="165" t="s">
        <v>371</v>
      </c>
      <c r="C130" s="171" t="s">
        <v>372</v>
      </c>
      <c r="D130" s="166" t="s">
        <v>130</v>
      </c>
      <c r="E130" s="167">
        <v>8.1910000000000007</v>
      </c>
      <c r="F130" s="168">
        <v>366</v>
      </c>
      <c r="G130" s="169">
        <f t="shared" si="49"/>
        <v>2997.91</v>
      </c>
      <c r="H130" s="150">
        <v>366</v>
      </c>
      <c r="I130" s="150">
        <f t="shared" si="50"/>
        <v>2997.91</v>
      </c>
      <c r="J130" s="150">
        <v>0</v>
      </c>
      <c r="K130" s="150">
        <f t="shared" si="51"/>
        <v>0</v>
      </c>
      <c r="L130" s="150">
        <v>21</v>
      </c>
      <c r="M130" s="150">
        <f t="shared" si="52"/>
        <v>3627.4710999999998</v>
      </c>
      <c r="N130" s="150">
        <v>2E-3</v>
      </c>
      <c r="O130" s="150">
        <f t="shared" si="53"/>
        <v>0.02</v>
      </c>
      <c r="P130" s="150">
        <v>0</v>
      </c>
      <c r="Q130" s="150">
        <f t="shared" si="54"/>
        <v>0</v>
      </c>
      <c r="R130" s="150"/>
      <c r="S130" s="150" t="s">
        <v>140</v>
      </c>
      <c r="T130" s="150" t="s">
        <v>132</v>
      </c>
      <c r="U130" s="150">
        <v>0</v>
      </c>
      <c r="V130" s="150">
        <f t="shared" si="55"/>
        <v>0</v>
      </c>
      <c r="W130" s="150"/>
      <c r="X130" s="150" t="s">
        <v>194</v>
      </c>
      <c r="Y130" s="147"/>
      <c r="Z130" s="147"/>
      <c r="AA130" s="147"/>
      <c r="AB130" s="147"/>
      <c r="AC130" s="147"/>
      <c r="AD130" s="147"/>
      <c r="AE130" s="147"/>
      <c r="AF130" s="147"/>
      <c r="AG130" s="147" t="s">
        <v>195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ht="20.399999999999999" outlineLevel="1">
      <c r="A131" s="164">
        <v>114</v>
      </c>
      <c r="B131" s="165" t="s">
        <v>373</v>
      </c>
      <c r="C131" s="171" t="s">
        <v>374</v>
      </c>
      <c r="D131" s="166" t="s">
        <v>130</v>
      </c>
      <c r="E131" s="167">
        <v>30</v>
      </c>
      <c r="F131" s="168">
        <v>78</v>
      </c>
      <c r="G131" s="169">
        <f t="shared" si="49"/>
        <v>2340</v>
      </c>
      <c r="H131" s="150">
        <v>42</v>
      </c>
      <c r="I131" s="150">
        <f t="shared" si="50"/>
        <v>1260</v>
      </c>
      <c r="J131" s="150">
        <v>36</v>
      </c>
      <c r="K131" s="150">
        <f t="shared" si="51"/>
        <v>1080</v>
      </c>
      <c r="L131" s="150">
        <v>21</v>
      </c>
      <c r="M131" s="150">
        <f t="shared" si="52"/>
        <v>2831.4</v>
      </c>
      <c r="N131" s="150">
        <v>1.8000000000000001E-4</v>
      </c>
      <c r="O131" s="150">
        <f t="shared" si="53"/>
        <v>0.01</v>
      </c>
      <c r="P131" s="150">
        <v>0</v>
      </c>
      <c r="Q131" s="150">
        <f t="shared" si="54"/>
        <v>0</v>
      </c>
      <c r="R131" s="150"/>
      <c r="S131" s="150" t="s">
        <v>131</v>
      </c>
      <c r="T131" s="150" t="s">
        <v>132</v>
      </c>
      <c r="U131" s="150">
        <v>6.9000000000000006E-2</v>
      </c>
      <c r="V131" s="150">
        <f t="shared" si="55"/>
        <v>2.0699999999999998</v>
      </c>
      <c r="W131" s="150"/>
      <c r="X131" s="150" t="s">
        <v>133</v>
      </c>
      <c r="Y131" s="147"/>
      <c r="Z131" s="147"/>
      <c r="AA131" s="147"/>
      <c r="AB131" s="147"/>
      <c r="AC131" s="147"/>
      <c r="AD131" s="147"/>
      <c r="AE131" s="147"/>
      <c r="AF131" s="147"/>
      <c r="AG131" s="147" t="s">
        <v>351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ht="20.399999999999999" outlineLevel="1">
      <c r="A132" s="164">
        <v>115</v>
      </c>
      <c r="B132" s="165" t="s">
        <v>375</v>
      </c>
      <c r="C132" s="171" t="s">
        <v>376</v>
      </c>
      <c r="D132" s="166" t="s">
        <v>130</v>
      </c>
      <c r="E132" s="167">
        <v>36</v>
      </c>
      <c r="F132" s="168">
        <v>166</v>
      </c>
      <c r="G132" s="169">
        <f t="shared" si="49"/>
        <v>5976</v>
      </c>
      <c r="H132" s="150">
        <v>166</v>
      </c>
      <c r="I132" s="150">
        <f t="shared" si="50"/>
        <v>5976</v>
      </c>
      <c r="J132" s="150">
        <v>0</v>
      </c>
      <c r="K132" s="150">
        <f t="shared" si="51"/>
        <v>0</v>
      </c>
      <c r="L132" s="150">
        <v>21</v>
      </c>
      <c r="M132" s="150">
        <f t="shared" si="52"/>
        <v>7230.96</v>
      </c>
      <c r="N132" s="150">
        <v>1.91E-3</v>
      </c>
      <c r="O132" s="150">
        <f t="shared" si="53"/>
        <v>7.0000000000000007E-2</v>
      </c>
      <c r="P132" s="150">
        <v>0</v>
      </c>
      <c r="Q132" s="150">
        <f t="shared" si="54"/>
        <v>0</v>
      </c>
      <c r="R132" s="150" t="s">
        <v>193</v>
      </c>
      <c r="S132" s="150" t="s">
        <v>131</v>
      </c>
      <c r="T132" s="150" t="s">
        <v>132</v>
      </c>
      <c r="U132" s="150">
        <v>0</v>
      </c>
      <c r="V132" s="150">
        <f t="shared" si="55"/>
        <v>0</v>
      </c>
      <c r="W132" s="150"/>
      <c r="X132" s="150" t="s">
        <v>194</v>
      </c>
      <c r="Y132" s="147"/>
      <c r="Z132" s="147"/>
      <c r="AA132" s="147"/>
      <c r="AB132" s="147"/>
      <c r="AC132" s="147"/>
      <c r="AD132" s="147"/>
      <c r="AE132" s="147"/>
      <c r="AF132" s="147"/>
      <c r="AG132" s="147" t="s">
        <v>195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ht="20.399999999999999" outlineLevel="1">
      <c r="A133" s="158">
        <v>116</v>
      </c>
      <c r="B133" s="159" t="s">
        <v>377</v>
      </c>
      <c r="C133" s="172" t="s">
        <v>378</v>
      </c>
      <c r="D133" s="160" t="s">
        <v>188</v>
      </c>
      <c r="E133" s="161">
        <v>0.30199999999999999</v>
      </c>
      <c r="F133" s="162">
        <v>1000</v>
      </c>
      <c r="G133" s="163">
        <f t="shared" si="49"/>
        <v>302</v>
      </c>
      <c r="H133" s="150">
        <v>0</v>
      </c>
      <c r="I133" s="150">
        <f t="shared" si="50"/>
        <v>0</v>
      </c>
      <c r="J133" s="150">
        <v>1000</v>
      </c>
      <c r="K133" s="150">
        <f t="shared" si="51"/>
        <v>302</v>
      </c>
      <c r="L133" s="150">
        <v>21</v>
      </c>
      <c r="M133" s="150">
        <f t="shared" si="52"/>
        <v>365.42</v>
      </c>
      <c r="N133" s="150">
        <v>0</v>
      </c>
      <c r="O133" s="150">
        <f t="shared" si="53"/>
        <v>0</v>
      </c>
      <c r="P133" s="150">
        <v>0</v>
      </c>
      <c r="Q133" s="150">
        <f t="shared" si="54"/>
        <v>0</v>
      </c>
      <c r="R133" s="150"/>
      <c r="S133" s="150" t="s">
        <v>131</v>
      </c>
      <c r="T133" s="150" t="s">
        <v>132</v>
      </c>
      <c r="U133" s="150">
        <v>1.5669999999999999</v>
      </c>
      <c r="V133" s="150">
        <f t="shared" si="55"/>
        <v>0.47</v>
      </c>
      <c r="W133" s="150"/>
      <c r="X133" s="150" t="s">
        <v>133</v>
      </c>
      <c r="Y133" s="147"/>
      <c r="Z133" s="147"/>
      <c r="AA133" s="147"/>
      <c r="AB133" s="147"/>
      <c r="AC133" s="147"/>
      <c r="AD133" s="147"/>
      <c r="AE133" s="147"/>
      <c r="AF133" s="147"/>
      <c r="AG133" s="147" t="s">
        <v>351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>
      <c r="A134" s="3"/>
      <c r="B134" s="4"/>
      <c r="C134" s="173"/>
      <c r="D134" s="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AE134">
        <v>15</v>
      </c>
      <c r="AF134">
        <v>21</v>
      </c>
      <c r="AG134" t="s">
        <v>113</v>
      </c>
    </row>
    <row r="135" spans="1:60">
      <c r="C135" s="174"/>
      <c r="D135" s="10"/>
      <c r="AG135" t="s">
        <v>379</v>
      </c>
    </row>
    <row r="136" spans="1:60">
      <c r="D136" s="10"/>
    </row>
    <row r="137" spans="1:60">
      <c r="D137" s="10"/>
    </row>
    <row r="138" spans="1:60">
      <c r="D138" s="10"/>
    </row>
    <row r="139" spans="1:60">
      <c r="D139" s="10"/>
    </row>
    <row r="140" spans="1:60">
      <c r="D140" s="10"/>
    </row>
    <row r="141" spans="1:60">
      <c r="D141" s="10"/>
    </row>
    <row r="142" spans="1:60">
      <c r="D142" s="10"/>
    </row>
    <row r="143" spans="1:60">
      <c r="D143" s="10"/>
    </row>
    <row r="144" spans="1:60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31" t="s">
        <v>7</v>
      </c>
      <c r="B1" s="231"/>
      <c r="C1" s="231"/>
      <c r="D1" s="231"/>
      <c r="E1" s="231"/>
      <c r="F1" s="231"/>
      <c r="G1" s="231"/>
      <c r="AG1" t="s">
        <v>101</v>
      </c>
    </row>
    <row r="2" spans="1:60" ht="25.05" customHeight="1">
      <c r="A2" s="139" t="s">
        <v>8</v>
      </c>
      <c r="B2" s="49" t="s">
        <v>43</v>
      </c>
      <c r="C2" s="232" t="s">
        <v>44</v>
      </c>
      <c r="D2" s="233"/>
      <c r="E2" s="233"/>
      <c r="F2" s="233"/>
      <c r="G2" s="234"/>
      <c r="AG2" t="s">
        <v>102</v>
      </c>
    </row>
    <row r="3" spans="1:60" ht="25.05" customHeight="1">
      <c r="A3" s="139" t="s">
        <v>9</v>
      </c>
      <c r="B3" s="49" t="s">
        <v>58</v>
      </c>
      <c r="C3" s="232" t="s">
        <v>59</v>
      </c>
      <c r="D3" s="233"/>
      <c r="E3" s="233"/>
      <c r="F3" s="233"/>
      <c r="G3" s="234"/>
      <c r="AC3" s="121" t="s">
        <v>102</v>
      </c>
      <c r="AG3" t="s">
        <v>103</v>
      </c>
    </row>
    <row r="4" spans="1:60" ht="25.05" customHeight="1">
      <c r="A4" s="140" t="s">
        <v>10</v>
      </c>
      <c r="B4" s="141" t="s">
        <v>62</v>
      </c>
      <c r="C4" s="235" t="s">
        <v>63</v>
      </c>
      <c r="D4" s="236"/>
      <c r="E4" s="236"/>
      <c r="F4" s="236"/>
      <c r="G4" s="237"/>
      <c r="AG4" t="s">
        <v>104</v>
      </c>
    </row>
    <row r="5" spans="1:60">
      <c r="D5" s="10"/>
    </row>
    <row r="6" spans="1:60" ht="39.6">
      <c r="A6" s="143" t="s">
        <v>105</v>
      </c>
      <c r="B6" s="145" t="s">
        <v>106</v>
      </c>
      <c r="C6" s="145" t="s">
        <v>107</v>
      </c>
      <c r="D6" s="144" t="s">
        <v>108</v>
      </c>
      <c r="E6" s="143" t="s">
        <v>109</v>
      </c>
      <c r="F6" s="142" t="s">
        <v>110</v>
      </c>
      <c r="G6" s="143" t="s">
        <v>31</v>
      </c>
      <c r="H6" s="146" t="s">
        <v>32</v>
      </c>
      <c r="I6" s="146" t="s">
        <v>111</v>
      </c>
      <c r="J6" s="146" t="s">
        <v>33</v>
      </c>
      <c r="K6" s="146" t="s">
        <v>112</v>
      </c>
      <c r="L6" s="146" t="s">
        <v>113</v>
      </c>
      <c r="M6" s="146" t="s">
        <v>114</v>
      </c>
      <c r="N6" s="146" t="s">
        <v>115</v>
      </c>
      <c r="O6" s="146" t="s">
        <v>116</v>
      </c>
      <c r="P6" s="146" t="s">
        <v>117</v>
      </c>
      <c r="Q6" s="146" t="s">
        <v>118</v>
      </c>
      <c r="R6" s="146" t="s">
        <v>119</v>
      </c>
      <c r="S6" s="146" t="s">
        <v>120</v>
      </c>
      <c r="T6" s="146" t="s">
        <v>121</v>
      </c>
      <c r="U6" s="146" t="s">
        <v>122</v>
      </c>
      <c r="V6" s="146" t="s">
        <v>123</v>
      </c>
      <c r="W6" s="146" t="s">
        <v>124</v>
      </c>
      <c r="X6" s="146" t="s">
        <v>125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2" t="s">
        <v>126</v>
      </c>
      <c r="B8" s="153" t="s">
        <v>83</v>
      </c>
      <c r="C8" s="170" t="s">
        <v>84</v>
      </c>
      <c r="D8" s="154"/>
      <c r="E8" s="155"/>
      <c r="F8" s="156"/>
      <c r="G8" s="157">
        <f>SUMIF(AG9:AG14,"&lt;&gt;NOR",G9:G14)</f>
        <v>42294.720000000001</v>
      </c>
      <c r="H8" s="151"/>
      <c r="I8" s="151">
        <f>SUM(I9:I14)</f>
        <v>27782.85</v>
      </c>
      <c r="J8" s="151"/>
      <c r="K8" s="151">
        <f>SUM(K9:K14)</f>
        <v>14511.869999999999</v>
      </c>
      <c r="L8" s="151"/>
      <c r="M8" s="151">
        <f>SUM(M9:M14)</f>
        <v>51176.611199999999</v>
      </c>
      <c r="N8" s="151"/>
      <c r="O8" s="151">
        <f>SUM(O9:O14)</f>
        <v>1.1300000000000001</v>
      </c>
      <c r="P8" s="151"/>
      <c r="Q8" s="151">
        <f>SUM(Q9:Q14)</f>
        <v>0</v>
      </c>
      <c r="R8" s="151"/>
      <c r="S8" s="151"/>
      <c r="T8" s="151"/>
      <c r="U8" s="151"/>
      <c r="V8" s="151">
        <f>SUM(V9:V14)</f>
        <v>29.44</v>
      </c>
      <c r="W8" s="151"/>
      <c r="X8" s="151"/>
      <c r="AG8" t="s">
        <v>127</v>
      </c>
    </row>
    <row r="9" spans="1:60" outlineLevel="1">
      <c r="A9" s="164">
        <v>1</v>
      </c>
      <c r="B9" s="165" t="s">
        <v>231</v>
      </c>
      <c r="C9" s="171" t="s">
        <v>232</v>
      </c>
      <c r="D9" s="166" t="s">
        <v>137</v>
      </c>
      <c r="E9" s="167">
        <v>0.45</v>
      </c>
      <c r="F9" s="168">
        <v>3690</v>
      </c>
      <c r="G9" s="169">
        <f t="shared" ref="G9:G14" si="0">ROUND(E9*F9,2)</f>
        <v>1660.5</v>
      </c>
      <c r="H9" s="150">
        <v>2656.51</v>
      </c>
      <c r="I9" s="150">
        <f t="shared" ref="I9:I14" si="1">ROUND(E9*H9,2)</f>
        <v>1195.43</v>
      </c>
      <c r="J9" s="150">
        <v>1033.49</v>
      </c>
      <c r="K9" s="150">
        <f t="shared" ref="K9:K14" si="2">ROUND(E9*J9,2)</f>
        <v>465.07</v>
      </c>
      <c r="L9" s="150">
        <v>21</v>
      </c>
      <c r="M9" s="150">
        <f t="shared" ref="M9:M14" si="3">G9*(1+L9/100)</f>
        <v>2009.2049999999999</v>
      </c>
      <c r="N9" s="150">
        <v>0</v>
      </c>
      <c r="O9" s="150">
        <f t="shared" ref="O9:O14" si="4">ROUND(E9*N9,2)</f>
        <v>0</v>
      </c>
      <c r="P9" s="150">
        <v>0</v>
      </c>
      <c r="Q9" s="150">
        <f t="shared" ref="Q9:Q14" si="5">ROUND(E9*P9,2)</f>
        <v>0</v>
      </c>
      <c r="R9" s="150"/>
      <c r="S9" s="150" t="s">
        <v>131</v>
      </c>
      <c r="T9" s="150" t="s">
        <v>132</v>
      </c>
      <c r="U9" s="150">
        <v>2.6669999999999998</v>
      </c>
      <c r="V9" s="150">
        <f t="shared" ref="V9:V14" si="6">ROUND(E9*U9,2)</f>
        <v>1.2</v>
      </c>
      <c r="W9" s="150"/>
      <c r="X9" s="150" t="s">
        <v>133</v>
      </c>
      <c r="Y9" s="147"/>
      <c r="Z9" s="147"/>
      <c r="AA9" s="147"/>
      <c r="AB9" s="147"/>
      <c r="AC9" s="147"/>
      <c r="AD9" s="147"/>
      <c r="AE9" s="147"/>
      <c r="AF9" s="147"/>
      <c r="AG9" s="147" t="s">
        <v>134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64">
        <v>2</v>
      </c>
      <c r="B10" s="165" t="s">
        <v>233</v>
      </c>
      <c r="C10" s="171" t="s">
        <v>234</v>
      </c>
      <c r="D10" s="166" t="s">
        <v>130</v>
      </c>
      <c r="E10" s="167">
        <v>2.31</v>
      </c>
      <c r="F10" s="168">
        <v>850</v>
      </c>
      <c r="G10" s="169">
        <f t="shared" si="0"/>
        <v>1963.5</v>
      </c>
      <c r="H10" s="150">
        <v>193.65</v>
      </c>
      <c r="I10" s="150">
        <f t="shared" si="1"/>
        <v>447.33</v>
      </c>
      <c r="J10" s="150">
        <v>656.35</v>
      </c>
      <c r="K10" s="150">
        <f t="shared" si="2"/>
        <v>1516.17</v>
      </c>
      <c r="L10" s="150">
        <v>21</v>
      </c>
      <c r="M10" s="150">
        <f t="shared" si="3"/>
        <v>2375.835</v>
      </c>
      <c r="N10" s="150">
        <v>4.1739999999999999E-2</v>
      </c>
      <c r="O10" s="150">
        <f t="shared" si="4"/>
        <v>0.1</v>
      </c>
      <c r="P10" s="150">
        <v>0</v>
      </c>
      <c r="Q10" s="150">
        <f t="shared" si="5"/>
        <v>0</v>
      </c>
      <c r="R10" s="150"/>
      <c r="S10" s="150" t="s">
        <v>131</v>
      </c>
      <c r="T10" s="150" t="s">
        <v>132</v>
      </c>
      <c r="U10" s="150">
        <v>1.1599999999999999</v>
      </c>
      <c r="V10" s="150">
        <f t="shared" si="6"/>
        <v>2.68</v>
      </c>
      <c r="W10" s="150"/>
      <c r="X10" s="150" t="s">
        <v>133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134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64">
        <v>3</v>
      </c>
      <c r="B11" s="165" t="s">
        <v>235</v>
      </c>
      <c r="C11" s="171" t="s">
        <v>236</v>
      </c>
      <c r="D11" s="166" t="s">
        <v>130</v>
      </c>
      <c r="E11" s="167">
        <v>2.31</v>
      </c>
      <c r="F11" s="168">
        <v>112</v>
      </c>
      <c r="G11" s="169">
        <f t="shared" si="0"/>
        <v>258.72000000000003</v>
      </c>
      <c r="H11" s="150">
        <v>0</v>
      </c>
      <c r="I11" s="150">
        <f t="shared" si="1"/>
        <v>0</v>
      </c>
      <c r="J11" s="150">
        <v>112</v>
      </c>
      <c r="K11" s="150">
        <f t="shared" si="2"/>
        <v>258.72000000000003</v>
      </c>
      <c r="L11" s="150">
        <v>21</v>
      </c>
      <c r="M11" s="150">
        <f t="shared" si="3"/>
        <v>313.05120000000005</v>
      </c>
      <c r="N11" s="150">
        <v>2.0000000000000002E-5</v>
      </c>
      <c r="O11" s="150">
        <f t="shared" si="4"/>
        <v>0</v>
      </c>
      <c r="P11" s="150">
        <v>0</v>
      </c>
      <c r="Q11" s="150">
        <f t="shared" si="5"/>
        <v>0</v>
      </c>
      <c r="R11" s="150"/>
      <c r="S11" s="150" t="s">
        <v>131</v>
      </c>
      <c r="T11" s="150" t="s">
        <v>132</v>
      </c>
      <c r="U11" s="150">
        <v>0.33900000000000002</v>
      </c>
      <c r="V11" s="150">
        <f t="shared" si="6"/>
        <v>0.78</v>
      </c>
      <c r="W11" s="150"/>
      <c r="X11" s="150" t="s">
        <v>133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134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4">
        <v>4</v>
      </c>
      <c r="B12" s="165" t="s">
        <v>237</v>
      </c>
      <c r="C12" s="171" t="s">
        <v>238</v>
      </c>
      <c r="D12" s="166" t="s">
        <v>188</v>
      </c>
      <c r="E12" s="167">
        <v>9.9000000000000005E-2</v>
      </c>
      <c r="F12" s="168">
        <v>36000</v>
      </c>
      <c r="G12" s="169">
        <f t="shared" si="0"/>
        <v>3564</v>
      </c>
      <c r="H12" s="150">
        <v>0</v>
      </c>
      <c r="I12" s="150">
        <f t="shared" si="1"/>
        <v>0</v>
      </c>
      <c r="J12" s="150">
        <v>36000</v>
      </c>
      <c r="K12" s="150">
        <f t="shared" si="2"/>
        <v>3564</v>
      </c>
      <c r="L12" s="150">
        <v>21</v>
      </c>
      <c r="M12" s="150">
        <f t="shared" si="3"/>
        <v>4312.4399999999996</v>
      </c>
      <c r="N12" s="150">
        <v>1.04877</v>
      </c>
      <c r="O12" s="150">
        <f t="shared" si="4"/>
        <v>0.1</v>
      </c>
      <c r="P12" s="150">
        <v>0</v>
      </c>
      <c r="Q12" s="150">
        <f t="shared" si="5"/>
        <v>0</v>
      </c>
      <c r="R12" s="150"/>
      <c r="S12" s="150" t="s">
        <v>140</v>
      </c>
      <c r="T12" s="150" t="s">
        <v>132</v>
      </c>
      <c r="U12" s="150">
        <v>0</v>
      </c>
      <c r="V12" s="150">
        <f t="shared" si="6"/>
        <v>0</v>
      </c>
      <c r="W12" s="150"/>
      <c r="X12" s="150" t="s">
        <v>133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134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0.399999999999999" outlineLevel="1">
      <c r="A13" s="164">
        <v>5</v>
      </c>
      <c r="B13" s="165" t="s">
        <v>257</v>
      </c>
      <c r="C13" s="171" t="s">
        <v>258</v>
      </c>
      <c r="D13" s="166" t="s">
        <v>149</v>
      </c>
      <c r="E13" s="167">
        <v>13.2</v>
      </c>
      <c r="F13" s="168">
        <v>750</v>
      </c>
      <c r="G13" s="169">
        <f t="shared" si="0"/>
        <v>9900</v>
      </c>
      <c r="H13" s="150">
        <v>90.31</v>
      </c>
      <c r="I13" s="150">
        <f t="shared" si="1"/>
        <v>1192.0899999999999</v>
      </c>
      <c r="J13" s="150">
        <v>659.69</v>
      </c>
      <c r="K13" s="150">
        <f t="shared" si="2"/>
        <v>8707.91</v>
      </c>
      <c r="L13" s="150">
        <v>21</v>
      </c>
      <c r="M13" s="150">
        <f t="shared" si="3"/>
        <v>11979</v>
      </c>
      <c r="N13" s="150">
        <v>3.3E-4</v>
      </c>
      <c r="O13" s="150">
        <f t="shared" si="4"/>
        <v>0</v>
      </c>
      <c r="P13" s="150">
        <v>0</v>
      </c>
      <c r="Q13" s="150">
        <f t="shared" si="5"/>
        <v>0</v>
      </c>
      <c r="R13" s="150"/>
      <c r="S13" s="150" t="s">
        <v>131</v>
      </c>
      <c r="T13" s="150" t="s">
        <v>132</v>
      </c>
      <c r="U13" s="150">
        <v>1.877</v>
      </c>
      <c r="V13" s="150">
        <f t="shared" si="6"/>
        <v>24.78</v>
      </c>
      <c r="W13" s="150"/>
      <c r="X13" s="150" t="s">
        <v>133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134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0.399999999999999" outlineLevel="1">
      <c r="A14" s="164">
        <v>6</v>
      </c>
      <c r="B14" s="165" t="s">
        <v>259</v>
      </c>
      <c r="C14" s="171" t="s">
        <v>260</v>
      </c>
      <c r="D14" s="166" t="s">
        <v>149</v>
      </c>
      <c r="E14" s="167">
        <v>13.2</v>
      </c>
      <c r="F14" s="168">
        <v>1890</v>
      </c>
      <c r="G14" s="169">
        <f t="shared" si="0"/>
        <v>24948</v>
      </c>
      <c r="H14" s="150">
        <v>1890</v>
      </c>
      <c r="I14" s="150">
        <f t="shared" si="1"/>
        <v>24948</v>
      </c>
      <c r="J14" s="150">
        <v>0</v>
      </c>
      <c r="K14" s="150">
        <f t="shared" si="2"/>
        <v>0</v>
      </c>
      <c r="L14" s="150">
        <v>21</v>
      </c>
      <c r="M14" s="150">
        <f t="shared" si="3"/>
        <v>30187.079999999998</v>
      </c>
      <c r="N14" s="150">
        <v>7.0499999999999993E-2</v>
      </c>
      <c r="O14" s="150">
        <f t="shared" si="4"/>
        <v>0.93</v>
      </c>
      <c r="P14" s="150">
        <v>0</v>
      </c>
      <c r="Q14" s="150">
        <f t="shared" si="5"/>
        <v>0</v>
      </c>
      <c r="R14" s="150"/>
      <c r="S14" s="150" t="s">
        <v>140</v>
      </c>
      <c r="T14" s="150" t="s">
        <v>132</v>
      </c>
      <c r="U14" s="150">
        <v>0</v>
      </c>
      <c r="V14" s="150">
        <f t="shared" si="6"/>
        <v>0</v>
      </c>
      <c r="W14" s="150"/>
      <c r="X14" s="150" t="s">
        <v>194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195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>
      <c r="A15" s="152" t="s">
        <v>126</v>
      </c>
      <c r="B15" s="153" t="s">
        <v>85</v>
      </c>
      <c r="C15" s="170" t="s">
        <v>86</v>
      </c>
      <c r="D15" s="154"/>
      <c r="E15" s="155"/>
      <c r="F15" s="156"/>
      <c r="G15" s="157">
        <f>SUMIF(AG16:AG24,"&lt;&gt;NOR",G16:G24)</f>
        <v>154326.78</v>
      </c>
      <c r="H15" s="151"/>
      <c r="I15" s="151">
        <f>SUM(I16:I24)</f>
        <v>0</v>
      </c>
      <c r="J15" s="151"/>
      <c r="K15" s="151">
        <f>SUM(K16:K24)</f>
        <v>154326.78</v>
      </c>
      <c r="L15" s="151"/>
      <c r="M15" s="151">
        <f>SUM(M16:M24)</f>
        <v>186735.4038</v>
      </c>
      <c r="N15" s="151"/>
      <c r="O15" s="151">
        <f>SUM(O16:O24)</f>
        <v>1.77</v>
      </c>
      <c r="P15" s="151"/>
      <c r="Q15" s="151">
        <f>SUM(Q16:Q24)</f>
        <v>0</v>
      </c>
      <c r="R15" s="151"/>
      <c r="S15" s="151"/>
      <c r="T15" s="151"/>
      <c r="U15" s="151"/>
      <c r="V15" s="151">
        <f>SUM(V16:V24)</f>
        <v>0</v>
      </c>
      <c r="W15" s="151"/>
      <c r="X15" s="151"/>
      <c r="AG15" t="s">
        <v>127</v>
      </c>
    </row>
    <row r="16" spans="1:60" outlineLevel="1">
      <c r="A16" s="164">
        <v>7</v>
      </c>
      <c r="B16" s="165" t="s">
        <v>261</v>
      </c>
      <c r="C16" s="171" t="s">
        <v>262</v>
      </c>
      <c r="D16" s="166" t="s">
        <v>214</v>
      </c>
      <c r="E16" s="167">
        <v>1</v>
      </c>
      <c r="F16" s="168">
        <v>37000</v>
      </c>
      <c r="G16" s="169">
        <f t="shared" ref="G16:G24" si="7">ROUND(E16*F16,2)</f>
        <v>37000</v>
      </c>
      <c r="H16" s="150">
        <v>0</v>
      </c>
      <c r="I16" s="150">
        <f t="shared" ref="I16:I24" si="8">ROUND(E16*H16,2)</f>
        <v>0</v>
      </c>
      <c r="J16" s="150">
        <v>37000</v>
      </c>
      <c r="K16" s="150">
        <f t="shared" ref="K16:K24" si="9">ROUND(E16*J16,2)</f>
        <v>37000</v>
      </c>
      <c r="L16" s="150">
        <v>21</v>
      </c>
      <c r="M16" s="150">
        <f t="shared" ref="M16:M24" si="10">G16*(1+L16/100)</f>
        <v>44770</v>
      </c>
      <c r="N16" s="150">
        <v>5.1399999999999996E-3</v>
      </c>
      <c r="O16" s="150">
        <f t="shared" ref="O16:O24" si="11">ROUND(E16*N16,2)</f>
        <v>0.01</v>
      </c>
      <c r="P16" s="150">
        <v>0</v>
      </c>
      <c r="Q16" s="150">
        <f t="shared" ref="Q16:Q24" si="12">ROUND(E16*P16,2)</f>
        <v>0</v>
      </c>
      <c r="R16" s="150"/>
      <c r="S16" s="150" t="s">
        <v>140</v>
      </c>
      <c r="T16" s="150" t="s">
        <v>132</v>
      </c>
      <c r="U16" s="150">
        <v>0</v>
      </c>
      <c r="V16" s="150">
        <f t="shared" ref="V16:V24" si="13">ROUND(E16*U16,2)</f>
        <v>0</v>
      </c>
      <c r="W16" s="150"/>
      <c r="X16" s="150" t="s">
        <v>133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134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>
      <c r="A17" s="164">
        <v>8</v>
      </c>
      <c r="B17" s="165" t="s">
        <v>263</v>
      </c>
      <c r="C17" s="171" t="s">
        <v>264</v>
      </c>
      <c r="D17" s="166" t="s">
        <v>137</v>
      </c>
      <c r="E17" s="167">
        <v>5.8090000000000002</v>
      </c>
      <c r="F17" s="168">
        <v>4740</v>
      </c>
      <c r="G17" s="169">
        <f t="shared" si="7"/>
        <v>27534.66</v>
      </c>
      <c r="H17" s="150">
        <v>0</v>
      </c>
      <c r="I17" s="150">
        <f t="shared" si="8"/>
        <v>0</v>
      </c>
      <c r="J17" s="150">
        <v>4740</v>
      </c>
      <c r="K17" s="150">
        <f t="shared" si="9"/>
        <v>27534.66</v>
      </c>
      <c r="L17" s="150">
        <v>21</v>
      </c>
      <c r="M17" s="150">
        <f t="shared" si="10"/>
        <v>33316.938600000001</v>
      </c>
      <c r="N17" s="150">
        <v>0</v>
      </c>
      <c r="O17" s="150">
        <f t="shared" si="11"/>
        <v>0</v>
      </c>
      <c r="P17" s="150">
        <v>0</v>
      </c>
      <c r="Q17" s="150">
        <f t="shared" si="12"/>
        <v>0</v>
      </c>
      <c r="R17" s="150"/>
      <c r="S17" s="150" t="s">
        <v>140</v>
      </c>
      <c r="T17" s="150" t="s">
        <v>132</v>
      </c>
      <c r="U17" s="150">
        <v>0</v>
      </c>
      <c r="V17" s="150">
        <f t="shared" si="13"/>
        <v>0</v>
      </c>
      <c r="W17" s="150"/>
      <c r="X17" s="150" t="s">
        <v>133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134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>
      <c r="A18" s="164">
        <v>9</v>
      </c>
      <c r="B18" s="165" t="s">
        <v>265</v>
      </c>
      <c r="C18" s="171" t="s">
        <v>266</v>
      </c>
      <c r="D18" s="166" t="s">
        <v>130</v>
      </c>
      <c r="E18" s="167">
        <v>8.0609999999999999</v>
      </c>
      <c r="F18" s="168">
        <v>890</v>
      </c>
      <c r="G18" s="169">
        <f t="shared" si="7"/>
        <v>7174.29</v>
      </c>
      <c r="H18" s="150">
        <v>0</v>
      </c>
      <c r="I18" s="150">
        <f t="shared" si="8"/>
        <v>0</v>
      </c>
      <c r="J18" s="150">
        <v>890</v>
      </c>
      <c r="K18" s="150">
        <f t="shared" si="9"/>
        <v>7174.29</v>
      </c>
      <c r="L18" s="150">
        <v>21</v>
      </c>
      <c r="M18" s="150">
        <f t="shared" si="10"/>
        <v>8680.8909000000003</v>
      </c>
      <c r="N18" s="150">
        <v>1.787E-2</v>
      </c>
      <c r="O18" s="150">
        <f t="shared" si="11"/>
        <v>0.14000000000000001</v>
      </c>
      <c r="P18" s="150">
        <v>0</v>
      </c>
      <c r="Q18" s="150">
        <f t="shared" si="12"/>
        <v>0</v>
      </c>
      <c r="R18" s="150"/>
      <c r="S18" s="150" t="s">
        <v>140</v>
      </c>
      <c r="T18" s="150" t="s">
        <v>132</v>
      </c>
      <c r="U18" s="150">
        <v>0</v>
      </c>
      <c r="V18" s="150">
        <f t="shared" si="13"/>
        <v>0</v>
      </c>
      <c r="W18" s="150"/>
      <c r="X18" s="150" t="s">
        <v>133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0.399999999999999" outlineLevel="1">
      <c r="A19" s="164">
        <v>10</v>
      </c>
      <c r="B19" s="165" t="s">
        <v>267</v>
      </c>
      <c r="C19" s="171" t="s">
        <v>268</v>
      </c>
      <c r="D19" s="166" t="s">
        <v>130</v>
      </c>
      <c r="E19" s="167">
        <v>8.0609999999999999</v>
      </c>
      <c r="F19" s="168">
        <v>112</v>
      </c>
      <c r="G19" s="169">
        <f t="shared" si="7"/>
        <v>902.83</v>
      </c>
      <c r="H19" s="150">
        <v>0</v>
      </c>
      <c r="I19" s="150">
        <f t="shared" si="8"/>
        <v>0</v>
      </c>
      <c r="J19" s="150">
        <v>112</v>
      </c>
      <c r="K19" s="150">
        <f t="shared" si="9"/>
        <v>902.83</v>
      </c>
      <c r="L19" s="150">
        <v>21</v>
      </c>
      <c r="M19" s="150">
        <f t="shared" si="10"/>
        <v>1092.4243000000001</v>
      </c>
      <c r="N19" s="150">
        <v>0</v>
      </c>
      <c r="O19" s="150">
        <f t="shared" si="11"/>
        <v>0</v>
      </c>
      <c r="P19" s="150">
        <v>0</v>
      </c>
      <c r="Q19" s="150">
        <f t="shared" si="12"/>
        <v>0</v>
      </c>
      <c r="R19" s="150"/>
      <c r="S19" s="150" t="s">
        <v>140</v>
      </c>
      <c r="T19" s="150" t="s">
        <v>132</v>
      </c>
      <c r="U19" s="150">
        <v>0</v>
      </c>
      <c r="V19" s="150">
        <f t="shared" si="13"/>
        <v>0</v>
      </c>
      <c r="W19" s="150"/>
      <c r="X19" s="150" t="s">
        <v>133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134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4">
        <v>11</v>
      </c>
      <c r="B20" s="165" t="s">
        <v>269</v>
      </c>
      <c r="C20" s="171" t="s">
        <v>270</v>
      </c>
      <c r="D20" s="166" t="s">
        <v>188</v>
      </c>
      <c r="E20" s="167">
        <v>1.278</v>
      </c>
      <c r="F20" s="168">
        <v>36000</v>
      </c>
      <c r="G20" s="169">
        <f t="shared" si="7"/>
        <v>46008</v>
      </c>
      <c r="H20" s="150">
        <v>0</v>
      </c>
      <c r="I20" s="150">
        <f t="shared" si="8"/>
        <v>0</v>
      </c>
      <c r="J20" s="150">
        <v>36000</v>
      </c>
      <c r="K20" s="150">
        <f t="shared" si="9"/>
        <v>46008</v>
      </c>
      <c r="L20" s="150">
        <v>21</v>
      </c>
      <c r="M20" s="150">
        <f t="shared" si="10"/>
        <v>55669.68</v>
      </c>
      <c r="N20" s="150">
        <v>1.0490900000000001</v>
      </c>
      <c r="O20" s="150">
        <f t="shared" si="11"/>
        <v>1.34</v>
      </c>
      <c r="P20" s="150">
        <v>0</v>
      </c>
      <c r="Q20" s="150">
        <f t="shared" si="12"/>
        <v>0</v>
      </c>
      <c r="R20" s="150"/>
      <c r="S20" s="150" t="s">
        <v>140</v>
      </c>
      <c r="T20" s="150" t="s">
        <v>132</v>
      </c>
      <c r="U20" s="150">
        <v>0</v>
      </c>
      <c r="V20" s="150">
        <f t="shared" si="13"/>
        <v>0</v>
      </c>
      <c r="W20" s="150"/>
      <c r="X20" s="150" t="s">
        <v>133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134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>
      <c r="A21" s="164">
        <v>12</v>
      </c>
      <c r="B21" s="165" t="s">
        <v>271</v>
      </c>
      <c r="C21" s="171" t="s">
        <v>272</v>
      </c>
      <c r="D21" s="166" t="s">
        <v>130</v>
      </c>
      <c r="E21" s="167">
        <v>7.3</v>
      </c>
      <c r="F21" s="168">
        <v>1370</v>
      </c>
      <c r="G21" s="169">
        <f t="shared" si="7"/>
        <v>10001</v>
      </c>
      <c r="H21" s="150">
        <v>0</v>
      </c>
      <c r="I21" s="150">
        <f t="shared" si="8"/>
        <v>0</v>
      </c>
      <c r="J21" s="150">
        <v>1370</v>
      </c>
      <c r="K21" s="150">
        <f t="shared" si="9"/>
        <v>10001</v>
      </c>
      <c r="L21" s="150">
        <v>21</v>
      </c>
      <c r="M21" s="150">
        <f t="shared" si="10"/>
        <v>12101.21</v>
      </c>
      <c r="N21" s="150">
        <v>2.102E-2</v>
      </c>
      <c r="O21" s="150">
        <f t="shared" si="11"/>
        <v>0.15</v>
      </c>
      <c r="P21" s="150">
        <v>0</v>
      </c>
      <c r="Q21" s="150">
        <f t="shared" si="12"/>
        <v>0</v>
      </c>
      <c r="R21" s="150"/>
      <c r="S21" s="150" t="s">
        <v>140</v>
      </c>
      <c r="T21" s="150" t="s">
        <v>132</v>
      </c>
      <c r="U21" s="150">
        <v>0</v>
      </c>
      <c r="V21" s="150">
        <f t="shared" si="13"/>
        <v>0</v>
      </c>
      <c r="W21" s="150"/>
      <c r="X21" s="150" t="s">
        <v>133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134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0.399999999999999" outlineLevel="1">
      <c r="A22" s="164">
        <v>13</v>
      </c>
      <c r="B22" s="165" t="s">
        <v>273</v>
      </c>
      <c r="C22" s="171" t="s">
        <v>274</v>
      </c>
      <c r="D22" s="166" t="s">
        <v>130</v>
      </c>
      <c r="E22" s="167">
        <v>6.4</v>
      </c>
      <c r="F22" s="168">
        <v>1140</v>
      </c>
      <c r="G22" s="169">
        <f t="shared" si="7"/>
        <v>7296</v>
      </c>
      <c r="H22" s="150">
        <v>0</v>
      </c>
      <c r="I22" s="150">
        <f t="shared" si="8"/>
        <v>0</v>
      </c>
      <c r="J22" s="150">
        <v>1140</v>
      </c>
      <c r="K22" s="150">
        <f t="shared" si="9"/>
        <v>7296</v>
      </c>
      <c r="L22" s="150">
        <v>21</v>
      </c>
      <c r="M22" s="150">
        <f t="shared" si="10"/>
        <v>8828.16</v>
      </c>
      <c r="N22" s="150">
        <v>2.102E-2</v>
      </c>
      <c r="O22" s="150">
        <f t="shared" si="11"/>
        <v>0.13</v>
      </c>
      <c r="P22" s="150">
        <v>0</v>
      </c>
      <c r="Q22" s="150">
        <f t="shared" si="12"/>
        <v>0</v>
      </c>
      <c r="R22" s="150"/>
      <c r="S22" s="150" t="s">
        <v>140</v>
      </c>
      <c r="T22" s="150" t="s">
        <v>132</v>
      </c>
      <c r="U22" s="150">
        <v>0</v>
      </c>
      <c r="V22" s="150">
        <f t="shared" si="13"/>
        <v>0</v>
      </c>
      <c r="W22" s="150"/>
      <c r="X22" s="150" t="s">
        <v>133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134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0.399999999999999" outlineLevel="1">
      <c r="A23" s="164">
        <v>14</v>
      </c>
      <c r="B23" s="165" t="s">
        <v>277</v>
      </c>
      <c r="C23" s="171" t="s">
        <v>278</v>
      </c>
      <c r="D23" s="166" t="s">
        <v>130</v>
      </c>
      <c r="E23" s="167">
        <v>24.75</v>
      </c>
      <c r="F23" s="168">
        <v>560</v>
      </c>
      <c r="G23" s="169">
        <f t="shared" si="7"/>
        <v>13860</v>
      </c>
      <c r="H23" s="150">
        <v>0</v>
      </c>
      <c r="I23" s="150">
        <f t="shared" si="8"/>
        <v>0</v>
      </c>
      <c r="J23" s="150">
        <v>560</v>
      </c>
      <c r="K23" s="150">
        <f t="shared" si="9"/>
        <v>13860</v>
      </c>
      <c r="L23" s="150">
        <v>21</v>
      </c>
      <c r="M23" s="150">
        <f t="shared" si="10"/>
        <v>16770.599999999999</v>
      </c>
      <c r="N23" s="150">
        <v>0</v>
      </c>
      <c r="O23" s="150">
        <f t="shared" si="11"/>
        <v>0</v>
      </c>
      <c r="P23" s="150">
        <v>0</v>
      </c>
      <c r="Q23" s="150">
        <f t="shared" si="12"/>
        <v>0</v>
      </c>
      <c r="R23" s="150"/>
      <c r="S23" s="150" t="s">
        <v>198</v>
      </c>
      <c r="T23" s="150" t="s">
        <v>132</v>
      </c>
      <c r="U23" s="150">
        <v>0</v>
      </c>
      <c r="V23" s="150">
        <f t="shared" si="13"/>
        <v>0</v>
      </c>
      <c r="W23" s="150"/>
      <c r="X23" s="150" t="s">
        <v>133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134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0.399999999999999" outlineLevel="1">
      <c r="A24" s="164">
        <v>15</v>
      </c>
      <c r="B24" s="165" t="s">
        <v>279</v>
      </c>
      <c r="C24" s="171" t="s">
        <v>280</v>
      </c>
      <c r="D24" s="166" t="s">
        <v>214</v>
      </c>
      <c r="E24" s="167">
        <v>10</v>
      </c>
      <c r="F24" s="168">
        <v>455</v>
      </c>
      <c r="G24" s="169">
        <f t="shared" si="7"/>
        <v>4550</v>
      </c>
      <c r="H24" s="150">
        <v>0</v>
      </c>
      <c r="I24" s="150">
        <f t="shared" si="8"/>
        <v>0</v>
      </c>
      <c r="J24" s="150">
        <v>455</v>
      </c>
      <c r="K24" s="150">
        <f t="shared" si="9"/>
        <v>4550</v>
      </c>
      <c r="L24" s="150">
        <v>21</v>
      </c>
      <c r="M24" s="150">
        <f t="shared" si="10"/>
        <v>5505.5</v>
      </c>
      <c r="N24" s="150">
        <v>0</v>
      </c>
      <c r="O24" s="150">
        <f t="shared" si="11"/>
        <v>0</v>
      </c>
      <c r="P24" s="150">
        <v>0</v>
      </c>
      <c r="Q24" s="150">
        <f t="shared" si="12"/>
        <v>0</v>
      </c>
      <c r="R24" s="150"/>
      <c r="S24" s="150" t="s">
        <v>198</v>
      </c>
      <c r="T24" s="150" t="s">
        <v>132</v>
      </c>
      <c r="U24" s="150">
        <v>0</v>
      </c>
      <c r="V24" s="150">
        <f t="shared" si="13"/>
        <v>0</v>
      </c>
      <c r="W24" s="150"/>
      <c r="X24" s="150" t="s">
        <v>133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134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>
      <c r="A25" s="152" t="s">
        <v>126</v>
      </c>
      <c r="B25" s="153" t="s">
        <v>87</v>
      </c>
      <c r="C25" s="170" t="s">
        <v>88</v>
      </c>
      <c r="D25" s="154"/>
      <c r="E25" s="155"/>
      <c r="F25" s="156"/>
      <c r="G25" s="157">
        <f>SUMIF(AG26:AG27,"&lt;&gt;NOR",G26:G27)</f>
        <v>17282.599999999999</v>
      </c>
      <c r="H25" s="151"/>
      <c r="I25" s="151">
        <f>SUM(I26:I27)</f>
        <v>0</v>
      </c>
      <c r="J25" s="151"/>
      <c r="K25" s="151">
        <f>SUM(K26:K27)</f>
        <v>17282.599999999999</v>
      </c>
      <c r="L25" s="151"/>
      <c r="M25" s="151">
        <f>SUM(M26:M27)</f>
        <v>20911.946</v>
      </c>
      <c r="N25" s="151"/>
      <c r="O25" s="151">
        <f>SUM(O26:O27)</f>
        <v>0</v>
      </c>
      <c r="P25" s="151"/>
      <c r="Q25" s="151">
        <f>SUM(Q26:Q27)</f>
        <v>0</v>
      </c>
      <c r="R25" s="151"/>
      <c r="S25" s="151"/>
      <c r="T25" s="151"/>
      <c r="U25" s="151"/>
      <c r="V25" s="151">
        <f>SUM(V26:V27)</f>
        <v>0</v>
      </c>
      <c r="W25" s="151"/>
      <c r="X25" s="151"/>
      <c r="AG25" t="s">
        <v>127</v>
      </c>
    </row>
    <row r="26" spans="1:60" ht="20.399999999999999" outlineLevel="1">
      <c r="A26" s="164">
        <v>16</v>
      </c>
      <c r="B26" s="165" t="s">
        <v>295</v>
      </c>
      <c r="C26" s="171" t="s">
        <v>296</v>
      </c>
      <c r="D26" s="166" t="s">
        <v>130</v>
      </c>
      <c r="E26" s="167">
        <v>15</v>
      </c>
      <c r="F26" s="168">
        <v>307</v>
      </c>
      <c r="G26" s="169">
        <f>ROUND(E26*F26,2)</f>
        <v>4605</v>
      </c>
      <c r="H26" s="150">
        <v>0</v>
      </c>
      <c r="I26" s="150">
        <f>ROUND(E26*H26,2)</f>
        <v>0</v>
      </c>
      <c r="J26" s="150">
        <v>307</v>
      </c>
      <c r="K26" s="150">
        <f>ROUND(E26*J26,2)</f>
        <v>4605</v>
      </c>
      <c r="L26" s="150">
        <v>21</v>
      </c>
      <c r="M26" s="150">
        <f>G26*(1+L26/100)</f>
        <v>5572.05</v>
      </c>
      <c r="N26" s="150">
        <v>0</v>
      </c>
      <c r="O26" s="150">
        <f>ROUND(E26*N26,2)</f>
        <v>0</v>
      </c>
      <c r="P26" s="150">
        <v>0</v>
      </c>
      <c r="Q26" s="150">
        <f>ROUND(E26*P26,2)</f>
        <v>0</v>
      </c>
      <c r="R26" s="150"/>
      <c r="S26" s="150" t="s">
        <v>140</v>
      </c>
      <c r="T26" s="150" t="s">
        <v>132</v>
      </c>
      <c r="U26" s="150">
        <v>0</v>
      </c>
      <c r="V26" s="150">
        <f>ROUND(E26*U26,2)</f>
        <v>0</v>
      </c>
      <c r="W26" s="150"/>
      <c r="X26" s="150" t="s">
        <v>133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0.399999999999999" outlineLevel="1">
      <c r="A27" s="164">
        <v>17</v>
      </c>
      <c r="B27" s="165" t="s">
        <v>301</v>
      </c>
      <c r="C27" s="171" t="s">
        <v>302</v>
      </c>
      <c r="D27" s="166" t="s">
        <v>130</v>
      </c>
      <c r="E27" s="167">
        <v>19.504000000000001</v>
      </c>
      <c r="F27" s="168">
        <v>650</v>
      </c>
      <c r="G27" s="169">
        <f>ROUND(E27*F27,2)</f>
        <v>12677.6</v>
      </c>
      <c r="H27" s="150">
        <v>0</v>
      </c>
      <c r="I27" s="150">
        <f>ROUND(E27*H27,2)</f>
        <v>0</v>
      </c>
      <c r="J27" s="150">
        <v>650</v>
      </c>
      <c r="K27" s="150">
        <f>ROUND(E27*J27,2)</f>
        <v>12677.6</v>
      </c>
      <c r="L27" s="150">
        <v>21</v>
      </c>
      <c r="M27" s="150">
        <f>G27*(1+L27/100)</f>
        <v>15339.896000000001</v>
      </c>
      <c r="N27" s="150">
        <v>0</v>
      </c>
      <c r="O27" s="150">
        <f>ROUND(E27*N27,2)</f>
        <v>0</v>
      </c>
      <c r="P27" s="150">
        <v>0</v>
      </c>
      <c r="Q27" s="150">
        <f>ROUND(E27*P27,2)</f>
        <v>0</v>
      </c>
      <c r="R27" s="150"/>
      <c r="S27" s="150" t="s">
        <v>198</v>
      </c>
      <c r="T27" s="150" t="s">
        <v>132</v>
      </c>
      <c r="U27" s="150">
        <v>0</v>
      </c>
      <c r="V27" s="150">
        <f>ROUND(E27*U27,2)</f>
        <v>0</v>
      </c>
      <c r="W27" s="150"/>
      <c r="X27" s="150" t="s">
        <v>133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134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6.4">
      <c r="A28" s="152" t="s">
        <v>126</v>
      </c>
      <c r="B28" s="153" t="s">
        <v>89</v>
      </c>
      <c r="C28" s="170" t="s">
        <v>90</v>
      </c>
      <c r="D28" s="154"/>
      <c r="E28" s="155"/>
      <c r="F28" s="156"/>
      <c r="G28" s="157">
        <f>SUMIF(AG29:AG29,"&lt;&gt;NOR",G29:G29)</f>
        <v>2630.4</v>
      </c>
      <c r="H28" s="151"/>
      <c r="I28" s="151">
        <f>SUM(I29:I29)</f>
        <v>0</v>
      </c>
      <c r="J28" s="151"/>
      <c r="K28" s="151">
        <f>SUM(K29:K29)</f>
        <v>2630.4</v>
      </c>
      <c r="L28" s="151"/>
      <c r="M28" s="151">
        <f>SUM(M29:M29)</f>
        <v>3182.7840000000001</v>
      </c>
      <c r="N28" s="151"/>
      <c r="O28" s="151">
        <f>SUM(O29:O29)</f>
        <v>0.01</v>
      </c>
      <c r="P28" s="151"/>
      <c r="Q28" s="151">
        <f>SUM(Q29:Q29)</f>
        <v>0</v>
      </c>
      <c r="R28" s="151"/>
      <c r="S28" s="151"/>
      <c r="T28" s="151"/>
      <c r="U28" s="151"/>
      <c r="V28" s="151">
        <f>SUM(V29:V29)</f>
        <v>0</v>
      </c>
      <c r="W28" s="151"/>
      <c r="X28" s="151"/>
      <c r="AG28" t="s">
        <v>127</v>
      </c>
    </row>
    <row r="29" spans="1:60" outlineLevel="1">
      <c r="A29" s="164">
        <v>18</v>
      </c>
      <c r="B29" s="165" t="s">
        <v>303</v>
      </c>
      <c r="C29" s="171" t="s">
        <v>304</v>
      </c>
      <c r="D29" s="166" t="s">
        <v>130</v>
      </c>
      <c r="E29" s="167">
        <v>13.7</v>
      </c>
      <c r="F29" s="168">
        <v>192</v>
      </c>
      <c r="G29" s="169">
        <f>ROUND(E29*F29,2)</f>
        <v>2630.4</v>
      </c>
      <c r="H29" s="150">
        <v>0</v>
      </c>
      <c r="I29" s="150">
        <f>ROUND(E29*H29,2)</f>
        <v>0</v>
      </c>
      <c r="J29" s="150">
        <v>192</v>
      </c>
      <c r="K29" s="150">
        <f>ROUND(E29*J29,2)</f>
        <v>2630.4</v>
      </c>
      <c r="L29" s="150">
        <v>21</v>
      </c>
      <c r="M29" s="150">
        <f>G29*(1+L29/100)</f>
        <v>3182.7840000000001</v>
      </c>
      <c r="N29" s="150">
        <v>4.6000000000000001E-4</v>
      </c>
      <c r="O29" s="150">
        <f>ROUND(E29*N29,2)</f>
        <v>0.01</v>
      </c>
      <c r="P29" s="150">
        <v>0</v>
      </c>
      <c r="Q29" s="150">
        <f>ROUND(E29*P29,2)</f>
        <v>0</v>
      </c>
      <c r="R29" s="150"/>
      <c r="S29" s="150" t="s">
        <v>140</v>
      </c>
      <c r="T29" s="150" t="s">
        <v>132</v>
      </c>
      <c r="U29" s="150">
        <v>0</v>
      </c>
      <c r="V29" s="150">
        <f>ROUND(E29*U29,2)</f>
        <v>0</v>
      </c>
      <c r="W29" s="150"/>
      <c r="X29" s="150" t="s">
        <v>133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134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>
      <c r="A30" s="152" t="s">
        <v>126</v>
      </c>
      <c r="B30" s="153" t="s">
        <v>91</v>
      </c>
      <c r="C30" s="170" t="s">
        <v>92</v>
      </c>
      <c r="D30" s="154"/>
      <c r="E30" s="155"/>
      <c r="F30" s="156"/>
      <c r="G30" s="157">
        <f>SUMIF(AG31:AG38,"&lt;&gt;NOR",G31:G38)</f>
        <v>80783.75</v>
      </c>
      <c r="H30" s="151"/>
      <c r="I30" s="151">
        <f>SUM(I31:I38)</f>
        <v>3041.37</v>
      </c>
      <c r="J30" s="151"/>
      <c r="K30" s="151">
        <f>SUM(K31:K38)</f>
        <v>77742.380000000019</v>
      </c>
      <c r="L30" s="151"/>
      <c r="M30" s="151">
        <f>SUM(M31:M38)</f>
        <v>97748.337500000009</v>
      </c>
      <c r="N30" s="151"/>
      <c r="O30" s="151">
        <f>SUM(O31:O38)</f>
        <v>0.74</v>
      </c>
      <c r="P30" s="151"/>
      <c r="Q30" s="151">
        <f>SUM(Q31:Q38)</f>
        <v>14.620000000000001</v>
      </c>
      <c r="R30" s="151"/>
      <c r="S30" s="151"/>
      <c r="T30" s="151"/>
      <c r="U30" s="151"/>
      <c r="V30" s="151">
        <f>SUM(V31:V38)</f>
        <v>107.69</v>
      </c>
      <c r="W30" s="151"/>
      <c r="X30" s="151"/>
      <c r="AG30" t="s">
        <v>127</v>
      </c>
    </row>
    <row r="31" spans="1:60" outlineLevel="1">
      <c r="A31" s="164">
        <v>19</v>
      </c>
      <c r="B31" s="165" t="s">
        <v>311</v>
      </c>
      <c r="C31" s="171" t="s">
        <v>312</v>
      </c>
      <c r="D31" s="166" t="s">
        <v>130</v>
      </c>
      <c r="E31" s="167">
        <v>0.375</v>
      </c>
      <c r="F31" s="168">
        <v>266</v>
      </c>
      <c r="G31" s="169">
        <f t="shared" ref="G31:G38" si="14">ROUND(E31*F31,2)</f>
        <v>99.75</v>
      </c>
      <c r="H31" s="150">
        <v>157.19999999999999</v>
      </c>
      <c r="I31" s="150">
        <f t="shared" ref="I31:I38" si="15">ROUND(E31*H31,2)</f>
        <v>58.95</v>
      </c>
      <c r="J31" s="150">
        <v>108.8</v>
      </c>
      <c r="K31" s="150">
        <f t="shared" ref="K31:K38" si="16">ROUND(E31*J31,2)</f>
        <v>40.799999999999997</v>
      </c>
      <c r="L31" s="150">
        <v>21</v>
      </c>
      <c r="M31" s="150">
        <f t="shared" ref="M31:M38" si="17">G31*(1+L31/100)</f>
        <v>120.69749999999999</v>
      </c>
      <c r="N31" s="150">
        <v>6.3000000000000003E-4</v>
      </c>
      <c r="O31" s="150">
        <f t="shared" ref="O31:O38" si="18">ROUND(E31*N31,2)</f>
        <v>0</v>
      </c>
      <c r="P31" s="150">
        <v>0</v>
      </c>
      <c r="Q31" s="150">
        <f t="shared" ref="Q31:Q38" si="19">ROUND(E31*P31,2)</f>
        <v>0</v>
      </c>
      <c r="R31" s="150"/>
      <c r="S31" s="150" t="s">
        <v>131</v>
      </c>
      <c r="T31" s="150" t="s">
        <v>132</v>
      </c>
      <c r="U31" s="150">
        <v>0.42</v>
      </c>
      <c r="V31" s="150">
        <f t="shared" ref="V31:V38" si="20">ROUND(E31*U31,2)</f>
        <v>0.16</v>
      </c>
      <c r="W31" s="150"/>
      <c r="X31" s="150" t="s">
        <v>133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134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>
      <c r="A32" s="164">
        <v>20</v>
      </c>
      <c r="B32" s="165" t="s">
        <v>313</v>
      </c>
      <c r="C32" s="171" t="s">
        <v>314</v>
      </c>
      <c r="D32" s="166" t="s">
        <v>149</v>
      </c>
      <c r="E32" s="167">
        <v>4</v>
      </c>
      <c r="F32" s="168">
        <v>89</v>
      </c>
      <c r="G32" s="169">
        <f t="shared" si="14"/>
        <v>356</v>
      </c>
      <c r="H32" s="150">
        <v>0</v>
      </c>
      <c r="I32" s="150">
        <f t="shared" si="15"/>
        <v>0</v>
      </c>
      <c r="J32" s="150">
        <v>89</v>
      </c>
      <c r="K32" s="150">
        <f t="shared" si="16"/>
        <v>356</v>
      </c>
      <c r="L32" s="150">
        <v>21</v>
      </c>
      <c r="M32" s="150">
        <f t="shared" si="17"/>
        <v>430.76</v>
      </c>
      <c r="N32" s="150">
        <v>7.6999999999999996E-4</v>
      </c>
      <c r="O32" s="150">
        <f t="shared" si="18"/>
        <v>0</v>
      </c>
      <c r="P32" s="150">
        <v>0</v>
      </c>
      <c r="Q32" s="150">
        <f t="shared" si="19"/>
        <v>0</v>
      </c>
      <c r="R32" s="150"/>
      <c r="S32" s="150" t="s">
        <v>140</v>
      </c>
      <c r="T32" s="150" t="s">
        <v>132</v>
      </c>
      <c r="U32" s="150">
        <v>0</v>
      </c>
      <c r="V32" s="150">
        <f t="shared" si="20"/>
        <v>0</v>
      </c>
      <c r="W32" s="150"/>
      <c r="X32" s="150" t="s">
        <v>133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134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0.399999999999999" outlineLevel="1">
      <c r="A33" s="164">
        <v>21</v>
      </c>
      <c r="B33" s="165" t="s">
        <v>317</v>
      </c>
      <c r="C33" s="171" t="s">
        <v>318</v>
      </c>
      <c r="D33" s="166" t="s">
        <v>149</v>
      </c>
      <c r="E33" s="167">
        <v>4</v>
      </c>
      <c r="F33" s="168">
        <v>92</v>
      </c>
      <c r="G33" s="169">
        <f t="shared" si="14"/>
        <v>368</v>
      </c>
      <c r="H33" s="150">
        <v>0</v>
      </c>
      <c r="I33" s="150">
        <f t="shared" si="15"/>
        <v>0</v>
      </c>
      <c r="J33" s="150">
        <v>92</v>
      </c>
      <c r="K33" s="150">
        <f t="shared" si="16"/>
        <v>368</v>
      </c>
      <c r="L33" s="150">
        <v>21</v>
      </c>
      <c r="M33" s="150">
        <f t="shared" si="17"/>
        <v>445.28</v>
      </c>
      <c r="N33" s="150">
        <v>1.7000000000000001E-4</v>
      </c>
      <c r="O33" s="150">
        <f t="shared" si="18"/>
        <v>0</v>
      </c>
      <c r="P33" s="150">
        <v>0</v>
      </c>
      <c r="Q33" s="150">
        <f t="shared" si="19"/>
        <v>0</v>
      </c>
      <c r="R33" s="150"/>
      <c r="S33" s="150" t="s">
        <v>140</v>
      </c>
      <c r="T33" s="150" t="s">
        <v>132</v>
      </c>
      <c r="U33" s="150">
        <v>0</v>
      </c>
      <c r="V33" s="150">
        <f t="shared" si="20"/>
        <v>0</v>
      </c>
      <c r="W33" s="150"/>
      <c r="X33" s="150" t="s">
        <v>133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134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0.399999999999999" outlineLevel="1">
      <c r="A34" s="164">
        <v>22</v>
      </c>
      <c r="B34" s="165" t="s">
        <v>321</v>
      </c>
      <c r="C34" s="171" t="s">
        <v>322</v>
      </c>
      <c r="D34" s="166" t="s">
        <v>130</v>
      </c>
      <c r="E34" s="167">
        <v>20</v>
      </c>
      <c r="F34" s="168">
        <v>66</v>
      </c>
      <c r="G34" s="169">
        <f t="shared" si="14"/>
        <v>1320</v>
      </c>
      <c r="H34" s="150">
        <v>0</v>
      </c>
      <c r="I34" s="150">
        <f t="shared" si="15"/>
        <v>0</v>
      </c>
      <c r="J34" s="150">
        <v>66</v>
      </c>
      <c r="K34" s="150">
        <f t="shared" si="16"/>
        <v>1320</v>
      </c>
      <c r="L34" s="150">
        <v>21</v>
      </c>
      <c r="M34" s="150">
        <f t="shared" si="17"/>
        <v>1597.2</v>
      </c>
      <c r="N34" s="150">
        <v>1.2999999999999999E-4</v>
      </c>
      <c r="O34" s="150">
        <f t="shared" si="18"/>
        <v>0</v>
      </c>
      <c r="P34" s="150">
        <v>0</v>
      </c>
      <c r="Q34" s="150">
        <f t="shared" si="19"/>
        <v>0</v>
      </c>
      <c r="R34" s="150"/>
      <c r="S34" s="150" t="s">
        <v>140</v>
      </c>
      <c r="T34" s="150" t="s">
        <v>132</v>
      </c>
      <c r="U34" s="150">
        <v>0</v>
      </c>
      <c r="V34" s="150">
        <f t="shared" si="20"/>
        <v>0</v>
      </c>
      <c r="W34" s="150"/>
      <c r="X34" s="150" t="s">
        <v>133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134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0.399999999999999" outlineLevel="1">
      <c r="A35" s="164">
        <v>23</v>
      </c>
      <c r="B35" s="165" t="s">
        <v>323</v>
      </c>
      <c r="C35" s="171" t="s">
        <v>324</v>
      </c>
      <c r="D35" s="166" t="s">
        <v>214</v>
      </c>
      <c r="E35" s="167">
        <v>10</v>
      </c>
      <c r="F35" s="168">
        <v>2060</v>
      </c>
      <c r="G35" s="169">
        <f t="shared" si="14"/>
        <v>20600</v>
      </c>
      <c r="H35" s="150">
        <v>0</v>
      </c>
      <c r="I35" s="150">
        <f t="shared" si="15"/>
        <v>0</v>
      </c>
      <c r="J35" s="150">
        <v>2060</v>
      </c>
      <c r="K35" s="150">
        <f t="shared" si="16"/>
        <v>20600</v>
      </c>
      <c r="L35" s="150">
        <v>21</v>
      </c>
      <c r="M35" s="150">
        <f t="shared" si="17"/>
        <v>24926</v>
      </c>
      <c r="N35" s="150">
        <v>9.2000000000000003E-4</v>
      </c>
      <c r="O35" s="150">
        <f t="shared" si="18"/>
        <v>0.01</v>
      </c>
      <c r="P35" s="150">
        <v>0</v>
      </c>
      <c r="Q35" s="150">
        <f t="shared" si="19"/>
        <v>0</v>
      </c>
      <c r="R35" s="150"/>
      <c r="S35" s="150" t="s">
        <v>140</v>
      </c>
      <c r="T35" s="150" t="s">
        <v>132</v>
      </c>
      <c r="U35" s="150">
        <v>0</v>
      </c>
      <c r="V35" s="150">
        <f t="shared" si="20"/>
        <v>0</v>
      </c>
      <c r="W35" s="150"/>
      <c r="X35" s="150" t="s">
        <v>133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134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0.399999999999999" outlineLevel="1">
      <c r="A36" s="164">
        <v>24</v>
      </c>
      <c r="B36" s="165" t="s">
        <v>325</v>
      </c>
      <c r="C36" s="171" t="s">
        <v>326</v>
      </c>
      <c r="D36" s="166" t="s">
        <v>214</v>
      </c>
      <c r="E36" s="167">
        <v>40</v>
      </c>
      <c r="F36" s="168">
        <v>362</v>
      </c>
      <c r="G36" s="169">
        <f t="shared" si="14"/>
        <v>14480</v>
      </c>
      <c r="H36" s="150">
        <v>0</v>
      </c>
      <c r="I36" s="150">
        <f t="shared" si="15"/>
        <v>0</v>
      </c>
      <c r="J36" s="150">
        <v>362</v>
      </c>
      <c r="K36" s="150">
        <f t="shared" si="16"/>
        <v>14480</v>
      </c>
      <c r="L36" s="150">
        <v>21</v>
      </c>
      <c r="M36" s="150">
        <f t="shared" si="17"/>
        <v>17520.8</v>
      </c>
      <c r="N36" s="150">
        <v>8.0000000000000007E-5</v>
      </c>
      <c r="O36" s="150">
        <f t="shared" si="18"/>
        <v>0</v>
      </c>
      <c r="P36" s="150">
        <v>0</v>
      </c>
      <c r="Q36" s="150">
        <f t="shared" si="19"/>
        <v>0</v>
      </c>
      <c r="R36" s="150"/>
      <c r="S36" s="150" t="s">
        <v>140</v>
      </c>
      <c r="T36" s="150" t="s">
        <v>132</v>
      </c>
      <c r="U36" s="150">
        <v>0</v>
      </c>
      <c r="V36" s="150">
        <f t="shared" si="20"/>
        <v>0</v>
      </c>
      <c r="W36" s="150"/>
      <c r="X36" s="150" t="s">
        <v>133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134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64">
        <v>25</v>
      </c>
      <c r="B37" s="165" t="s">
        <v>331</v>
      </c>
      <c r="C37" s="171" t="s">
        <v>332</v>
      </c>
      <c r="D37" s="166" t="s">
        <v>137</v>
      </c>
      <c r="E37" s="167">
        <v>6</v>
      </c>
      <c r="F37" s="168">
        <v>6550</v>
      </c>
      <c r="G37" s="169">
        <f t="shared" si="14"/>
        <v>39300</v>
      </c>
      <c r="H37" s="150">
        <v>461.23</v>
      </c>
      <c r="I37" s="150">
        <f t="shared" si="15"/>
        <v>2767.38</v>
      </c>
      <c r="J37" s="150">
        <v>6088.77</v>
      </c>
      <c r="K37" s="150">
        <f t="shared" si="16"/>
        <v>36532.620000000003</v>
      </c>
      <c r="L37" s="150">
        <v>21</v>
      </c>
      <c r="M37" s="150">
        <f t="shared" si="17"/>
        <v>47553</v>
      </c>
      <c r="N37" s="150">
        <v>0.12171</v>
      </c>
      <c r="O37" s="150">
        <f t="shared" si="18"/>
        <v>0.73</v>
      </c>
      <c r="P37" s="150">
        <v>2.4</v>
      </c>
      <c r="Q37" s="150">
        <f t="shared" si="19"/>
        <v>14.4</v>
      </c>
      <c r="R37" s="150"/>
      <c r="S37" s="150" t="s">
        <v>131</v>
      </c>
      <c r="T37" s="150" t="s">
        <v>132</v>
      </c>
      <c r="U37" s="150">
        <v>16.373999999999999</v>
      </c>
      <c r="V37" s="150">
        <f t="shared" si="20"/>
        <v>98.24</v>
      </c>
      <c r="W37" s="150"/>
      <c r="X37" s="150" t="s">
        <v>133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134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64">
        <v>26</v>
      </c>
      <c r="B38" s="165" t="s">
        <v>333</v>
      </c>
      <c r="C38" s="171" t="s">
        <v>334</v>
      </c>
      <c r="D38" s="166" t="s">
        <v>149</v>
      </c>
      <c r="E38" s="167">
        <v>12</v>
      </c>
      <c r="F38" s="168">
        <v>355</v>
      </c>
      <c r="G38" s="169">
        <f t="shared" si="14"/>
        <v>4260</v>
      </c>
      <c r="H38" s="150">
        <v>17.920000000000002</v>
      </c>
      <c r="I38" s="150">
        <f t="shared" si="15"/>
        <v>215.04</v>
      </c>
      <c r="J38" s="150">
        <v>337.08</v>
      </c>
      <c r="K38" s="150">
        <f t="shared" si="16"/>
        <v>4044.96</v>
      </c>
      <c r="L38" s="150">
        <v>21</v>
      </c>
      <c r="M38" s="150">
        <f t="shared" si="17"/>
        <v>5154.5999999999995</v>
      </c>
      <c r="N38" s="150">
        <v>8.0000000000000007E-5</v>
      </c>
      <c r="O38" s="150">
        <f t="shared" si="18"/>
        <v>0</v>
      </c>
      <c r="P38" s="150">
        <v>1.7999999999999999E-2</v>
      </c>
      <c r="Q38" s="150">
        <f t="shared" si="19"/>
        <v>0.22</v>
      </c>
      <c r="R38" s="150"/>
      <c r="S38" s="150" t="s">
        <v>131</v>
      </c>
      <c r="T38" s="150" t="s">
        <v>132</v>
      </c>
      <c r="U38" s="150">
        <v>0.77400000000000002</v>
      </c>
      <c r="V38" s="150">
        <f t="shared" si="20"/>
        <v>9.2899999999999991</v>
      </c>
      <c r="W38" s="150"/>
      <c r="X38" s="150" t="s">
        <v>133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134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>
      <c r="A39" s="152" t="s">
        <v>126</v>
      </c>
      <c r="B39" s="153" t="s">
        <v>93</v>
      </c>
      <c r="C39" s="170" t="s">
        <v>94</v>
      </c>
      <c r="D39" s="154"/>
      <c r="E39" s="155"/>
      <c r="F39" s="156"/>
      <c r="G39" s="157">
        <f>SUMIF(AG40:AG43,"&lt;&gt;NOR",G40:G43)</f>
        <v>11605.11</v>
      </c>
      <c r="H39" s="151"/>
      <c r="I39" s="151">
        <f>SUM(I40:I43)</f>
        <v>0</v>
      </c>
      <c r="J39" s="151"/>
      <c r="K39" s="151">
        <f>SUM(K40:K43)</f>
        <v>11605.11</v>
      </c>
      <c r="L39" s="151"/>
      <c r="M39" s="151">
        <f>SUM(M40:M43)</f>
        <v>14042.1831</v>
      </c>
      <c r="N39" s="151"/>
      <c r="O39" s="151">
        <f>SUM(O40:O43)</f>
        <v>0</v>
      </c>
      <c r="P39" s="151"/>
      <c r="Q39" s="151">
        <f>SUM(Q40:Q43)</f>
        <v>0</v>
      </c>
      <c r="R39" s="151"/>
      <c r="S39" s="151"/>
      <c r="T39" s="151"/>
      <c r="U39" s="151"/>
      <c r="V39" s="151">
        <f>SUM(V40:V43)</f>
        <v>0</v>
      </c>
      <c r="W39" s="151"/>
      <c r="X39" s="151"/>
      <c r="AG39" t="s">
        <v>127</v>
      </c>
    </row>
    <row r="40" spans="1:60" outlineLevel="1">
      <c r="A40" s="164">
        <v>27</v>
      </c>
      <c r="B40" s="165" t="s">
        <v>337</v>
      </c>
      <c r="C40" s="171" t="s">
        <v>338</v>
      </c>
      <c r="D40" s="166" t="s">
        <v>188</v>
      </c>
      <c r="E40" s="167">
        <v>14.616</v>
      </c>
      <c r="F40" s="168">
        <v>166</v>
      </c>
      <c r="G40" s="169">
        <f>ROUND(E40*F40,2)</f>
        <v>2426.2600000000002</v>
      </c>
      <c r="H40" s="150">
        <v>0</v>
      </c>
      <c r="I40" s="150">
        <f>ROUND(E40*H40,2)</f>
        <v>0</v>
      </c>
      <c r="J40" s="150">
        <v>166</v>
      </c>
      <c r="K40" s="150">
        <f>ROUND(E40*J40,2)</f>
        <v>2426.2600000000002</v>
      </c>
      <c r="L40" s="150">
        <v>21</v>
      </c>
      <c r="M40" s="150">
        <f>G40*(1+L40/100)</f>
        <v>2935.7746000000002</v>
      </c>
      <c r="N40" s="150">
        <v>0</v>
      </c>
      <c r="O40" s="150">
        <f>ROUND(E40*N40,2)</f>
        <v>0</v>
      </c>
      <c r="P40" s="150">
        <v>0</v>
      </c>
      <c r="Q40" s="150">
        <f>ROUND(E40*P40,2)</f>
        <v>0</v>
      </c>
      <c r="R40" s="150"/>
      <c r="S40" s="150" t="s">
        <v>140</v>
      </c>
      <c r="T40" s="150" t="s">
        <v>132</v>
      </c>
      <c r="U40" s="150">
        <v>0</v>
      </c>
      <c r="V40" s="150">
        <f>ROUND(E40*U40,2)</f>
        <v>0</v>
      </c>
      <c r="W40" s="150"/>
      <c r="X40" s="150" t="s">
        <v>133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134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64">
        <v>28</v>
      </c>
      <c r="B41" s="165" t="s">
        <v>339</v>
      </c>
      <c r="C41" s="171" t="s">
        <v>340</v>
      </c>
      <c r="D41" s="166" t="s">
        <v>188</v>
      </c>
      <c r="E41" s="167">
        <v>131.54400000000001</v>
      </c>
      <c r="F41" s="168">
        <v>18</v>
      </c>
      <c r="G41" s="169">
        <f>ROUND(E41*F41,2)</f>
        <v>2367.79</v>
      </c>
      <c r="H41" s="150">
        <v>0</v>
      </c>
      <c r="I41" s="150">
        <f>ROUND(E41*H41,2)</f>
        <v>0</v>
      </c>
      <c r="J41" s="150">
        <v>18</v>
      </c>
      <c r="K41" s="150">
        <f>ROUND(E41*J41,2)</f>
        <v>2367.79</v>
      </c>
      <c r="L41" s="150">
        <v>21</v>
      </c>
      <c r="M41" s="150">
        <f>G41*(1+L41/100)</f>
        <v>2865.0259000000001</v>
      </c>
      <c r="N41" s="150">
        <v>0</v>
      </c>
      <c r="O41" s="150">
        <f>ROUND(E41*N41,2)</f>
        <v>0</v>
      </c>
      <c r="P41" s="150">
        <v>0</v>
      </c>
      <c r="Q41" s="150">
        <f>ROUND(E41*P41,2)</f>
        <v>0</v>
      </c>
      <c r="R41" s="150"/>
      <c r="S41" s="150" t="s">
        <v>140</v>
      </c>
      <c r="T41" s="150" t="s">
        <v>132</v>
      </c>
      <c r="U41" s="150">
        <v>0</v>
      </c>
      <c r="V41" s="150">
        <f>ROUND(E41*U41,2)</f>
        <v>0</v>
      </c>
      <c r="W41" s="150"/>
      <c r="X41" s="150" t="s">
        <v>133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134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0.399999999999999" outlineLevel="1">
      <c r="A42" s="164">
        <v>29</v>
      </c>
      <c r="B42" s="165" t="s">
        <v>341</v>
      </c>
      <c r="C42" s="171" t="s">
        <v>342</v>
      </c>
      <c r="D42" s="166" t="s">
        <v>188</v>
      </c>
      <c r="E42" s="167">
        <v>14.616</v>
      </c>
      <c r="F42" s="168">
        <v>116</v>
      </c>
      <c r="G42" s="169">
        <f>ROUND(E42*F42,2)</f>
        <v>1695.46</v>
      </c>
      <c r="H42" s="150">
        <v>0</v>
      </c>
      <c r="I42" s="150">
        <f>ROUND(E42*H42,2)</f>
        <v>0</v>
      </c>
      <c r="J42" s="150">
        <v>116</v>
      </c>
      <c r="K42" s="150">
        <f>ROUND(E42*J42,2)</f>
        <v>1695.46</v>
      </c>
      <c r="L42" s="150">
        <v>21</v>
      </c>
      <c r="M42" s="150">
        <f>G42*(1+L42/100)</f>
        <v>2051.5066000000002</v>
      </c>
      <c r="N42" s="150">
        <v>0</v>
      </c>
      <c r="O42" s="150">
        <f>ROUND(E42*N42,2)</f>
        <v>0</v>
      </c>
      <c r="P42" s="150">
        <v>0</v>
      </c>
      <c r="Q42" s="150">
        <f>ROUND(E42*P42,2)</f>
        <v>0</v>
      </c>
      <c r="R42" s="150"/>
      <c r="S42" s="150" t="s">
        <v>140</v>
      </c>
      <c r="T42" s="150" t="s">
        <v>132</v>
      </c>
      <c r="U42" s="150">
        <v>0</v>
      </c>
      <c r="V42" s="150">
        <f>ROUND(E42*U42,2)</f>
        <v>0</v>
      </c>
      <c r="W42" s="150"/>
      <c r="X42" s="150" t="s">
        <v>133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134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0.399999999999999" outlineLevel="1">
      <c r="A43" s="164">
        <v>30</v>
      </c>
      <c r="B43" s="165" t="s">
        <v>343</v>
      </c>
      <c r="C43" s="171" t="s">
        <v>344</v>
      </c>
      <c r="D43" s="166" t="s">
        <v>188</v>
      </c>
      <c r="E43" s="167">
        <v>14.616</v>
      </c>
      <c r="F43" s="168">
        <v>350</v>
      </c>
      <c r="G43" s="169">
        <f>ROUND(E43*F43,2)</f>
        <v>5115.6000000000004</v>
      </c>
      <c r="H43" s="150">
        <v>0</v>
      </c>
      <c r="I43" s="150">
        <f>ROUND(E43*H43,2)</f>
        <v>0</v>
      </c>
      <c r="J43" s="150">
        <v>350</v>
      </c>
      <c r="K43" s="150">
        <f>ROUND(E43*J43,2)</f>
        <v>5115.6000000000004</v>
      </c>
      <c r="L43" s="150">
        <v>21</v>
      </c>
      <c r="M43" s="150">
        <f>G43*(1+L43/100)</f>
        <v>6189.8760000000002</v>
      </c>
      <c r="N43" s="150">
        <v>0</v>
      </c>
      <c r="O43" s="150">
        <f>ROUND(E43*N43,2)</f>
        <v>0</v>
      </c>
      <c r="P43" s="150">
        <v>0</v>
      </c>
      <c r="Q43" s="150">
        <f>ROUND(E43*P43,2)</f>
        <v>0</v>
      </c>
      <c r="R43" s="150"/>
      <c r="S43" s="150" t="s">
        <v>140</v>
      </c>
      <c r="T43" s="150" t="s">
        <v>132</v>
      </c>
      <c r="U43" s="150">
        <v>0</v>
      </c>
      <c r="V43" s="150">
        <f>ROUND(E43*U43,2)</f>
        <v>0</v>
      </c>
      <c r="W43" s="150"/>
      <c r="X43" s="150" t="s">
        <v>133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134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>
      <c r="A44" s="152" t="s">
        <v>126</v>
      </c>
      <c r="B44" s="153" t="s">
        <v>95</v>
      </c>
      <c r="C44" s="170" t="s">
        <v>96</v>
      </c>
      <c r="D44" s="154"/>
      <c r="E44" s="155"/>
      <c r="F44" s="156"/>
      <c r="G44" s="157">
        <f>SUMIF(AG45:AG45,"&lt;&gt;NOR",G45:G45)</f>
        <v>1101</v>
      </c>
      <c r="H44" s="151"/>
      <c r="I44" s="151">
        <f>SUM(I45:I45)</f>
        <v>0</v>
      </c>
      <c r="J44" s="151"/>
      <c r="K44" s="151">
        <f>SUM(K45:K45)</f>
        <v>1101</v>
      </c>
      <c r="L44" s="151"/>
      <c r="M44" s="151">
        <f>SUM(M45:M45)</f>
        <v>1332.21</v>
      </c>
      <c r="N44" s="151"/>
      <c r="O44" s="151">
        <f>SUM(O45:O45)</f>
        <v>0</v>
      </c>
      <c r="P44" s="151"/>
      <c r="Q44" s="151">
        <f>SUM(Q45:Q45)</f>
        <v>0</v>
      </c>
      <c r="R44" s="151"/>
      <c r="S44" s="151"/>
      <c r="T44" s="151"/>
      <c r="U44" s="151"/>
      <c r="V44" s="151">
        <f>SUM(V45:V45)</f>
        <v>1.66</v>
      </c>
      <c r="W44" s="151"/>
      <c r="X44" s="151"/>
      <c r="AG44" t="s">
        <v>127</v>
      </c>
    </row>
    <row r="45" spans="1:60" ht="20.399999999999999" outlineLevel="1">
      <c r="A45" s="164">
        <v>31</v>
      </c>
      <c r="B45" s="165" t="s">
        <v>347</v>
      </c>
      <c r="C45" s="171" t="s">
        <v>348</v>
      </c>
      <c r="D45" s="166" t="s">
        <v>188</v>
      </c>
      <c r="E45" s="167">
        <v>3.67</v>
      </c>
      <c r="F45" s="168">
        <v>300</v>
      </c>
      <c r="G45" s="169">
        <f>ROUND(E45*F45,2)</f>
        <v>1101</v>
      </c>
      <c r="H45" s="150">
        <v>0</v>
      </c>
      <c r="I45" s="150">
        <f>ROUND(E45*H45,2)</f>
        <v>0</v>
      </c>
      <c r="J45" s="150">
        <v>300</v>
      </c>
      <c r="K45" s="150">
        <f>ROUND(E45*J45,2)</f>
        <v>1101</v>
      </c>
      <c r="L45" s="150">
        <v>21</v>
      </c>
      <c r="M45" s="150">
        <f>G45*(1+L45/100)</f>
        <v>1332.21</v>
      </c>
      <c r="N45" s="150">
        <v>0</v>
      </c>
      <c r="O45" s="150">
        <f>ROUND(E45*N45,2)</f>
        <v>0</v>
      </c>
      <c r="P45" s="150">
        <v>0</v>
      </c>
      <c r="Q45" s="150">
        <f>ROUND(E45*P45,2)</f>
        <v>0</v>
      </c>
      <c r="R45" s="150"/>
      <c r="S45" s="150" t="s">
        <v>131</v>
      </c>
      <c r="T45" s="150" t="s">
        <v>132</v>
      </c>
      <c r="U45" s="150">
        <v>0.45200000000000001</v>
      </c>
      <c r="V45" s="150">
        <f>ROUND(E45*U45,2)</f>
        <v>1.66</v>
      </c>
      <c r="W45" s="150"/>
      <c r="X45" s="150" t="s">
        <v>133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134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>
      <c r="A46" s="152" t="s">
        <v>126</v>
      </c>
      <c r="B46" s="153" t="s">
        <v>97</v>
      </c>
      <c r="C46" s="170" t="s">
        <v>98</v>
      </c>
      <c r="D46" s="154"/>
      <c r="E46" s="155"/>
      <c r="F46" s="156"/>
      <c r="G46" s="157">
        <f>SUMIF(AG47:AG51,"&lt;&gt;NOR",G47:G51)</f>
        <v>6851.1200000000008</v>
      </c>
      <c r="H46" s="151"/>
      <c r="I46" s="151">
        <f>SUM(I47:I51)</f>
        <v>5613.38</v>
      </c>
      <c r="J46" s="151"/>
      <c r="K46" s="151">
        <f>SUM(K47:K51)</f>
        <v>1237.74</v>
      </c>
      <c r="L46" s="151"/>
      <c r="M46" s="151">
        <f>SUM(M47:M51)</f>
        <v>8289.8552</v>
      </c>
      <c r="N46" s="151"/>
      <c r="O46" s="151">
        <f>SUM(O47:O51)</f>
        <v>0.04</v>
      </c>
      <c r="P46" s="151"/>
      <c r="Q46" s="151">
        <f>SUM(Q47:Q51)</f>
        <v>0</v>
      </c>
      <c r="R46" s="151"/>
      <c r="S46" s="151"/>
      <c r="T46" s="151"/>
      <c r="U46" s="151"/>
      <c r="V46" s="151">
        <f>SUM(V47:V51)</f>
        <v>3.18</v>
      </c>
      <c r="W46" s="151"/>
      <c r="X46" s="151"/>
      <c r="AG46" t="s">
        <v>127</v>
      </c>
    </row>
    <row r="47" spans="1:60" ht="20.399999999999999" outlineLevel="1">
      <c r="A47" s="164">
        <v>32</v>
      </c>
      <c r="B47" s="165" t="s">
        <v>349</v>
      </c>
      <c r="C47" s="171" t="s">
        <v>350</v>
      </c>
      <c r="D47" s="166" t="s">
        <v>130</v>
      </c>
      <c r="E47" s="167">
        <v>6.4</v>
      </c>
      <c r="F47" s="168">
        <v>8</v>
      </c>
      <c r="G47" s="169">
        <f>ROUND(E47*F47,2)</f>
        <v>51.2</v>
      </c>
      <c r="H47" s="150">
        <v>0</v>
      </c>
      <c r="I47" s="150">
        <f>ROUND(E47*H47,2)</f>
        <v>0</v>
      </c>
      <c r="J47" s="150">
        <v>8</v>
      </c>
      <c r="K47" s="150">
        <f>ROUND(E47*J47,2)</f>
        <v>51.2</v>
      </c>
      <c r="L47" s="150">
        <v>21</v>
      </c>
      <c r="M47" s="150">
        <f>G47*(1+L47/100)</f>
        <v>61.951999999999998</v>
      </c>
      <c r="N47" s="150">
        <v>0</v>
      </c>
      <c r="O47" s="150">
        <f>ROUND(E47*N47,2)</f>
        <v>0</v>
      </c>
      <c r="P47" s="150">
        <v>0</v>
      </c>
      <c r="Q47" s="150">
        <f>ROUND(E47*P47,2)</f>
        <v>0</v>
      </c>
      <c r="R47" s="150"/>
      <c r="S47" s="150" t="s">
        <v>131</v>
      </c>
      <c r="T47" s="150" t="s">
        <v>132</v>
      </c>
      <c r="U47" s="150">
        <v>2.75E-2</v>
      </c>
      <c r="V47" s="150">
        <f>ROUND(E47*U47,2)</f>
        <v>0.18</v>
      </c>
      <c r="W47" s="150"/>
      <c r="X47" s="150" t="s">
        <v>133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351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>
      <c r="A48" s="164">
        <v>33</v>
      </c>
      <c r="B48" s="165" t="s">
        <v>354</v>
      </c>
      <c r="C48" s="171" t="s">
        <v>355</v>
      </c>
      <c r="D48" s="166" t="s">
        <v>188</v>
      </c>
      <c r="E48" s="167">
        <v>3.0000000000000001E-3</v>
      </c>
      <c r="F48" s="168">
        <v>40000</v>
      </c>
      <c r="G48" s="169">
        <f>ROUND(E48*F48,2)</f>
        <v>120</v>
      </c>
      <c r="H48" s="150">
        <v>40000</v>
      </c>
      <c r="I48" s="150">
        <f>ROUND(E48*H48,2)</f>
        <v>120</v>
      </c>
      <c r="J48" s="150">
        <v>0</v>
      </c>
      <c r="K48" s="150">
        <f>ROUND(E48*J48,2)</f>
        <v>0</v>
      </c>
      <c r="L48" s="150">
        <v>21</v>
      </c>
      <c r="M48" s="150">
        <f>G48*(1+L48/100)</f>
        <v>145.19999999999999</v>
      </c>
      <c r="N48" s="150">
        <v>1</v>
      </c>
      <c r="O48" s="150">
        <f>ROUND(E48*N48,2)</f>
        <v>0</v>
      </c>
      <c r="P48" s="150">
        <v>0</v>
      </c>
      <c r="Q48" s="150">
        <f>ROUND(E48*P48,2)</f>
        <v>0</v>
      </c>
      <c r="R48" s="150" t="s">
        <v>193</v>
      </c>
      <c r="S48" s="150" t="s">
        <v>131</v>
      </c>
      <c r="T48" s="150" t="s">
        <v>132</v>
      </c>
      <c r="U48" s="150">
        <v>0</v>
      </c>
      <c r="V48" s="150">
        <f>ROUND(E48*U48,2)</f>
        <v>0</v>
      </c>
      <c r="W48" s="150"/>
      <c r="X48" s="150" t="s">
        <v>194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195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0.399999999999999" outlineLevel="1">
      <c r="A49" s="164">
        <v>34</v>
      </c>
      <c r="B49" s="165" t="s">
        <v>367</v>
      </c>
      <c r="C49" s="171" t="s">
        <v>368</v>
      </c>
      <c r="D49" s="166" t="s">
        <v>130</v>
      </c>
      <c r="E49" s="167">
        <v>12.8</v>
      </c>
      <c r="F49" s="168">
        <v>98</v>
      </c>
      <c r="G49" s="169">
        <f>ROUND(E49*F49,2)</f>
        <v>1254.4000000000001</v>
      </c>
      <c r="H49" s="150">
        <v>8.27</v>
      </c>
      <c r="I49" s="150">
        <f>ROUND(E49*H49,2)</f>
        <v>105.86</v>
      </c>
      <c r="J49" s="150">
        <v>89.73</v>
      </c>
      <c r="K49" s="150">
        <f>ROUND(E49*J49,2)</f>
        <v>1148.54</v>
      </c>
      <c r="L49" s="150">
        <v>21</v>
      </c>
      <c r="M49" s="150">
        <f>G49*(1+L49/100)</f>
        <v>1517.8240000000001</v>
      </c>
      <c r="N49" s="150">
        <v>4.0000000000000002E-4</v>
      </c>
      <c r="O49" s="150">
        <f>ROUND(E49*N49,2)</f>
        <v>0.01</v>
      </c>
      <c r="P49" s="150">
        <v>0</v>
      </c>
      <c r="Q49" s="150">
        <f>ROUND(E49*P49,2)</f>
        <v>0</v>
      </c>
      <c r="R49" s="150"/>
      <c r="S49" s="150" t="s">
        <v>131</v>
      </c>
      <c r="T49" s="150" t="s">
        <v>132</v>
      </c>
      <c r="U49" s="150">
        <v>0.22991</v>
      </c>
      <c r="V49" s="150">
        <f>ROUND(E49*U49,2)</f>
        <v>2.94</v>
      </c>
      <c r="W49" s="150"/>
      <c r="X49" s="150" t="s">
        <v>133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351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0.399999999999999" outlineLevel="1">
      <c r="A50" s="164">
        <v>35</v>
      </c>
      <c r="B50" s="165" t="s">
        <v>371</v>
      </c>
      <c r="C50" s="171" t="s">
        <v>372</v>
      </c>
      <c r="D50" s="166" t="s">
        <v>130</v>
      </c>
      <c r="E50" s="167">
        <v>14.72</v>
      </c>
      <c r="F50" s="168">
        <v>366</v>
      </c>
      <c r="G50" s="169">
        <f>ROUND(E50*F50,2)</f>
        <v>5387.52</v>
      </c>
      <c r="H50" s="150">
        <v>366</v>
      </c>
      <c r="I50" s="150">
        <f>ROUND(E50*H50,2)</f>
        <v>5387.52</v>
      </c>
      <c r="J50" s="150">
        <v>0</v>
      </c>
      <c r="K50" s="150">
        <f>ROUND(E50*J50,2)</f>
        <v>0</v>
      </c>
      <c r="L50" s="150">
        <v>21</v>
      </c>
      <c r="M50" s="150">
        <f>G50*(1+L50/100)</f>
        <v>6518.8992000000007</v>
      </c>
      <c r="N50" s="150">
        <v>2E-3</v>
      </c>
      <c r="O50" s="150">
        <f>ROUND(E50*N50,2)</f>
        <v>0.03</v>
      </c>
      <c r="P50" s="150">
        <v>0</v>
      </c>
      <c r="Q50" s="150">
        <f>ROUND(E50*P50,2)</f>
        <v>0</v>
      </c>
      <c r="R50" s="150"/>
      <c r="S50" s="150" t="s">
        <v>140</v>
      </c>
      <c r="T50" s="150" t="s">
        <v>132</v>
      </c>
      <c r="U50" s="150">
        <v>0</v>
      </c>
      <c r="V50" s="150">
        <f>ROUND(E50*U50,2)</f>
        <v>0</v>
      </c>
      <c r="W50" s="150"/>
      <c r="X50" s="150" t="s">
        <v>194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195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0.399999999999999" outlineLevel="1">
      <c r="A51" s="158">
        <v>36</v>
      </c>
      <c r="B51" s="159" t="s">
        <v>377</v>
      </c>
      <c r="C51" s="172" t="s">
        <v>378</v>
      </c>
      <c r="D51" s="160" t="s">
        <v>188</v>
      </c>
      <c r="E51" s="161">
        <v>3.7999999999999999E-2</v>
      </c>
      <c r="F51" s="162">
        <v>1000</v>
      </c>
      <c r="G51" s="163">
        <f>ROUND(E51*F51,2)</f>
        <v>38</v>
      </c>
      <c r="H51" s="150">
        <v>0</v>
      </c>
      <c r="I51" s="150">
        <f>ROUND(E51*H51,2)</f>
        <v>0</v>
      </c>
      <c r="J51" s="150">
        <v>1000</v>
      </c>
      <c r="K51" s="150">
        <f>ROUND(E51*J51,2)</f>
        <v>38</v>
      </c>
      <c r="L51" s="150">
        <v>21</v>
      </c>
      <c r="M51" s="150">
        <f>G51*(1+L51/100)</f>
        <v>45.98</v>
      </c>
      <c r="N51" s="150">
        <v>0</v>
      </c>
      <c r="O51" s="150">
        <f>ROUND(E51*N51,2)</f>
        <v>0</v>
      </c>
      <c r="P51" s="150">
        <v>0</v>
      </c>
      <c r="Q51" s="150">
        <f>ROUND(E51*P51,2)</f>
        <v>0</v>
      </c>
      <c r="R51" s="150"/>
      <c r="S51" s="150" t="s">
        <v>131</v>
      </c>
      <c r="T51" s="150" t="s">
        <v>132</v>
      </c>
      <c r="U51" s="150">
        <v>1.5669999999999999</v>
      </c>
      <c r="V51" s="150">
        <f>ROUND(E51*U51,2)</f>
        <v>0.06</v>
      </c>
      <c r="W51" s="150"/>
      <c r="X51" s="150" t="s">
        <v>133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351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>
      <c r="A52" s="3"/>
      <c r="B52" s="4"/>
      <c r="C52" s="173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113</v>
      </c>
    </row>
    <row r="53" spans="1:60">
      <c r="C53" s="174"/>
      <c r="D53" s="10"/>
      <c r="AG53" t="s">
        <v>379</v>
      </c>
    </row>
    <row r="54" spans="1:60">
      <c r="D54" s="10"/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31" t="s">
        <v>7</v>
      </c>
      <c r="B1" s="231"/>
      <c r="C1" s="231"/>
      <c r="D1" s="231"/>
      <c r="E1" s="231"/>
      <c r="F1" s="231"/>
      <c r="G1" s="231"/>
      <c r="AG1" t="s">
        <v>101</v>
      </c>
    </row>
    <row r="2" spans="1:60" ht="25.05" customHeight="1">
      <c r="A2" s="139" t="s">
        <v>8</v>
      </c>
      <c r="B2" s="49" t="s">
        <v>43</v>
      </c>
      <c r="C2" s="232" t="s">
        <v>44</v>
      </c>
      <c r="D2" s="233"/>
      <c r="E2" s="233"/>
      <c r="F2" s="233"/>
      <c r="G2" s="234"/>
      <c r="AG2" t="s">
        <v>102</v>
      </c>
    </row>
    <row r="3" spans="1:60" ht="25.05" customHeight="1">
      <c r="A3" s="139" t="s">
        <v>9</v>
      </c>
      <c r="B3" s="49" t="s">
        <v>58</v>
      </c>
      <c r="C3" s="232" t="s">
        <v>59</v>
      </c>
      <c r="D3" s="233"/>
      <c r="E3" s="233"/>
      <c r="F3" s="233"/>
      <c r="G3" s="234"/>
      <c r="AC3" s="121" t="s">
        <v>102</v>
      </c>
      <c r="AG3" t="s">
        <v>103</v>
      </c>
    </row>
    <row r="4" spans="1:60" ht="25.05" customHeight="1">
      <c r="A4" s="140" t="s">
        <v>10</v>
      </c>
      <c r="B4" s="141" t="s">
        <v>64</v>
      </c>
      <c r="C4" s="235" t="s">
        <v>65</v>
      </c>
      <c r="D4" s="236"/>
      <c r="E4" s="236"/>
      <c r="F4" s="236"/>
      <c r="G4" s="237"/>
      <c r="AG4" t="s">
        <v>104</v>
      </c>
    </row>
    <row r="5" spans="1:60">
      <c r="D5" s="10"/>
    </row>
    <row r="6" spans="1:60" ht="39.6">
      <c r="A6" s="143" t="s">
        <v>105</v>
      </c>
      <c r="B6" s="145" t="s">
        <v>106</v>
      </c>
      <c r="C6" s="145" t="s">
        <v>107</v>
      </c>
      <c r="D6" s="144" t="s">
        <v>108</v>
      </c>
      <c r="E6" s="143" t="s">
        <v>109</v>
      </c>
      <c r="F6" s="142" t="s">
        <v>110</v>
      </c>
      <c r="G6" s="143" t="s">
        <v>31</v>
      </c>
      <c r="H6" s="146" t="s">
        <v>32</v>
      </c>
      <c r="I6" s="146" t="s">
        <v>111</v>
      </c>
      <c r="J6" s="146" t="s">
        <v>33</v>
      </c>
      <c r="K6" s="146" t="s">
        <v>112</v>
      </c>
      <c r="L6" s="146" t="s">
        <v>113</v>
      </c>
      <c r="M6" s="146" t="s">
        <v>114</v>
      </c>
      <c r="N6" s="146" t="s">
        <v>115</v>
      </c>
      <c r="O6" s="146" t="s">
        <v>116</v>
      </c>
      <c r="P6" s="146" t="s">
        <v>117</v>
      </c>
      <c r="Q6" s="146" t="s">
        <v>118</v>
      </c>
      <c r="R6" s="146" t="s">
        <v>119</v>
      </c>
      <c r="S6" s="146" t="s">
        <v>120</v>
      </c>
      <c r="T6" s="146" t="s">
        <v>121</v>
      </c>
      <c r="U6" s="146" t="s">
        <v>122</v>
      </c>
      <c r="V6" s="146" t="s">
        <v>123</v>
      </c>
      <c r="W6" s="146" t="s">
        <v>124</v>
      </c>
      <c r="X6" s="146" t="s">
        <v>125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2" t="s">
        <v>126</v>
      </c>
      <c r="B8" s="153" t="s">
        <v>83</v>
      </c>
      <c r="C8" s="170" t="s">
        <v>84</v>
      </c>
      <c r="D8" s="154"/>
      <c r="E8" s="155"/>
      <c r="F8" s="156"/>
      <c r="G8" s="157">
        <f>SUMIF(AG9:AG14,"&lt;&gt;NOR",G9:G14)</f>
        <v>42822.720000000001</v>
      </c>
      <c r="H8" s="151"/>
      <c r="I8" s="151">
        <f>SUM(I9:I14)</f>
        <v>28178.91</v>
      </c>
      <c r="J8" s="151"/>
      <c r="K8" s="151">
        <f>SUM(K9:K14)</f>
        <v>14643.810000000001</v>
      </c>
      <c r="L8" s="151"/>
      <c r="M8" s="151">
        <f>SUM(M9:M14)</f>
        <v>51815.491199999997</v>
      </c>
      <c r="N8" s="151"/>
      <c r="O8" s="151">
        <f>SUM(O9:O14)</f>
        <v>1.1399999999999999</v>
      </c>
      <c r="P8" s="151"/>
      <c r="Q8" s="151">
        <f>SUM(Q9:Q14)</f>
        <v>0</v>
      </c>
      <c r="R8" s="151"/>
      <c r="S8" s="151"/>
      <c r="T8" s="151"/>
      <c r="U8" s="151"/>
      <c r="V8" s="151">
        <f>SUM(V9:V14)</f>
        <v>29.81</v>
      </c>
      <c r="W8" s="151"/>
      <c r="X8" s="151"/>
      <c r="AG8" t="s">
        <v>127</v>
      </c>
    </row>
    <row r="9" spans="1:60" outlineLevel="1">
      <c r="A9" s="164">
        <v>1</v>
      </c>
      <c r="B9" s="165" t="s">
        <v>231</v>
      </c>
      <c r="C9" s="171" t="s">
        <v>232</v>
      </c>
      <c r="D9" s="166" t="s">
        <v>137</v>
      </c>
      <c r="E9" s="167">
        <v>0.45</v>
      </c>
      <c r="F9" s="168">
        <v>3690</v>
      </c>
      <c r="G9" s="169">
        <f t="shared" ref="G9:G14" si="0">ROUND(E9*F9,2)</f>
        <v>1660.5</v>
      </c>
      <c r="H9" s="150">
        <v>2656.51</v>
      </c>
      <c r="I9" s="150">
        <f t="shared" ref="I9:I14" si="1">ROUND(E9*H9,2)</f>
        <v>1195.43</v>
      </c>
      <c r="J9" s="150">
        <v>1033.49</v>
      </c>
      <c r="K9" s="150">
        <f t="shared" ref="K9:K14" si="2">ROUND(E9*J9,2)</f>
        <v>465.07</v>
      </c>
      <c r="L9" s="150">
        <v>21</v>
      </c>
      <c r="M9" s="150">
        <f t="shared" ref="M9:M14" si="3">G9*(1+L9/100)</f>
        <v>2009.2049999999999</v>
      </c>
      <c r="N9" s="150">
        <v>0</v>
      </c>
      <c r="O9" s="150">
        <f t="shared" ref="O9:O14" si="4">ROUND(E9*N9,2)</f>
        <v>0</v>
      </c>
      <c r="P9" s="150">
        <v>0</v>
      </c>
      <c r="Q9" s="150">
        <f t="shared" ref="Q9:Q14" si="5">ROUND(E9*P9,2)</f>
        <v>0</v>
      </c>
      <c r="R9" s="150"/>
      <c r="S9" s="150" t="s">
        <v>131</v>
      </c>
      <c r="T9" s="150" t="s">
        <v>132</v>
      </c>
      <c r="U9" s="150">
        <v>2.6669999999999998</v>
      </c>
      <c r="V9" s="150">
        <f t="shared" ref="V9:V14" si="6">ROUND(E9*U9,2)</f>
        <v>1.2</v>
      </c>
      <c r="W9" s="150"/>
      <c r="X9" s="150" t="s">
        <v>133</v>
      </c>
      <c r="Y9" s="147"/>
      <c r="Z9" s="147"/>
      <c r="AA9" s="147"/>
      <c r="AB9" s="147"/>
      <c r="AC9" s="147"/>
      <c r="AD9" s="147"/>
      <c r="AE9" s="147"/>
      <c r="AF9" s="147"/>
      <c r="AG9" s="147" t="s">
        <v>134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64">
        <v>2</v>
      </c>
      <c r="B10" s="165" t="s">
        <v>233</v>
      </c>
      <c r="C10" s="171" t="s">
        <v>234</v>
      </c>
      <c r="D10" s="166" t="s">
        <v>130</v>
      </c>
      <c r="E10" s="167">
        <v>2.31</v>
      </c>
      <c r="F10" s="168">
        <v>850</v>
      </c>
      <c r="G10" s="169">
        <f t="shared" si="0"/>
        <v>1963.5</v>
      </c>
      <c r="H10" s="150">
        <v>193.65</v>
      </c>
      <c r="I10" s="150">
        <f t="shared" si="1"/>
        <v>447.33</v>
      </c>
      <c r="J10" s="150">
        <v>656.35</v>
      </c>
      <c r="K10" s="150">
        <f t="shared" si="2"/>
        <v>1516.17</v>
      </c>
      <c r="L10" s="150">
        <v>21</v>
      </c>
      <c r="M10" s="150">
        <f t="shared" si="3"/>
        <v>2375.835</v>
      </c>
      <c r="N10" s="150">
        <v>4.1739999999999999E-2</v>
      </c>
      <c r="O10" s="150">
        <f t="shared" si="4"/>
        <v>0.1</v>
      </c>
      <c r="P10" s="150">
        <v>0</v>
      </c>
      <c r="Q10" s="150">
        <f t="shared" si="5"/>
        <v>0</v>
      </c>
      <c r="R10" s="150"/>
      <c r="S10" s="150" t="s">
        <v>131</v>
      </c>
      <c r="T10" s="150" t="s">
        <v>132</v>
      </c>
      <c r="U10" s="150">
        <v>1.1599999999999999</v>
      </c>
      <c r="V10" s="150">
        <f t="shared" si="6"/>
        <v>2.68</v>
      </c>
      <c r="W10" s="150"/>
      <c r="X10" s="150" t="s">
        <v>133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134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64">
        <v>3</v>
      </c>
      <c r="B11" s="165" t="s">
        <v>235</v>
      </c>
      <c r="C11" s="171" t="s">
        <v>236</v>
      </c>
      <c r="D11" s="166" t="s">
        <v>130</v>
      </c>
      <c r="E11" s="167">
        <v>2.31</v>
      </c>
      <c r="F11" s="168">
        <v>112</v>
      </c>
      <c r="G11" s="169">
        <f t="shared" si="0"/>
        <v>258.72000000000003</v>
      </c>
      <c r="H11" s="150">
        <v>0</v>
      </c>
      <c r="I11" s="150">
        <f t="shared" si="1"/>
        <v>0</v>
      </c>
      <c r="J11" s="150">
        <v>112</v>
      </c>
      <c r="K11" s="150">
        <f t="shared" si="2"/>
        <v>258.72000000000003</v>
      </c>
      <c r="L11" s="150">
        <v>21</v>
      </c>
      <c r="M11" s="150">
        <f t="shared" si="3"/>
        <v>313.05120000000005</v>
      </c>
      <c r="N11" s="150">
        <v>2.0000000000000002E-5</v>
      </c>
      <c r="O11" s="150">
        <f t="shared" si="4"/>
        <v>0</v>
      </c>
      <c r="P11" s="150">
        <v>0</v>
      </c>
      <c r="Q11" s="150">
        <f t="shared" si="5"/>
        <v>0</v>
      </c>
      <c r="R11" s="150"/>
      <c r="S11" s="150" t="s">
        <v>131</v>
      </c>
      <c r="T11" s="150" t="s">
        <v>132</v>
      </c>
      <c r="U11" s="150">
        <v>0.33900000000000002</v>
      </c>
      <c r="V11" s="150">
        <f t="shared" si="6"/>
        <v>0.78</v>
      </c>
      <c r="W11" s="150"/>
      <c r="X11" s="150" t="s">
        <v>133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134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4">
        <v>4</v>
      </c>
      <c r="B12" s="165" t="s">
        <v>237</v>
      </c>
      <c r="C12" s="171" t="s">
        <v>238</v>
      </c>
      <c r="D12" s="166" t="s">
        <v>188</v>
      </c>
      <c r="E12" s="167">
        <v>9.9000000000000005E-2</v>
      </c>
      <c r="F12" s="168">
        <v>36000</v>
      </c>
      <c r="G12" s="169">
        <f t="shared" si="0"/>
        <v>3564</v>
      </c>
      <c r="H12" s="150">
        <v>0</v>
      </c>
      <c r="I12" s="150">
        <f t="shared" si="1"/>
        <v>0</v>
      </c>
      <c r="J12" s="150">
        <v>36000</v>
      </c>
      <c r="K12" s="150">
        <f t="shared" si="2"/>
        <v>3564</v>
      </c>
      <c r="L12" s="150">
        <v>21</v>
      </c>
      <c r="M12" s="150">
        <f t="shared" si="3"/>
        <v>4312.4399999999996</v>
      </c>
      <c r="N12" s="150">
        <v>1.04877</v>
      </c>
      <c r="O12" s="150">
        <f t="shared" si="4"/>
        <v>0.1</v>
      </c>
      <c r="P12" s="150">
        <v>0</v>
      </c>
      <c r="Q12" s="150">
        <f t="shared" si="5"/>
        <v>0</v>
      </c>
      <c r="R12" s="150"/>
      <c r="S12" s="150" t="s">
        <v>140</v>
      </c>
      <c r="T12" s="150" t="s">
        <v>132</v>
      </c>
      <c r="U12" s="150">
        <v>0</v>
      </c>
      <c r="V12" s="150">
        <f t="shared" si="6"/>
        <v>0</v>
      </c>
      <c r="W12" s="150"/>
      <c r="X12" s="150" t="s">
        <v>133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134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0.399999999999999" outlineLevel="1">
      <c r="A13" s="164">
        <v>5</v>
      </c>
      <c r="B13" s="165" t="s">
        <v>257</v>
      </c>
      <c r="C13" s="171" t="s">
        <v>258</v>
      </c>
      <c r="D13" s="166" t="s">
        <v>149</v>
      </c>
      <c r="E13" s="167">
        <v>13.4</v>
      </c>
      <c r="F13" s="168">
        <v>750</v>
      </c>
      <c r="G13" s="169">
        <f t="shared" si="0"/>
        <v>10050</v>
      </c>
      <c r="H13" s="150">
        <v>90.31</v>
      </c>
      <c r="I13" s="150">
        <f t="shared" si="1"/>
        <v>1210.1500000000001</v>
      </c>
      <c r="J13" s="150">
        <v>659.69</v>
      </c>
      <c r="K13" s="150">
        <f t="shared" si="2"/>
        <v>8839.85</v>
      </c>
      <c r="L13" s="150">
        <v>21</v>
      </c>
      <c r="M13" s="150">
        <f t="shared" si="3"/>
        <v>12160.5</v>
      </c>
      <c r="N13" s="150">
        <v>3.3E-4</v>
      </c>
      <c r="O13" s="150">
        <f t="shared" si="4"/>
        <v>0</v>
      </c>
      <c r="P13" s="150">
        <v>0</v>
      </c>
      <c r="Q13" s="150">
        <f t="shared" si="5"/>
        <v>0</v>
      </c>
      <c r="R13" s="150"/>
      <c r="S13" s="150" t="s">
        <v>131</v>
      </c>
      <c r="T13" s="150" t="s">
        <v>132</v>
      </c>
      <c r="U13" s="150">
        <v>1.877</v>
      </c>
      <c r="V13" s="150">
        <f t="shared" si="6"/>
        <v>25.15</v>
      </c>
      <c r="W13" s="150"/>
      <c r="X13" s="150" t="s">
        <v>133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134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0.399999999999999" outlineLevel="1">
      <c r="A14" s="164">
        <v>6</v>
      </c>
      <c r="B14" s="165" t="s">
        <v>259</v>
      </c>
      <c r="C14" s="171" t="s">
        <v>260</v>
      </c>
      <c r="D14" s="166" t="s">
        <v>149</v>
      </c>
      <c r="E14" s="167">
        <v>13.4</v>
      </c>
      <c r="F14" s="168">
        <v>1890</v>
      </c>
      <c r="G14" s="169">
        <f t="shared" si="0"/>
        <v>25326</v>
      </c>
      <c r="H14" s="150">
        <v>1890</v>
      </c>
      <c r="I14" s="150">
        <f t="shared" si="1"/>
        <v>25326</v>
      </c>
      <c r="J14" s="150">
        <v>0</v>
      </c>
      <c r="K14" s="150">
        <f t="shared" si="2"/>
        <v>0</v>
      </c>
      <c r="L14" s="150">
        <v>21</v>
      </c>
      <c r="M14" s="150">
        <f t="shared" si="3"/>
        <v>30644.46</v>
      </c>
      <c r="N14" s="150">
        <v>7.0499999999999993E-2</v>
      </c>
      <c r="O14" s="150">
        <f t="shared" si="4"/>
        <v>0.94</v>
      </c>
      <c r="P14" s="150">
        <v>0</v>
      </c>
      <c r="Q14" s="150">
        <f t="shared" si="5"/>
        <v>0</v>
      </c>
      <c r="R14" s="150"/>
      <c r="S14" s="150" t="s">
        <v>140</v>
      </c>
      <c r="T14" s="150" t="s">
        <v>132</v>
      </c>
      <c r="U14" s="150">
        <v>0</v>
      </c>
      <c r="V14" s="150">
        <f t="shared" si="6"/>
        <v>0</v>
      </c>
      <c r="W14" s="150"/>
      <c r="X14" s="150" t="s">
        <v>194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195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>
      <c r="A15" s="152" t="s">
        <v>126</v>
      </c>
      <c r="B15" s="153" t="s">
        <v>85</v>
      </c>
      <c r="C15" s="170" t="s">
        <v>86</v>
      </c>
      <c r="D15" s="154"/>
      <c r="E15" s="155"/>
      <c r="F15" s="156"/>
      <c r="G15" s="157">
        <f>SUMIF(AG16:AG24,"&lt;&gt;NOR",G16:G24)</f>
        <v>157064.64000000001</v>
      </c>
      <c r="H15" s="151"/>
      <c r="I15" s="151">
        <f>SUM(I16:I24)</f>
        <v>0</v>
      </c>
      <c r="J15" s="151"/>
      <c r="K15" s="151">
        <f>SUM(K16:K24)</f>
        <v>157064.64000000001</v>
      </c>
      <c r="L15" s="151"/>
      <c r="M15" s="151">
        <f>SUM(M16:M24)</f>
        <v>190048.2144</v>
      </c>
      <c r="N15" s="151"/>
      <c r="O15" s="151">
        <f>SUM(O16:O24)</f>
        <v>1.81</v>
      </c>
      <c r="P15" s="151"/>
      <c r="Q15" s="151">
        <f>SUM(Q16:Q24)</f>
        <v>0</v>
      </c>
      <c r="R15" s="151"/>
      <c r="S15" s="151"/>
      <c r="T15" s="151"/>
      <c r="U15" s="151"/>
      <c r="V15" s="151">
        <f>SUM(V16:V24)</f>
        <v>0</v>
      </c>
      <c r="W15" s="151"/>
      <c r="X15" s="151"/>
      <c r="AG15" t="s">
        <v>127</v>
      </c>
    </row>
    <row r="16" spans="1:60" outlineLevel="1">
      <c r="A16" s="164">
        <v>7</v>
      </c>
      <c r="B16" s="165" t="s">
        <v>261</v>
      </c>
      <c r="C16" s="171" t="s">
        <v>262</v>
      </c>
      <c r="D16" s="166" t="s">
        <v>214</v>
      </c>
      <c r="E16" s="167">
        <v>1</v>
      </c>
      <c r="F16" s="168">
        <v>37000</v>
      </c>
      <c r="G16" s="169">
        <f t="shared" ref="G16:G24" si="7">ROUND(E16*F16,2)</f>
        <v>37000</v>
      </c>
      <c r="H16" s="150">
        <v>0</v>
      </c>
      <c r="I16" s="150">
        <f t="shared" ref="I16:I24" si="8">ROUND(E16*H16,2)</f>
        <v>0</v>
      </c>
      <c r="J16" s="150">
        <v>37000</v>
      </c>
      <c r="K16" s="150">
        <f t="shared" ref="K16:K24" si="9">ROUND(E16*J16,2)</f>
        <v>37000</v>
      </c>
      <c r="L16" s="150">
        <v>21</v>
      </c>
      <c r="M16" s="150">
        <f t="shared" ref="M16:M24" si="10">G16*(1+L16/100)</f>
        <v>44770</v>
      </c>
      <c r="N16" s="150">
        <v>5.1399999999999996E-3</v>
      </c>
      <c r="O16" s="150">
        <f t="shared" ref="O16:O24" si="11">ROUND(E16*N16,2)</f>
        <v>0.01</v>
      </c>
      <c r="P16" s="150">
        <v>0</v>
      </c>
      <c r="Q16" s="150">
        <f t="shared" ref="Q16:Q24" si="12">ROUND(E16*P16,2)</f>
        <v>0</v>
      </c>
      <c r="R16" s="150"/>
      <c r="S16" s="150" t="s">
        <v>140</v>
      </c>
      <c r="T16" s="150" t="s">
        <v>132</v>
      </c>
      <c r="U16" s="150">
        <v>0</v>
      </c>
      <c r="V16" s="150">
        <f t="shared" ref="V16:V24" si="13">ROUND(E16*U16,2)</f>
        <v>0</v>
      </c>
      <c r="W16" s="150"/>
      <c r="X16" s="150" t="s">
        <v>133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134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>
      <c r="A17" s="164">
        <v>8</v>
      </c>
      <c r="B17" s="165" t="s">
        <v>263</v>
      </c>
      <c r="C17" s="171" t="s">
        <v>264</v>
      </c>
      <c r="D17" s="166" t="s">
        <v>137</v>
      </c>
      <c r="E17" s="167">
        <v>5.9180000000000001</v>
      </c>
      <c r="F17" s="168">
        <v>4740</v>
      </c>
      <c r="G17" s="169">
        <f t="shared" si="7"/>
        <v>28051.32</v>
      </c>
      <c r="H17" s="150">
        <v>0</v>
      </c>
      <c r="I17" s="150">
        <f t="shared" si="8"/>
        <v>0</v>
      </c>
      <c r="J17" s="150">
        <v>4740</v>
      </c>
      <c r="K17" s="150">
        <f t="shared" si="9"/>
        <v>28051.32</v>
      </c>
      <c r="L17" s="150">
        <v>21</v>
      </c>
      <c r="M17" s="150">
        <f t="shared" si="10"/>
        <v>33942.097199999997</v>
      </c>
      <c r="N17" s="150">
        <v>0</v>
      </c>
      <c r="O17" s="150">
        <f t="shared" si="11"/>
        <v>0</v>
      </c>
      <c r="P17" s="150">
        <v>0</v>
      </c>
      <c r="Q17" s="150">
        <f t="shared" si="12"/>
        <v>0</v>
      </c>
      <c r="R17" s="150"/>
      <c r="S17" s="150" t="s">
        <v>140</v>
      </c>
      <c r="T17" s="150" t="s">
        <v>132</v>
      </c>
      <c r="U17" s="150">
        <v>0</v>
      </c>
      <c r="V17" s="150">
        <f t="shared" si="13"/>
        <v>0</v>
      </c>
      <c r="W17" s="150"/>
      <c r="X17" s="150" t="s">
        <v>133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134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>
      <c r="A18" s="164">
        <v>9</v>
      </c>
      <c r="B18" s="165" t="s">
        <v>265</v>
      </c>
      <c r="C18" s="171" t="s">
        <v>266</v>
      </c>
      <c r="D18" s="166" t="s">
        <v>130</v>
      </c>
      <c r="E18" s="167">
        <v>8.1579999999999995</v>
      </c>
      <c r="F18" s="168">
        <v>890</v>
      </c>
      <c r="G18" s="169">
        <f t="shared" si="7"/>
        <v>7260.62</v>
      </c>
      <c r="H18" s="150">
        <v>0</v>
      </c>
      <c r="I18" s="150">
        <f t="shared" si="8"/>
        <v>0</v>
      </c>
      <c r="J18" s="150">
        <v>890</v>
      </c>
      <c r="K18" s="150">
        <f t="shared" si="9"/>
        <v>7260.62</v>
      </c>
      <c r="L18" s="150">
        <v>21</v>
      </c>
      <c r="M18" s="150">
        <f t="shared" si="10"/>
        <v>8785.3501999999989</v>
      </c>
      <c r="N18" s="150">
        <v>1.787E-2</v>
      </c>
      <c r="O18" s="150">
        <f t="shared" si="11"/>
        <v>0.15</v>
      </c>
      <c r="P18" s="150">
        <v>0</v>
      </c>
      <c r="Q18" s="150">
        <f t="shared" si="12"/>
        <v>0</v>
      </c>
      <c r="R18" s="150"/>
      <c r="S18" s="150" t="s">
        <v>140</v>
      </c>
      <c r="T18" s="150" t="s">
        <v>132</v>
      </c>
      <c r="U18" s="150">
        <v>0</v>
      </c>
      <c r="V18" s="150">
        <f t="shared" si="13"/>
        <v>0</v>
      </c>
      <c r="W18" s="150"/>
      <c r="X18" s="150" t="s">
        <v>133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0.399999999999999" outlineLevel="1">
      <c r="A19" s="164">
        <v>10</v>
      </c>
      <c r="B19" s="165" t="s">
        <v>267</v>
      </c>
      <c r="C19" s="171" t="s">
        <v>268</v>
      </c>
      <c r="D19" s="166" t="s">
        <v>130</v>
      </c>
      <c r="E19" s="167">
        <v>8.1579999999999995</v>
      </c>
      <c r="F19" s="168">
        <v>112</v>
      </c>
      <c r="G19" s="169">
        <f t="shared" si="7"/>
        <v>913.7</v>
      </c>
      <c r="H19" s="150">
        <v>0</v>
      </c>
      <c r="I19" s="150">
        <f t="shared" si="8"/>
        <v>0</v>
      </c>
      <c r="J19" s="150">
        <v>112</v>
      </c>
      <c r="K19" s="150">
        <f t="shared" si="9"/>
        <v>913.7</v>
      </c>
      <c r="L19" s="150">
        <v>21</v>
      </c>
      <c r="M19" s="150">
        <f t="shared" si="10"/>
        <v>1105.577</v>
      </c>
      <c r="N19" s="150">
        <v>0</v>
      </c>
      <c r="O19" s="150">
        <f t="shared" si="11"/>
        <v>0</v>
      </c>
      <c r="P19" s="150">
        <v>0</v>
      </c>
      <c r="Q19" s="150">
        <f t="shared" si="12"/>
        <v>0</v>
      </c>
      <c r="R19" s="150"/>
      <c r="S19" s="150" t="s">
        <v>140</v>
      </c>
      <c r="T19" s="150" t="s">
        <v>132</v>
      </c>
      <c r="U19" s="150">
        <v>0</v>
      </c>
      <c r="V19" s="150">
        <f t="shared" si="13"/>
        <v>0</v>
      </c>
      <c r="W19" s="150"/>
      <c r="X19" s="150" t="s">
        <v>133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134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4">
        <v>11</v>
      </c>
      <c r="B20" s="165" t="s">
        <v>269</v>
      </c>
      <c r="C20" s="171" t="s">
        <v>270</v>
      </c>
      <c r="D20" s="166" t="s">
        <v>188</v>
      </c>
      <c r="E20" s="167">
        <v>1.302</v>
      </c>
      <c r="F20" s="168">
        <v>36000</v>
      </c>
      <c r="G20" s="169">
        <f t="shared" si="7"/>
        <v>46872</v>
      </c>
      <c r="H20" s="150">
        <v>0</v>
      </c>
      <c r="I20" s="150">
        <f t="shared" si="8"/>
        <v>0</v>
      </c>
      <c r="J20" s="150">
        <v>36000</v>
      </c>
      <c r="K20" s="150">
        <f t="shared" si="9"/>
        <v>46872</v>
      </c>
      <c r="L20" s="150">
        <v>21</v>
      </c>
      <c r="M20" s="150">
        <f t="shared" si="10"/>
        <v>56715.119999999995</v>
      </c>
      <c r="N20" s="150">
        <v>1.0490900000000001</v>
      </c>
      <c r="O20" s="150">
        <f t="shared" si="11"/>
        <v>1.37</v>
      </c>
      <c r="P20" s="150">
        <v>0</v>
      </c>
      <c r="Q20" s="150">
        <f t="shared" si="12"/>
        <v>0</v>
      </c>
      <c r="R20" s="150"/>
      <c r="S20" s="150" t="s">
        <v>140</v>
      </c>
      <c r="T20" s="150" t="s">
        <v>132</v>
      </c>
      <c r="U20" s="150">
        <v>0</v>
      </c>
      <c r="V20" s="150">
        <f t="shared" si="13"/>
        <v>0</v>
      </c>
      <c r="W20" s="150"/>
      <c r="X20" s="150" t="s">
        <v>133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134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>
      <c r="A21" s="164">
        <v>12</v>
      </c>
      <c r="B21" s="165" t="s">
        <v>271</v>
      </c>
      <c r="C21" s="171" t="s">
        <v>272</v>
      </c>
      <c r="D21" s="166" t="s">
        <v>130</v>
      </c>
      <c r="E21" s="167">
        <v>7.3</v>
      </c>
      <c r="F21" s="168">
        <v>1370</v>
      </c>
      <c r="G21" s="169">
        <f t="shared" si="7"/>
        <v>10001</v>
      </c>
      <c r="H21" s="150">
        <v>0</v>
      </c>
      <c r="I21" s="150">
        <f t="shared" si="8"/>
        <v>0</v>
      </c>
      <c r="J21" s="150">
        <v>1370</v>
      </c>
      <c r="K21" s="150">
        <f t="shared" si="9"/>
        <v>10001</v>
      </c>
      <c r="L21" s="150">
        <v>21</v>
      </c>
      <c r="M21" s="150">
        <f t="shared" si="10"/>
        <v>12101.21</v>
      </c>
      <c r="N21" s="150">
        <v>2.102E-2</v>
      </c>
      <c r="O21" s="150">
        <f t="shared" si="11"/>
        <v>0.15</v>
      </c>
      <c r="P21" s="150">
        <v>0</v>
      </c>
      <c r="Q21" s="150">
        <f t="shared" si="12"/>
        <v>0</v>
      </c>
      <c r="R21" s="150"/>
      <c r="S21" s="150" t="s">
        <v>140</v>
      </c>
      <c r="T21" s="150" t="s">
        <v>132</v>
      </c>
      <c r="U21" s="150">
        <v>0</v>
      </c>
      <c r="V21" s="150">
        <f t="shared" si="13"/>
        <v>0</v>
      </c>
      <c r="W21" s="150"/>
      <c r="X21" s="150" t="s">
        <v>133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134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0.399999999999999" outlineLevel="1">
      <c r="A22" s="164">
        <v>13</v>
      </c>
      <c r="B22" s="165" t="s">
        <v>273</v>
      </c>
      <c r="C22" s="171" t="s">
        <v>274</v>
      </c>
      <c r="D22" s="166" t="s">
        <v>130</v>
      </c>
      <c r="E22" s="167">
        <v>6.4</v>
      </c>
      <c r="F22" s="168">
        <v>1140</v>
      </c>
      <c r="G22" s="169">
        <f t="shared" si="7"/>
        <v>7296</v>
      </c>
      <c r="H22" s="150">
        <v>0</v>
      </c>
      <c r="I22" s="150">
        <f t="shared" si="8"/>
        <v>0</v>
      </c>
      <c r="J22" s="150">
        <v>1140</v>
      </c>
      <c r="K22" s="150">
        <f t="shared" si="9"/>
        <v>7296</v>
      </c>
      <c r="L22" s="150">
        <v>21</v>
      </c>
      <c r="M22" s="150">
        <f t="shared" si="10"/>
        <v>8828.16</v>
      </c>
      <c r="N22" s="150">
        <v>2.102E-2</v>
      </c>
      <c r="O22" s="150">
        <f t="shared" si="11"/>
        <v>0.13</v>
      </c>
      <c r="P22" s="150">
        <v>0</v>
      </c>
      <c r="Q22" s="150">
        <f t="shared" si="12"/>
        <v>0</v>
      </c>
      <c r="R22" s="150"/>
      <c r="S22" s="150" t="s">
        <v>140</v>
      </c>
      <c r="T22" s="150" t="s">
        <v>132</v>
      </c>
      <c r="U22" s="150">
        <v>0</v>
      </c>
      <c r="V22" s="150">
        <f t="shared" si="13"/>
        <v>0</v>
      </c>
      <c r="W22" s="150"/>
      <c r="X22" s="150" t="s">
        <v>133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134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0.399999999999999" outlineLevel="1">
      <c r="A23" s="164">
        <v>14</v>
      </c>
      <c r="B23" s="165" t="s">
        <v>277</v>
      </c>
      <c r="C23" s="171" t="s">
        <v>278</v>
      </c>
      <c r="D23" s="166" t="s">
        <v>130</v>
      </c>
      <c r="E23" s="167">
        <v>27</v>
      </c>
      <c r="F23" s="168">
        <v>560</v>
      </c>
      <c r="G23" s="169">
        <f t="shared" si="7"/>
        <v>15120</v>
      </c>
      <c r="H23" s="150">
        <v>0</v>
      </c>
      <c r="I23" s="150">
        <f t="shared" si="8"/>
        <v>0</v>
      </c>
      <c r="J23" s="150">
        <v>560</v>
      </c>
      <c r="K23" s="150">
        <f t="shared" si="9"/>
        <v>15120</v>
      </c>
      <c r="L23" s="150">
        <v>21</v>
      </c>
      <c r="M23" s="150">
        <f t="shared" si="10"/>
        <v>18295.2</v>
      </c>
      <c r="N23" s="150">
        <v>0</v>
      </c>
      <c r="O23" s="150">
        <f t="shared" si="11"/>
        <v>0</v>
      </c>
      <c r="P23" s="150">
        <v>0</v>
      </c>
      <c r="Q23" s="150">
        <f t="shared" si="12"/>
        <v>0</v>
      </c>
      <c r="R23" s="150"/>
      <c r="S23" s="150" t="s">
        <v>198</v>
      </c>
      <c r="T23" s="150" t="s">
        <v>132</v>
      </c>
      <c r="U23" s="150">
        <v>0</v>
      </c>
      <c r="V23" s="150">
        <f t="shared" si="13"/>
        <v>0</v>
      </c>
      <c r="W23" s="150"/>
      <c r="X23" s="150" t="s">
        <v>133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134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0.399999999999999" outlineLevel="1">
      <c r="A24" s="164">
        <v>15</v>
      </c>
      <c r="B24" s="165" t="s">
        <v>279</v>
      </c>
      <c r="C24" s="171" t="s">
        <v>280</v>
      </c>
      <c r="D24" s="166" t="s">
        <v>214</v>
      </c>
      <c r="E24" s="167">
        <v>10</v>
      </c>
      <c r="F24" s="168">
        <v>455</v>
      </c>
      <c r="G24" s="169">
        <f t="shared" si="7"/>
        <v>4550</v>
      </c>
      <c r="H24" s="150">
        <v>0</v>
      </c>
      <c r="I24" s="150">
        <f t="shared" si="8"/>
        <v>0</v>
      </c>
      <c r="J24" s="150">
        <v>455</v>
      </c>
      <c r="K24" s="150">
        <f t="shared" si="9"/>
        <v>4550</v>
      </c>
      <c r="L24" s="150">
        <v>21</v>
      </c>
      <c r="M24" s="150">
        <f t="shared" si="10"/>
        <v>5505.5</v>
      </c>
      <c r="N24" s="150">
        <v>0</v>
      </c>
      <c r="O24" s="150">
        <f t="shared" si="11"/>
        <v>0</v>
      </c>
      <c r="P24" s="150">
        <v>0</v>
      </c>
      <c r="Q24" s="150">
        <f t="shared" si="12"/>
        <v>0</v>
      </c>
      <c r="R24" s="150"/>
      <c r="S24" s="150" t="s">
        <v>198</v>
      </c>
      <c r="T24" s="150" t="s">
        <v>132</v>
      </c>
      <c r="U24" s="150">
        <v>0</v>
      </c>
      <c r="V24" s="150">
        <f t="shared" si="13"/>
        <v>0</v>
      </c>
      <c r="W24" s="150"/>
      <c r="X24" s="150" t="s">
        <v>133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134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>
      <c r="A25" s="152" t="s">
        <v>126</v>
      </c>
      <c r="B25" s="153" t="s">
        <v>87</v>
      </c>
      <c r="C25" s="170" t="s">
        <v>88</v>
      </c>
      <c r="D25" s="154"/>
      <c r="E25" s="155"/>
      <c r="F25" s="156"/>
      <c r="G25" s="157">
        <f>SUMIF(AG26:AG27,"&lt;&gt;NOR",G26:G27)</f>
        <v>17521.8</v>
      </c>
      <c r="H25" s="151"/>
      <c r="I25" s="151">
        <f>SUM(I26:I27)</f>
        <v>0</v>
      </c>
      <c r="J25" s="151"/>
      <c r="K25" s="151">
        <f>SUM(K26:K27)</f>
        <v>17521.8</v>
      </c>
      <c r="L25" s="151"/>
      <c r="M25" s="151">
        <f>SUM(M26:M27)</f>
        <v>21201.378000000001</v>
      </c>
      <c r="N25" s="151"/>
      <c r="O25" s="151">
        <f>SUM(O26:O27)</f>
        <v>0</v>
      </c>
      <c r="P25" s="151"/>
      <c r="Q25" s="151">
        <f>SUM(Q26:Q27)</f>
        <v>0</v>
      </c>
      <c r="R25" s="151"/>
      <c r="S25" s="151"/>
      <c r="T25" s="151"/>
      <c r="U25" s="151"/>
      <c r="V25" s="151">
        <f>SUM(V26:V27)</f>
        <v>0</v>
      </c>
      <c r="W25" s="151"/>
      <c r="X25" s="151"/>
      <c r="AG25" t="s">
        <v>127</v>
      </c>
    </row>
    <row r="26" spans="1:60" ht="20.399999999999999" outlineLevel="1">
      <c r="A26" s="164">
        <v>16</v>
      </c>
      <c r="B26" s="165" t="s">
        <v>295</v>
      </c>
      <c r="C26" s="171" t="s">
        <v>296</v>
      </c>
      <c r="D26" s="166" t="s">
        <v>130</v>
      </c>
      <c r="E26" s="167">
        <v>15</v>
      </c>
      <c r="F26" s="168">
        <v>307</v>
      </c>
      <c r="G26" s="169">
        <f>ROUND(E26*F26,2)</f>
        <v>4605</v>
      </c>
      <c r="H26" s="150">
        <v>0</v>
      </c>
      <c r="I26" s="150">
        <f>ROUND(E26*H26,2)</f>
        <v>0</v>
      </c>
      <c r="J26" s="150">
        <v>307</v>
      </c>
      <c r="K26" s="150">
        <f>ROUND(E26*J26,2)</f>
        <v>4605</v>
      </c>
      <c r="L26" s="150">
        <v>21</v>
      </c>
      <c r="M26" s="150">
        <f>G26*(1+L26/100)</f>
        <v>5572.05</v>
      </c>
      <c r="N26" s="150">
        <v>0</v>
      </c>
      <c r="O26" s="150">
        <f>ROUND(E26*N26,2)</f>
        <v>0</v>
      </c>
      <c r="P26" s="150">
        <v>0</v>
      </c>
      <c r="Q26" s="150">
        <f>ROUND(E26*P26,2)</f>
        <v>0</v>
      </c>
      <c r="R26" s="150"/>
      <c r="S26" s="150" t="s">
        <v>140</v>
      </c>
      <c r="T26" s="150" t="s">
        <v>132</v>
      </c>
      <c r="U26" s="150">
        <v>0</v>
      </c>
      <c r="V26" s="150">
        <f>ROUND(E26*U26,2)</f>
        <v>0</v>
      </c>
      <c r="W26" s="150"/>
      <c r="X26" s="150" t="s">
        <v>133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0.399999999999999" outlineLevel="1">
      <c r="A27" s="164">
        <v>17</v>
      </c>
      <c r="B27" s="165" t="s">
        <v>301</v>
      </c>
      <c r="C27" s="171" t="s">
        <v>302</v>
      </c>
      <c r="D27" s="166" t="s">
        <v>130</v>
      </c>
      <c r="E27" s="167">
        <v>19.872</v>
      </c>
      <c r="F27" s="168">
        <v>650</v>
      </c>
      <c r="G27" s="169">
        <f>ROUND(E27*F27,2)</f>
        <v>12916.8</v>
      </c>
      <c r="H27" s="150">
        <v>0</v>
      </c>
      <c r="I27" s="150">
        <f>ROUND(E27*H27,2)</f>
        <v>0</v>
      </c>
      <c r="J27" s="150">
        <v>650</v>
      </c>
      <c r="K27" s="150">
        <f>ROUND(E27*J27,2)</f>
        <v>12916.8</v>
      </c>
      <c r="L27" s="150">
        <v>21</v>
      </c>
      <c r="M27" s="150">
        <f>G27*(1+L27/100)</f>
        <v>15629.328</v>
      </c>
      <c r="N27" s="150">
        <v>0</v>
      </c>
      <c r="O27" s="150">
        <f>ROUND(E27*N27,2)</f>
        <v>0</v>
      </c>
      <c r="P27" s="150">
        <v>0</v>
      </c>
      <c r="Q27" s="150">
        <f>ROUND(E27*P27,2)</f>
        <v>0</v>
      </c>
      <c r="R27" s="150"/>
      <c r="S27" s="150" t="s">
        <v>198</v>
      </c>
      <c r="T27" s="150" t="s">
        <v>132</v>
      </c>
      <c r="U27" s="150">
        <v>0</v>
      </c>
      <c r="V27" s="150">
        <f>ROUND(E27*U27,2)</f>
        <v>0</v>
      </c>
      <c r="W27" s="150"/>
      <c r="X27" s="150" t="s">
        <v>133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134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6.4">
      <c r="A28" s="152" t="s">
        <v>126</v>
      </c>
      <c r="B28" s="153" t="s">
        <v>89</v>
      </c>
      <c r="C28" s="170" t="s">
        <v>90</v>
      </c>
      <c r="D28" s="154"/>
      <c r="E28" s="155"/>
      <c r="F28" s="156"/>
      <c r="G28" s="157">
        <f>SUMIF(AG29:AG29,"&lt;&gt;NOR",G29:G29)</f>
        <v>2664.38</v>
      </c>
      <c r="H28" s="151"/>
      <c r="I28" s="151">
        <f>SUM(I29:I29)</f>
        <v>0</v>
      </c>
      <c r="J28" s="151"/>
      <c r="K28" s="151">
        <f>SUM(K29:K29)</f>
        <v>2664.38</v>
      </c>
      <c r="L28" s="151"/>
      <c r="M28" s="151">
        <f>SUM(M29:M29)</f>
        <v>3223.8998000000001</v>
      </c>
      <c r="N28" s="151"/>
      <c r="O28" s="151">
        <f>SUM(O29:O29)</f>
        <v>0.01</v>
      </c>
      <c r="P28" s="151"/>
      <c r="Q28" s="151">
        <f>SUM(Q29:Q29)</f>
        <v>0</v>
      </c>
      <c r="R28" s="151"/>
      <c r="S28" s="151"/>
      <c r="T28" s="151"/>
      <c r="U28" s="151"/>
      <c r="V28" s="151">
        <f>SUM(V29:V29)</f>
        <v>0</v>
      </c>
      <c r="W28" s="151"/>
      <c r="X28" s="151"/>
      <c r="AG28" t="s">
        <v>127</v>
      </c>
    </row>
    <row r="29" spans="1:60" outlineLevel="1">
      <c r="A29" s="164">
        <v>18</v>
      </c>
      <c r="B29" s="165" t="s">
        <v>303</v>
      </c>
      <c r="C29" s="171" t="s">
        <v>304</v>
      </c>
      <c r="D29" s="166" t="s">
        <v>130</v>
      </c>
      <c r="E29" s="167">
        <v>13.877000000000001</v>
      </c>
      <c r="F29" s="168">
        <v>192</v>
      </c>
      <c r="G29" s="169">
        <f>ROUND(E29*F29,2)</f>
        <v>2664.38</v>
      </c>
      <c r="H29" s="150">
        <v>0</v>
      </c>
      <c r="I29" s="150">
        <f>ROUND(E29*H29,2)</f>
        <v>0</v>
      </c>
      <c r="J29" s="150">
        <v>192</v>
      </c>
      <c r="K29" s="150">
        <f>ROUND(E29*J29,2)</f>
        <v>2664.38</v>
      </c>
      <c r="L29" s="150">
        <v>21</v>
      </c>
      <c r="M29" s="150">
        <f>G29*(1+L29/100)</f>
        <v>3223.8998000000001</v>
      </c>
      <c r="N29" s="150">
        <v>4.6000000000000001E-4</v>
      </c>
      <c r="O29" s="150">
        <f>ROUND(E29*N29,2)</f>
        <v>0.01</v>
      </c>
      <c r="P29" s="150">
        <v>0</v>
      </c>
      <c r="Q29" s="150">
        <f>ROUND(E29*P29,2)</f>
        <v>0</v>
      </c>
      <c r="R29" s="150"/>
      <c r="S29" s="150" t="s">
        <v>140</v>
      </c>
      <c r="T29" s="150" t="s">
        <v>132</v>
      </c>
      <c r="U29" s="150">
        <v>0</v>
      </c>
      <c r="V29" s="150">
        <f>ROUND(E29*U29,2)</f>
        <v>0</v>
      </c>
      <c r="W29" s="150"/>
      <c r="X29" s="150" t="s">
        <v>133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134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>
      <c r="A30" s="152" t="s">
        <v>126</v>
      </c>
      <c r="B30" s="153" t="s">
        <v>91</v>
      </c>
      <c r="C30" s="170" t="s">
        <v>92</v>
      </c>
      <c r="D30" s="154"/>
      <c r="E30" s="155"/>
      <c r="F30" s="156"/>
      <c r="G30" s="157">
        <f>SUMIF(AG31:AG38,"&lt;&gt;NOR",G31:G38)</f>
        <v>81138.75</v>
      </c>
      <c r="H30" s="151"/>
      <c r="I30" s="151">
        <f>SUM(I31:I38)</f>
        <v>3059.29</v>
      </c>
      <c r="J30" s="151"/>
      <c r="K30" s="151">
        <f>SUM(K31:K38)</f>
        <v>78079.460000000006</v>
      </c>
      <c r="L30" s="151"/>
      <c r="M30" s="151">
        <f>SUM(M31:M38)</f>
        <v>98177.887499999997</v>
      </c>
      <c r="N30" s="151"/>
      <c r="O30" s="151">
        <f>SUM(O31:O38)</f>
        <v>0.74</v>
      </c>
      <c r="P30" s="151"/>
      <c r="Q30" s="151">
        <f>SUM(Q31:Q38)</f>
        <v>14.63</v>
      </c>
      <c r="R30" s="151"/>
      <c r="S30" s="151"/>
      <c r="T30" s="151"/>
      <c r="U30" s="151"/>
      <c r="V30" s="151">
        <f>SUM(V31:V38)</f>
        <v>108.46</v>
      </c>
      <c r="W30" s="151"/>
      <c r="X30" s="151"/>
      <c r="AG30" t="s">
        <v>127</v>
      </c>
    </row>
    <row r="31" spans="1:60" outlineLevel="1">
      <c r="A31" s="164">
        <v>19</v>
      </c>
      <c r="B31" s="165" t="s">
        <v>311</v>
      </c>
      <c r="C31" s="171" t="s">
        <v>312</v>
      </c>
      <c r="D31" s="166" t="s">
        <v>130</v>
      </c>
      <c r="E31" s="167">
        <v>0.375</v>
      </c>
      <c r="F31" s="168">
        <v>266</v>
      </c>
      <c r="G31" s="169">
        <f t="shared" ref="G31:G38" si="14">ROUND(E31*F31,2)</f>
        <v>99.75</v>
      </c>
      <c r="H31" s="150">
        <v>157.19999999999999</v>
      </c>
      <c r="I31" s="150">
        <f t="shared" ref="I31:I38" si="15">ROUND(E31*H31,2)</f>
        <v>58.95</v>
      </c>
      <c r="J31" s="150">
        <v>108.8</v>
      </c>
      <c r="K31" s="150">
        <f t="shared" ref="K31:K38" si="16">ROUND(E31*J31,2)</f>
        <v>40.799999999999997</v>
      </c>
      <c r="L31" s="150">
        <v>21</v>
      </c>
      <c r="M31" s="150">
        <f t="shared" ref="M31:M38" si="17">G31*(1+L31/100)</f>
        <v>120.69749999999999</v>
      </c>
      <c r="N31" s="150">
        <v>6.3000000000000003E-4</v>
      </c>
      <c r="O31" s="150">
        <f t="shared" ref="O31:O38" si="18">ROUND(E31*N31,2)</f>
        <v>0</v>
      </c>
      <c r="P31" s="150">
        <v>0</v>
      </c>
      <c r="Q31" s="150">
        <f t="shared" ref="Q31:Q38" si="19">ROUND(E31*P31,2)</f>
        <v>0</v>
      </c>
      <c r="R31" s="150"/>
      <c r="S31" s="150" t="s">
        <v>131</v>
      </c>
      <c r="T31" s="150" t="s">
        <v>132</v>
      </c>
      <c r="U31" s="150">
        <v>0.42</v>
      </c>
      <c r="V31" s="150">
        <f t="shared" ref="V31:V38" si="20">ROUND(E31*U31,2)</f>
        <v>0.16</v>
      </c>
      <c r="W31" s="150"/>
      <c r="X31" s="150" t="s">
        <v>133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134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>
      <c r="A32" s="164">
        <v>20</v>
      </c>
      <c r="B32" s="165" t="s">
        <v>313</v>
      </c>
      <c r="C32" s="171" t="s">
        <v>314</v>
      </c>
      <c r="D32" s="166" t="s">
        <v>149</v>
      </c>
      <c r="E32" s="167">
        <v>4</v>
      </c>
      <c r="F32" s="168">
        <v>89</v>
      </c>
      <c r="G32" s="169">
        <f t="shared" si="14"/>
        <v>356</v>
      </c>
      <c r="H32" s="150">
        <v>0</v>
      </c>
      <c r="I32" s="150">
        <f t="shared" si="15"/>
        <v>0</v>
      </c>
      <c r="J32" s="150">
        <v>89</v>
      </c>
      <c r="K32" s="150">
        <f t="shared" si="16"/>
        <v>356</v>
      </c>
      <c r="L32" s="150">
        <v>21</v>
      </c>
      <c r="M32" s="150">
        <f t="shared" si="17"/>
        <v>430.76</v>
      </c>
      <c r="N32" s="150">
        <v>7.6999999999999996E-4</v>
      </c>
      <c r="O32" s="150">
        <f t="shared" si="18"/>
        <v>0</v>
      </c>
      <c r="P32" s="150">
        <v>0</v>
      </c>
      <c r="Q32" s="150">
        <f t="shared" si="19"/>
        <v>0</v>
      </c>
      <c r="R32" s="150"/>
      <c r="S32" s="150" t="s">
        <v>140</v>
      </c>
      <c r="T32" s="150" t="s">
        <v>132</v>
      </c>
      <c r="U32" s="150">
        <v>0</v>
      </c>
      <c r="V32" s="150">
        <f t="shared" si="20"/>
        <v>0</v>
      </c>
      <c r="W32" s="150"/>
      <c r="X32" s="150" t="s">
        <v>133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134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0.399999999999999" outlineLevel="1">
      <c r="A33" s="164">
        <v>21</v>
      </c>
      <c r="B33" s="165" t="s">
        <v>317</v>
      </c>
      <c r="C33" s="171" t="s">
        <v>318</v>
      </c>
      <c r="D33" s="166" t="s">
        <v>149</v>
      </c>
      <c r="E33" s="167">
        <v>4</v>
      </c>
      <c r="F33" s="168">
        <v>92</v>
      </c>
      <c r="G33" s="169">
        <f t="shared" si="14"/>
        <v>368</v>
      </c>
      <c r="H33" s="150">
        <v>0</v>
      </c>
      <c r="I33" s="150">
        <f t="shared" si="15"/>
        <v>0</v>
      </c>
      <c r="J33" s="150">
        <v>92</v>
      </c>
      <c r="K33" s="150">
        <f t="shared" si="16"/>
        <v>368</v>
      </c>
      <c r="L33" s="150">
        <v>21</v>
      </c>
      <c r="M33" s="150">
        <f t="shared" si="17"/>
        <v>445.28</v>
      </c>
      <c r="N33" s="150">
        <v>1.7000000000000001E-4</v>
      </c>
      <c r="O33" s="150">
        <f t="shared" si="18"/>
        <v>0</v>
      </c>
      <c r="P33" s="150">
        <v>0</v>
      </c>
      <c r="Q33" s="150">
        <f t="shared" si="19"/>
        <v>0</v>
      </c>
      <c r="R33" s="150"/>
      <c r="S33" s="150" t="s">
        <v>140</v>
      </c>
      <c r="T33" s="150" t="s">
        <v>132</v>
      </c>
      <c r="U33" s="150">
        <v>0</v>
      </c>
      <c r="V33" s="150">
        <f t="shared" si="20"/>
        <v>0</v>
      </c>
      <c r="W33" s="150"/>
      <c r="X33" s="150" t="s">
        <v>133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134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0.399999999999999" outlineLevel="1">
      <c r="A34" s="164">
        <v>22</v>
      </c>
      <c r="B34" s="165" t="s">
        <v>321</v>
      </c>
      <c r="C34" s="171" t="s">
        <v>322</v>
      </c>
      <c r="D34" s="166" t="s">
        <v>130</v>
      </c>
      <c r="E34" s="167">
        <v>20</v>
      </c>
      <c r="F34" s="168">
        <v>66</v>
      </c>
      <c r="G34" s="169">
        <f t="shared" si="14"/>
        <v>1320</v>
      </c>
      <c r="H34" s="150">
        <v>0</v>
      </c>
      <c r="I34" s="150">
        <f t="shared" si="15"/>
        <v>0</v>
      </c>
      <c r="J34" s="150">
        <v>66</v>
      </c>
      <c r="K34" s="150">
        <f t="shared" si="16"/>
        <v>1320</v>
      </c>
      <c r="L34" s="150">
        <v>21</v>
      </c>
      <c r="M34" s="150">
        <f t="shared" si="17"/>
        <v>1597.2</v>
      </c>
      <c r="N34" s="150">
        <v>1.2999999999999999E-4</v>
      </c>
      <c r="O34" s="150">
        <f t="shared" si="18"/>
        <v>0</v>
      </c>
      <c r="P34" s="150">
        <v>0</v>
      </c>
      <c r="Q34" s="150">
        <f t="shared" si="19"/>
        <v>0</v>
      </c>
      <c r="R34" s="150"/>
      <c r="S34" s="150" t="s">
        <v>140</v>
      </c>
      <c r="T34" s="150" t="s">
        <v>132</v>
      </c>
      <c r="U34" s="150">
        <v>0</v>
      </c>
      <c r="V34" s="150">
        <f t="shared" si="20"/>
        <v>0</v>
      </c>
      <c r="W34" s="150"/>
      <c r="X34" s="150" t="s">
        <v>133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134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0.399999999999999" outlineLevel="1">
      <c r="A35" s="164">
        <v>23</v>
      </c>
      <c r="B35" s="165" t="s">
        <v>323</v>
      </c>
      <c r="C35" s="171" t="s">
        <v>324</v>
      </c>
      <c r="D35" s="166" t="s">
        <v>214</v>
      </c>
      <c r="E35" s="167">
        <v>10</v>
      </c>
      <c r="F35" s="168">
        <v>2060</v>
      </c>
      <c r="G35" s="169">
        <f t="shared" si="14"/>
        <v>20600</v>
      </c>
      <c r="H35" s="150">
        <v>0</v>
      </c>
      <c r="I35" s="150">
        <f t="shared" si="15"/>
        <v>0</v>
      </c>
      <c r="J35" s="150">
        <v>2060</v>
      </c>
      <c r="K35" s="150">
        <f t="shared" si="16"/>
        <v>20600</v>
      </c>
      <c r="L35" s="150">
        <v>21</v>
      </c>
      <c r="M35" s="150">
        <f t="shared" si="17"/>
        <v>24926</v>
      </c>
      <c r="N35" s="150">
        <v>9.2000000000000003E-4</v>
      </c>
      <c r="O35" s="150">
        <f t="shared" si="18"/>
        <v>0.01</v>
      </c>
      <c r="P35" s="150">
        <v>0</v>
      </c>
      <c r="Q35" s="150">
        <f t="shared" si="19"/>
        <v>0</v>
      </c>
      <c r="R35" s="150"/>
      <c r="S35" s="150" t="s">
        <v>140</v>
      </c>
      <c r="T35" s="150" t="s">
        <v>132</v>
      </c>
      <c r="U35" s="150">
        <v>0</v>
      </c>
      <c r="V35" s="150">
        <f t="shared" si="20"/>
        <v>0</v>
      </c>
      <c r="W35" s="150"/>
      <c r="X35" s="150" t="s">
        <v>133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134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0.399999999999999" outlineLevel="1">
      <c r="A36" s="164">
        <v>24</v>
      </c>
      <c r="B36" s="165" t="s">
        <v>325</v>
      </c>
      <c r="C36" s="171" t="s">
        <v>326</v>
      </c>
      <c r="D36" s="166" t="s">
        <v>214</v>
      </c>
      <c r="E36" s="167">
        <v>40</v>
      </c>
      <c r="F36" s="168">
        <v>362</v>
      </c>
      <c r="G36" s="169">
        <f t="shared" si="14"/>
        <v>14480</v>
      </c>
      <c r="H36" s="150">
        <v>0</v>
      </c>
      <c r="I36" s="150">
        <f t="shared" si="15"/>
        <v>0</v>
      </c>
      <c r="J36" s="150">
        <v>362</v>
      </c>
      <c r="K36" s="150">
        <f t="shared" si="16"/>
        <v>14480</v>
      </c>
      <c r="L36" s="150">
        <v>21</v>
      </c>
      <c r="M36" s="150">
        <f t="shared" si="17"/>
        <v>17520.8</v>
      </c>
      <c r="N36" s="150">
        <v>8.0000000000000007E-5</v>
      </c>
      <c r="O36" s="150">
        <f t="shared" si="18"/>
        <v>0</v>
      </c>
      <c r="P36" s="150">
        <v>0</v>
      </c>
      <c r="Q36" s="150">
        <f t="shared" si="19"/>
        <v>0</v>
      </c>
      <c r="R36" s="150"/>
      <c r="S36" s="150" t="s">
        <v>140</v>
      </c>
      <c r="T36" s="150" t="s">
        <v>132</v>
      </c>
      <c r="U36" s="150">
        <v>0</v>
      </c>
      <c r="V36" s="150">
        <f t="shared" si="20"/>
        <v>0</v>
      </c>
      <c r="W36" s="150"/>
      <c r="X36" s="150" t="s">
        <v>133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134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64">
        <v>25</v>
      </c>
      <c r="B37" s="165" t="s">
        <v>331</v>
      </c>
      <c r="C37" s="171" t="s">
        <v>332</v>
      </c>
      <c r="D37" s="166" t="s">
        <v>137</v>
      </c>
      <c r="E37" s="167">
        <v>6</v>
      </c>
      <c r="F37" s="168">
        <v>6550</v>
      </c>
      <c r="G37" s="169">
        <f t="shared" si="14"/>
        <v>39300</v>
      </c>
      <c r="H37" s="150">
        <v>461.23</v>
      </c>
      <c r="I37" s="150">
        <f t="shared" si="15"/>
        <v>2767.38</v>
      </c>
      <c r="J37" s="150">
        <v>6088.77</v>
      </c>
      <c r="K37" s="150">
        <f t="shared" si="16"/>
        <v>36532.620000000003</v>
      </c>
      <c r="L37" s="150">
        <v>21</v>
      </c>
      <c r="M37" s="150">
        <f t="shared" si="17"/>
        <v>47553</v>
      </c>
      <c r="N37" s="150">
        <v>0.12171</v>
      </c>
      <c r="O37" s="150">
        <f t="shared" si="18"/>
        <v>0.73</v>
      </c>
      <c r="P37" s="150">
        <v>2.4</v>
      </c>
      <c r="Q37" s="150">
        <f t="shared" si="19"/>
        <v>14.4</v>
      </c>
      <c r="R37" s="150"/>
      <c r="S37" s="150" t="s">
        <v>131</v>
      </c>
      <c r="T37" s="150" t="s">
        <v>132</v>
      </c>
      <c r="U37" s="150">
        <v>16.373999999999999</v>
      </c>
      <c r="V37" s="150">
        <f t="shared" si="20"/>
        <v>98.24</v>
      </c>
      <c r="W37" s="150"/>
      <c r="X37" s="150" t="s">
        <v>133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134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64">
        <v>26</v>
      </c>
      <c r="B38" s="165" t="s">
        <v>333</v>
      </c>
      <c r="C38" s="171" t="s">
        <v>334</v>
      </c>
      <c r="D38" s="166" t="s">
        <v>149</v>
      </c>
      <c r="E38" s="167">
        <v>13</v>
      </c>
      <c r="F38" s="168">
        <v>355</v>
      </c>
      <c r="G38" s="169">
        <f t="shared" si="14"/>
        <v>4615</v>
      </c>
      <c r="H38" s="150">
        <v>17.920000000000002</v>
      </c>
      <c r="I38" s="150">
        <f t="shared" si="15"/>
        <v>232.96</v>
      </c>
      <c r="J38" s="150">
        <v>337.08</v>
      </c>
      <c r="K38" s="150">
        <f t="shared" si="16"/>
        <v>4382.04</v>
      </c>
      <c r="L38" s="150">
        <v>21</v>
      </c>
      <c r="M38" s="150">
        <f t="shared" si="17"/>
        <v>5584.15</v>
      </c>
      <c r="N38" s="150">
        <v>8.0000000000000007E-5</v>
      </c>
      <c r="O38" s="150">
        <f t="shared" si="18"/>
        <v>0</v>
      </c>
      <c r="P38" s="150">
        <v>1.7999999999999999E-2</v>
      </c>
      <c r="Q38" s="150">
        <f t="shared" si="19"/>
        <v>0.23</v>
      </c>
      <c r="R38" s="150"/>
      <c r="S38" s="150" t="s">
        <v>131</v>
      </c>
      <c r="T38" s="150" t="s">
        <v>132</v>
      </c>
      <c r="U38" s="150">
        <v>0.77400000000000002</v>
      </c>
      <c r="V38" s="150">
        <f t="shared" si="20"/>
        <v>10.06</v>
      </c>
      <c r="W38" s="150"/>
      <c r="X38" s="150" t="s">
        <v>133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134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>
      <c r="A39" s="152" t="s">
        <v>126</v>
      </c>
      <c r="B39" s="153" t="s">
        <v>93</v>
      </c>
      <c r="C39" s="170" t="s">
        <v>94</v>
      </c>
      <c r="D39" s="154"/>
      <c r="E39" s="155"/>
      <c r="F39" s="156"/>
      <c r="G39" s="157">
        <f>SUMIF(AG40:AG43,"&lt;&gt;NOR",G40:G43)</f>
        <v>11619.39</v>
      </c>
      <c r="H39" s="151"/>
      <c r="I39" s="151">
        <f>SUM(I40:I43)</f>
        <v>0</v>
      </c>
      <c r="J39" s="151"/>
      <c r="K39" s="151">
        <f>SUM(K40:K43)</f>
        <v>11619.39</v>
      </c>
      <c r="L39" s="151"/>
      <c r="M39" s="151">
        <f>SUM(M40:M43)</f>
        <v>14059.461899999998</v>
      </c>
      <c r="N39" s="151"/>
      <c r="O39" s="151">
        <f>SUM(O40:O43)</f>
        <v>0</v>
      </c>
      <c r="P39" s="151"/>
      <c r="Q39" s="151">
        <f>SUM(Q40:Q43)</f>
        <v>0</v>
      </c>
      <c r="R39" s="151"/>
      <c r="S39" s="151"/>
      <c r="T39" s="151"/>
      <c r="U39" s="151"/>
      <c r="V39" s="151">
        <f>SUM(V40:V43)</f>
        <v>0</v>
      </c>
      <c r="W39" s="151"/>
      <c r="X39" s="151"/>
      <c r="AG39" t="s">
        <v>127</v>
      </c>
    </row>
    <row r="40" spans="1:60" outlineLevel="1">
      <c r="A40" s="164">
        <v>27</v>
      </c>
      <c r="B40" s="165" t="s">
        <v>337</v>
      </c>
      <c r="C40" s="171" t="s">
        <v>338</v>
      </c>
      <c r="D40" s="166" t="s">
        <v>188</v>
      </c>
      <c r="E40" s="167">
        <v>14.634</v>
      </c>
      <c r="F40" s="168">
        <v>166</v>
      </c>
      <c r="G40" s="169">
        <f>ROUND(E40*F40,2)</f>
        <v>2429.2399999999998</v>
      </c>
      <c r="H40" s="150">
        <v>0</v>
      </c>
      <c r="I40" s="150">
        <f>ROUND(E40*H40,2)</f>
        <v>0</v>
      </c>
      <c r="J40" s="150">
        <v>166</v>
      </c>
      <c r="K40" s="150">
        <f>ROUND(E40*J40,2)</f>
        <v>2429.2399999999998</v>
      </c>
      <c r="L40" s="150">
        <v>21</v>
      </c>
      <c r="M40" s="150">
        <f>G40*(1+L40/100)</f>
        <v>2939.3803999999996</v>
      </c>
      <c r="N40" s="150">
        <v>0</v>
      </c>
      <c r="O40" s="150">
        <f>ROUND(E40*N40,2)</f>
        <v>0</v>
      </c>
      <c r="P40" s="150">
        <v>0</v>
      </c>
      <c r="Q40" s="150">
        <f>ROUND(E40*P40,2)</f>
        <v>0</v>
      </c>
      <c r="R40" s="150"/>
      <c r="S40" s="150" t="s">
        <v>140</v>
      </c>
      <c r="T40" s="150" t="s">
        <v>132</v>
      </c>
      <c r="U40" s="150">
        <v>0</v>
      </c>
      <c r="V40" s="150">
        <f>ROUND(E40*U40,2)</f>
        <v>0</v>
      </c>
      <c r="W40" s="150"/>
      <c r="X40" s="150" t="s">
        <v>133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134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64">
        <v>28</v>
      </c>
      <c r="B41" s="165" t="s">
        <v>339</v>
      </c>
      <c r="C41" s="171" t="s">
        <v>340</v>
      </c>
      <c r="D41" s="166" t="s">
        <v>188</v>
      </c>
      <c r="E41" s="167">
        <v>131.70599999999999</v>
      </c>
      <c r="F41" s="168">
        <v>18</v>
      </c>
      <c r="G41" s="169">
        <f>ROUND(E41*F41,2)</f>
        <v>2370.71</v>
      </c>
      <c r="H41" s="150">
        <v>0</v>
      </c>
      <c r="I41" s="150">
        <f>ROUND(E41*H41,2)</f>
        <v>0</v>
      </c>
      <c r="J41" s="150">
        <v>18</v>
      </c>
      <c r="K41" s="150">
        <f>ROUND(E41*J41,2)</f>
        <v>2370.71</v>
      </c>
      <c r="L41" s="150">
        <v>21</v>
      </c>
      <c r="M41" s="150">
        <f>G41*(1+L41/100)</f>
        <v>2868.5590999999999</v>
      </c>
      <c r="N41" s="150">
        <v>0</v>
      </c>
      <c r="O41" s="150">
        <f>ROUND(E41*N41,2)</f>
        <v>0</v>
      </c>
      <c r="P41" s="150">
        <v>0</v>
      </c>
      <c r="Q41" s="150">
        <f>ROUND(E41*P41,2)</f>
        <v>0</v>
      </c>
      <c r="R41" s="150"/>
      <c r="S41" s="150" t="s">
        <v>140</v>
      </c>
      <c r="T41" s="150" t="s">
        <v>132</v>
      </c>
      <c r="U41" s="150">
        <v>0</v>
      </c>
      <c r="V41" s="150">
        <f>ROUND(E41*U41,2)</f>
        <v>0</v>
      </c>
      <c r="W41" s="150"/>
      <c r="X41" s="150" t="s">
        <v>133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134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0.399999999999999" outlineLevel="1">
      <c r="A42" s="164">
        <v>29</v>
      </c>
      <c r="B42" s="165" t="s">
        <v>341</v>
      </c>
      <c r="C42" s="171" t="s">
        <v>342</v>
      </c>
      <c r="D42" s="166" t="s">
        <v>188</v>
      </c>
      <c r="E42" s="167">
        <v>14.634</v>
      </c>
      <c r="F42" s="168">
        <v>116</v>
      </c>
      <c r="G42" s="169">
        <f>ROUND(E42*F42,2)</f>
        <v>1697.54</v>
      </c>
      <c r="H42" s="150">
        <v>0</v>
      </c>
      <c r="I42" s="150">
        <f>ROUND(E42*H42,2)</f>
        <v>0</v>
      </c>
      <c r="J42" s="150">
        <v>116</v>
      </c>
      <c r="K42" s="150">
        <f>ROUND(E42*J42,2)</f>
        <v>1697.54</v>
      </c>
      <c r="L42" s="150">
        <v>21</v>
      </c>
      <c r="M42" s="150">
        <f>G42*(1+L42/100)</f>
        <v>2054.0234</v>
      </c>
      <c r="N42" s="150">
        <v>0</v>
      </c>
      <c r="O42" s="150">
        <f>ROUND(E42*N42,2)</f>
        <v>0</v>
      </c>
      <c r="P42" s="150">
        <v>0</v>
      </c>
      <c r="Q42" s="150">
        <f>ROUND(E42*P42,2)</f>
        <v>0</v>
      </c>
      <c r="R42" s="150"/>
      <c r="S42" s="150" t="s">
        <v>140</v>
      </c>
      <c r="T42" s="150" t="s">
        <v>132</v>
      </c>
      <c r="U42" s="150">
        <v>0</v>
      </c>
      <c r="V42" s="150">
        <f>ROUND(E42*U42,2)</f>
        <v>0</v>
      </c>
      <c r="W42" s="150"/>
      <c r="X42" s="150" t="s">
        <v>133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134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0.399999999999999" outlineLevel="1">
      <c r="A43" s="164">
        <v>30</v>
      </c>
      <c r="B43" s="165" t="s">
        <v>343</v>
      </c>
      <c r="C43" s="171" t="s">
        <v>344</v>
      </c>
      <c r="D43" s="166" t="s">
        <v>188</v>
      </c>
      <c r="E43" s="167">
        <v>14.634</v>
      </c>
      <c r="F43" s="168">
        <v>350</v>
      </c>
      <c r="G43" s="169">
        <f>ROUND(E43*F43,2)</f>
        <v>5121.8999999999996</v>
      </c>
      <c r="H43" s="150">
        <v>0</v>
      </c>
      <c r="I43" s="150">
        <f>ROUND(E43*H43,2)</f>
        <v>0</v>
      </c>
      <c r="J43" s="150">
        <v>350</v>
      </c>
      <c r="K43" s="150">
        <f>ROUND(E43*J43,2)</f>
        <v>5121.8999999999996</v>
      </c>
      <c r="L43" s="150">
        <v>21</v>
      </c>
      <c r="M43" s="150">
        <f>G43*(1+L43/100)</f>
        <v>6197.4989999999998</v>
      </c>
      <c r="N43" s="150">
        <v>0</v>
      </c>
      <c r="O43" s="150">
        <f>ROUND(E43*N43,2)</f>
        <v>0</v>
      </c>
      <c r="P43" s="150">
        <v>0</v>
      </c>
      <c r="Q43" s="150">
        <f>ROUND(E43*P43,2)</f>
        <v>0</v>
      </c>
      <c r="R43" s="150"/>
      <c r="S43" s="150" t="s">
        <v>140</v>
      </c>
      <c r="T43" s="150" t="s">
        <v>132</v>
      </c>
      <c r="U43" s="150">
        <v>0</v>
      </c>
      <c r="V43" s="150">
        <f>ROUND(E43*U43,2)</f>
        <v>0</v>
      </c>
      <c r="W43" s="150"/>
      <c r="X43" s="150" t="s">
        <v>133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134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>
      <c r="A44" s="152" t="s">
        <v>126</v>
      </c>
      <c r="B44" s="153" t="s">
        <v>95</v>
      </c>
      <c r="C44" s="170" t="s">
        <v>96</v>
      </c>
      <c r="D44" s="154"/>
      <c r="E44" s="155"/>
      <c r="F44" s="156"/>
      <c r="G44" s="157">
        <f>SUMIF(AG45:AG45,"&lt;&gt;NOR",G45:G45)</f>
        <v>1113.3</v>
      </c>
      <c r="H44" s="151"/>
      <c r="I44" s="151">
        <f>SUM(I45:I45)</f>
        <v>0</v>
      </c>
      <c r="J44" s="151"/>
      <c r="K44" s="151">
        <f>SUM(K45:K45)</f>
        <v>1113.3</v>
      </c>
      <c r="L44" s="151"/>
      <c r="M44" s="151">
        <f>SUM(M45:M45)</f>
        <v>1347.0929999999998</v>
      </c>
      <c r="N44" s="151"/>
      <c r="O44" s="151">
        <f>SUM(O45:O45)</f>
        <v>0</v>
      </c>
      <c r="P44" s="151"/>
      <c r="Q44" s="151">
        <f>SUM(Q45:Q45)</f>
        <v>0</v>
      </c>
      <c r="R44" s="151"/>
      <c r="S44" s="151"/>
      <c r="T44" s="151"/>
      <c r="U44" s="151"/>
      <c r="V44" s="151">
        <f>SUM(V45:V45)</f>
        <v>1.68</v>
      </c>
      <c r="W44" s="151"/>
      <c r="X44" s="151"/>
      <c r="AG44" t="s">
        <v>127</v>
      </c>
    </row>
    <row r="45" spans="1:60" ht="20.399999999999999" outlineLevel="1">
      <c r="A45" s="164">
        <v>31</v>
      </c>
      <c r="B45" s="165" t="s">
        <v>347</v>
      </c>
      <c r="C45" s="171" t="s">
        <v>348</v>
      </c>
      <c r="D45" s="166" t="s">
        <v>188</v>
      </c>
      <c r="E45" s="167">
        <v>3.7109999999999999</v>
      </c>
      <c r="F45" s="168">
        <v>300</v>
      </c>
      <c r="G45" s="169">
        <f>ROUND(E45*F45,2)</f>
        <v>1113.3</v>
      </c>
      <c r="H45" s="150">
        <v>0</v>
      </c>
      <c r="I45" s="150">
        <f>ROUND(E45*H45,2)</f>
        <v>0</v>
      </c>
      <c r="J45" s="150">
        <v>300</v>
      </c>
      <c r="K45" s="150">
        <f>ROUND(E45*J45,2)</f>
        <v>1113.3</v>
      </c>
      <c r="L45" s="150">
        <v>21</v>
      </c>
      <c r="M45" s="150">
        <f>G45*(1+L45/100)</f>
        <v>1347.0929999999998</v>
      </c>
      <c r="N45" s="150">
        <v>0</v>
      </c>
      <c r="O45" s="150">
        <f>ROUND(E45*N45,2)</f>
        <v>0</v>
      </c>
      <c r="P45" s="150">
        <v>0</v>
      </c>
      <c r="Q45" s="150">
        <f>ROUND(E45*P45,2)</f>
        <v>0</v>
      </c>
      <c r="R45" s="150"/>
      <c r="S45" s="150" t="s">
        <v>131</v>
      </c>
      <c r="T45" s="150" t="s">
        <v>132</v>
      </c>
      <c r="U45" s="150">
        <v>0.45200000000000001</v>
      </c>
      <c r="V45" s="150">
        <f>ROUND(E45*U45,2)</f>
        <v>1.68</v>
      </c>
      <c r="W45" s="150"/>
      <c r="X45" s="150" t="s">
        <v>133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134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>
      <c r="A46" s="152" t="s">
        <v>126</v>
      </c>
      <c r="B46" s="153" t="s">
        <v>97</v>
      </c>
      <c r="C46" s="170" t="s">
        <v>98</v>
      </c>
      <c r="D46" s="154"/>
      <c r="E46" s="155"/>
      <c r="F46" s="156"/>
      <c r="G46" s="157">
        <f>SUMIF(AG47:AG51,"&lt;&gt;NOR",G47:G51)</f>
        <v>6851.1200000000008</v>
      </c>
      <c r="H46" s="151"/>
      <c r="I46" s="151">
        <f>SUM(I47:I51)</f>
        <v>5613.38</v>
      </c>
      <c r="J46" s="151"/>
      <c r="K46" s="151">
        <f>SUM(K47:K51)</f>
        <v>1237.74</v>
      </c>
      <c r="L46" s="151"/>
      <c r="M46" s="151">
        <f>SUM(M47:M51)</f>
        <v>8289.8552</v>
      </c>
      <c r="N46" s="151"/>
      <c r="O46" s="151">
        <f>SUM(O47:O51)</f>
        <v>0.04</v>
      </c>
      <c r="P46" s="151"/>
      <c r="Q46" s="151">
        <f>SUM(Q47:Q51)</f>
        <v>0</v>
      </c>
      <c r="R46" s="151"/>
      <c r="S46" s="151"/>
      <c r="T46" s="151"/>
      <c r="U46" s="151"/>
      <c r="V46" s="151">
        <f>SUM(V47:V51)</f>
        <v>3.18</v>
      </c>
      <c r="W46" s="151"/>
      <c r="X46" s="151"/>
      <c r="AG46" t="s">
        <v>127</v>
      </c>
    </row>
    <row r="47" spans="1:60" ht="20.399999999999999" outlineLevel="1">
      <c r="A47" s="164">
        <v>32</v>
      </c>
      <c r="B47" s="165" t="s">
        <v>349</v>
      </c>
      <c r="C47" s="171" t="s">
        <v>350</v>
      </c>
      <c r="D47" s="166" t="s">
        <v>130</v>
      </c>
      <c r="E47" s="167">
        <v>6.4</v>
      </c>
      <c r="F47" s="168">
        <v>8</v>
      </c>
      <c r="G47" s="169">
        <f>ROUND(E47*F47,2)</f>
        <v>51.2</v>
      </c>
      <c r="H47" s="150">
        <v>0</v>
      </c>
      <c r="I47" s="150">
        <f>ROUND(E47*H47,2)</f>
        <v>0</v>
      </c>
      <c r="J47" s="150">
        <v>8</v>
      </c>
      <c r="K47" s="150">
        <f>ROUND(E47*J47,2)</f>
        <v>51.2</v>
      </c>
      <c r="L47" s="150">
        <v>21</v>
      </c>
      <c r="M47" s="150">
        <f>G47*(1+L47/100)</f>
        <v>61.951999999999998</v>
      </c>
      <c r="N47" s="150">
        <v>0</v>
      </c>
      <c r="O47" s="150">
        <f>ROUND(E47*N47,2)</f>
        <v>0</v>
      </c>
      <c r="P47" s="150">
        <v>0</v>
      </c>
      <c r="Q47" s="150">
        <f>ROUND(E47*P47,2)</f>
        <v>0</v>
      </c>
      <c r="R47" s="150"/>
      <c r="S47" s="150" t="s">
        <v>131</v>
      </c>
      <c r="T47" s="150" t="s">
        <v>132</v>
      </c>
      <c r="U47" s="150">
        <v>2.75E-2</v>
      </c>
      <c r="V47" s="150">
        <f>ROUND(E47*U47,2)</f>
        <v>0.18</v>
      </c>
      <c r="W47" s="150"/>
      <c r="X47" s="150" t="s">
        <v>133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351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>
      <c r="A48" s="164">
        <v>33</v>
      </c>
      <c r="B48" s="165" t="s">
        <v>354</v>
      </c>
      <c r="C48" s="171" t="s">
        <v>355</v>
      </c>
      <c r="D48" s="166" t="s">
        <v>188</v>
      </c>
      <c r="E48" s="167">
        <v>3.0000000000000001E-3</v>
      </c>
      <c r="F48" s="168">
        <v>40000</v>
      </c>
      <c r="G48" s="169">
        <f>ROUND(E48*F48,2)</f>
        <v>120</v>
      </c>
      <c r="H48" s="150">
        <v>40000</v>
      </c>
      <c r="I48" s="150">
        <f>ROUND(E48*H48,2)</f>
        <v>120</v>
      </c>
      <c r="J48" s="150">
        <v>0</v>
      </c>
      <c r="K48" s="150">
        <f>ROUND(E48*J48,2)</f>
        <v>0</v>
      </c>
      <c r="L48" s="150">
        <v>21</v>
      </c>
      <c r="M48" s="150">
        <f>G48*(1+L48/100)</f>
        <v>145.19999999999999</v>
      </c>
      <c r="N48" s="150">
        <v>1</v>
      </c>
      <c r="O48" s="150">
        <f>ROUND(E48*N48,2)</f>
        <v>0</v>
      </c>
      <c r="P48" s="150">
        <v>0</v>
      </c>
      <c r="Q48" s="150">
        <f>ROUND(E48*P48,2)</f>
        <v>0</v>
      </c>
      <c r="R48" s="150" t="s">
        <v>193</v>
      </c>
      <c r="S48" s="150" t="s">
        <v>131</v>
      </c>
      <c r="T48" s="150" t="s">
        <v>132</v>
      </c>
      <c r="U48" s="150">
        <v>0</v>
      </c>
      <c r="V48" s="150">
        <f>ROUND(E48*U48,2)</f>
        <v>0</v>
      </c>
      <c r="W48" s="150"/>
      <c r="X48" s="150" t="s">
        <v>194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195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0.399999999999999" outlineLevel="1">
      <c r="A49" s="164">
        <v>34</v>
      </c>
      <c r="B49" s="165" t="s">
        <v>367</v>
      </c>
      <c r="C49" s="171" t="s">
        <v>368</v>
      </c>
      <c r="D49" s="166" t="s">
        <v>130</v>
      </c>
      <c r="E49" s="167">
        <v>12.8</v>
      </c>
      <c r="F49" s="168">
        <v>98</v>
      </c>
      <c r="G49" s="169">
        <f>ROUND(E49*F49,2)</f>
        <v>1254.4000000000001</v>
      </c>
      <c r="H49" s="150">
        <v>8.27</v>
      </c>
      <c r="I49" s="150">
        <f>ROUND(E49*H49,2)</f>
        <v>105.86</v>
      </c>
      <c r="J49" s="150">
        <v>89.73</v>
      </c>
      <c r="K49" s="150">
        <f>ROUND(E49*J49,2)</f>
        <v>1148.54</v>
      </c>
      <c r="L49" s="150">
        <v>21</v>
      </c>
      <c r="M49" s="150">
        <f>G49*(1+L49/100)</f>
        <v>1517.8240000000001</v>
      </c>
      <c r="N49" s="150">
        <v>4.0000000000000002E-4</v>
      </c>
      <c r="O49" s="150">
        <f>ROUND(E49*N49,2)</f>
        <v>0.01</v>
      </c>
      <c r="P49" s="150">
        <v>0</v>
      </c>
      <c r="Q49" s="150">
        <f>ROUND(E49*P49,2)</f>
        <v>0</v>
      </c>
      <c r="R49" s="150"/>
      <c r="S49" s="150" t="s">
        <v>131</v>
      </c>
      <c r="T49" s="150" t="s">
        <v>132</v>
      </c>
      <c r="U49" s="150">
        <v>0.22991</v>
      </c>
      <c r="V49" s="150">
        <f>ROUND(E49*U49,2)</f>
        <v>2.94</v>
      </c>
      <c r="W49" s="150"/>
      <c r="X49" s="150" t="s">
        <v>133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351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0.399999999999999" outlineLevel="1">
      <c r="A50" s="164">
        <v>35</v>
      </c>
      <c r="B50" s="165" t="s">
        <v>371</v>
      </c>
      <c r="C50" s="171" t="s">
        <v>372</v>
      </c>
      <c r="D50" s="166" t="s">
        <v>130</v>
      </c>
      <c r="E50" s="167">
        <v>14.72</v>
      </c>
      <c r="F50" s="168">
        <v>366</v>
      </c>
      <c r="G50" s="169">
        <f>ROUND(E50*F50,2)</f>
        <v>5387.52</v>
      </c>
      <c r="H50" s="150">
        <v>366</v>
      </c>
      <c r="I50" s="150">
        <f>ROUND(E50*H50,2)</f>
        <v>5387.52</v>
      </c>
      <c r="J50" s="150">
        <v>0</v>
      </c>
      <c r="K50" s="150">
        <f>ROUND(E50*J50,2)</f>
        <v>0</v>
      </c>
      <c r="L50" s="150">
        <v>21</v>
      </c>
      <c r="M50" s="150">
        <f>G50*(1+L50/100)</f>
        <v>6518.8992000000007</v>
      </c>
      <c r="N50" s="150">
        <v>2E-3</v>
      </c>
      <c r="O50" s="150">
        <f>ROUND(E50*N50,2)</f>
        <v>0.03</v>
      </c>
      <c r="P50" s="150">
        <v>0</v>
      </c>
      <c r="Q50" s="150">
        <f>ROUND(E50*P50,2)</f>
        <v>0</v>
      </c>
      <c r="R50" s="150"/>
      <c r="S50" s="150" t="s">
        <v>140</v>
      </c>
      <c r="T50" s="150" t="s">
        <v>132</v>
      </c>
      <c r="U50" s="150">
        <v>0</v>
      </c>
      <c r="V50" s="150">
        <f>ROUND(E50*U50,2)</f>
        <v>0</v>
      </c>
      <c r="W50" s="150"/>
      <c r="X50" s="150" t="s">
        <v>194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195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0.399999999999999" outlineLevel="1">
      <c r="A51" s="158">
        <v>36</v>
      </c>
      <c r="B51" s="159" t="s">
        <v>377</v>
      </c>
      <c r="C51" s="172" t="s">
        <v>378</v>
      </c>
      <c r="D51" s="160" t="s">
        <v>188</v>
      </c>
      <c r="E51" s="161">
        <v>3.7999999999999999E-2</v>
      </c>
      <c r="F51" s="162">
        <v>1000</v>
      </c>
      <c r="G51" s="163">
        <f>ROUND(E51*F51,2)</f>
        <v>38</v>
      </c>
      <c r="H51" s="150">
        <v>0</v>
      </c>
      <c r="I51" s="150">
        <f>ROUND(E51*H51,2)</f>
        <v>0</v>
      </c>
      <c r="J51" s="150">
        <v>1000</v>
      </c>
      <c r="K51" s="150">
        <f>ROUND(E51*J51,2)</f>
        <v>38</v>
      </c>
      <c r="L51" s="150">
        <v>21</v>
      </c>
      <c r="M51" s="150">
        <f>G51*(1+L51/100)</f>
        <v>45.98</v>
      </c>
      <c r="N51" s="150">
        <v>0</v>
      </c>
      <c r="O51" s="150">
        <f>ROUND(E51*N51,2)</f>
        <v>0</v>
      </c>
      <c r="P51" s="150">
        <v>0</v>
      </c>
      <c r="Q51" s="150">
        <f>ROUND(E51*P51,2)</f>
        <v>0</v>
      </c>
      <c r="R51" s="150"/>
      <c r="S51" s="150" t="s">
        <v>131</v>
      </c>
      <c r="T51" s="150" t="s">
        <v>132</v>
      </c>
      <c r="U51" s="150">
        <v>1.5669999999999999</v>
      </c>
      <c r="V51" s="150">
        <f>ROUND(E51*U51,2)</f>
        <v>0.06</v>
      </c>
      <c r="W51" s="150"/>
      <c r="X51" s="150" t="s">
        <v>133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351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>
      <c r="A52" s="3"/>
      <c r="B52" s="4"/>
      <c r="C52" s="173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113</v>
      </c>
    </row>
    <row r="53" spans="1:60">
      <c r="C53" s="174"/>
      <c r="D53" s="10"/>
      <c r="AG53" t="s">
        <v>379</v>
      </c>
    </row>
    <row r="54" spans="1:60">
      <c r="D54" s="10"/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31" t="s">
        <v>7</v>
      </c>
      <c r="B1" s="231"/>
      <c r="C1" s="231"/>
      <c r="D1" s="231"/>
      <c r="E1" s="231"/>
      <c r="F1" s="231"/>
      <c r="G1" s="231"/>
      <c r="AG1" t="s">
        <v>101</v>
      </c>
    </row>
    <row r="2" spans="1:60" ht="25.05" customHeight="1">
      <c r="A2" s="139" t="s">
        <v>8</v>
      </c>
      <c r="B2" s="49" t="s">
        <v>43</v>
      </c>
      <c r="C2" s="232" t="s">
        <v>44</v>
      </c>
      <c r="D2" s="233"/>
      <c r="E2" s="233"/>
      <c r="F2" s="233"/>
      <c r="G2" s="234"/>
      <c r="AG2" t="s">
        <v>102</v>
      </c>
    </row>
    <row r="3" spans="1:60" ht="25.05" customHeight="1">
      <c r="A3" s="139" t="s">
        <v>9</v>
      </c>
      <c r="B3" s="49" t="s">
        <v>58</v>
      </c>
      <c r="C3" s="232" t="s">
        <v>59</v>
      </c>
      <c r="D3" s="233"/>
      <c r="E3" s="233"/>
      <c r="F3" s="233"/>
      <c r="G3" s="234"/>
      <c r="AC3" s="121" t="s">
        <v>102</v>
      </c>
      <c r="AG3" t="s">
        <v>103</v>
      </c>
    </row>
    <row r="4" spans="1:60" ht="25.05" customHeight="1">
      <c r="A4" s="140" t="s">
        <v>10</v>
      </c>
      <c r="B4" s="141" t="s">
        <v>66</v>
      </c>
      <c r="C4" s="235" t="s">
        <v>67</v>
      </c>
      <c r="D4" s="236"/>
      <c r="E4" s="236"/>
      <c r="F4" s="236"/>
      <c r="G4" s="237"/>
      <c r="AG4" t="s">
        <v>104</v>
      </c>
    </row>
    <row r="5" spans="1:60">
      <c r="D5" s="10"/>
    </row>
    <row r="6" spans="1:60" ht="39.6">
      <c r="A6" s="143" t="s">
        <v>105</v>
      </c>
      <c r="B6" s="145" t="s">
        <v>106</v>
      </c>
      <c r="C6" s="145" t="s">
        <v>107</v>
      </c>
      <c r="D6" s="144" t="s">
        <v>108</v>
      </c>
      <c r="E6" s="143" t="s">
        <v>109</v>
      </c>
      <c r="F6" s="142" t="s">
        <v>110</v>
      </c>
      <c r="G6" s="143" t="s">
        <v>31</v>
      </c>
      <c r="H6" s="146" t="s">
        <v>32</v>
      </c>
      <c r="I6" s="146" t="s">
        <v>111</v>
      </c>
      <c r="J6" s="146" t="s">
        <v>33</v>
      </c>
      <c r="K6" s="146" t="s">
        <v>112</v>
      </c>
      <c r="L6" s="146" t="s">
        <v>113</v>
      </c>
      <c r="M6" s="146" t="s">
        <v>114</v>
      </c>
      <c r="N6" s="146" t="s">
        <v>115</v>
      </c>
      <c r="O6" s="146" t="s">
        <v>116</v>
      </c>
      <c r="P6" s="146" t="s">
        <v>117</v>
      </c>
      <c r="Q6" s="146" t="s">
        <v>118</v>
      </c>
      <c r="R6" s="146" t="s">
        <v>119</v>
      </c>
      <c r="S6" s="146" t="s">
        <v>120</v>
      </c>
      <c r="T6" s="146" t="s">
        <v>121</v>
      </c>
      <c r="U6" s="146" t="s">
        <v>122</v>
      </c>
      <c r="V6" s="146" t="s">
        <v>123</v>
      </c>
      <c r="W6" s="146" t="s">
        <v>124</v>
      </c>
      <c r="X6" s="146" t="s">
        <v>125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2" t="s">
        <v>126</v>
      </c>
      <c r="B8" s="153" t="s">
        <v>83</v>
      </c>
      <c r="C8" s="170" t="s">
        <v>84</v>
      </c>
      <c r="D8" s="154"/>
      <c r="E8" s="155"/>
      <c r="F8" s="156"/>
      <c r="G8" s="157">
        <f>SUMIF(AG9:AG14,"&lt;&gt;NOR",G9:G14)</f>
        <v>41766.720000000001</v>
      </c>
      <c r="H8" s="151"/>
      <c r="I8" s="151">
        <f>SUM(I9:I14)</f>
        <v>27386.79</v>
      </c>
      <c r="J8" s="151"/>
      <c r="K8" s="151">
        <f>SUM(K9:K14)</f>
        <v>14379.93</v>
      </c>
      <c r="L8" s="151"/>
      <c r="M8" s="151">
        <f>SUM(M9:M14)</f>
        <v>50537.731199999995</v>
      </c>
      <c r="N8" s="151"/>
      <c r="O8" s="151">
        <f>SUM(O9:O14)</f>
        <v>1.1200000000000001</v>
      </c>
      <c r="P8" s="151"/>
      <c r="Q8" s="151">
        <f>SUM(Q9:Q14)</f>
        <v>0</v>
      </c>
      <c r="R8" s="151"/>
      <c r="S8" s="151"/>
      <c r="T8" s="151"/>
      <c r="U8" s="151"/>
      <c r="V8" s="151">
        <f>SUM(V9:V14)</f>
        <v>29.06</v>
      </c>
      <c r="W8" s="151"/>
      <c r="X8" s="151"/>
      <c r="AG8" t="s">
        <v>127</v>
      </c>
    </row>
    <row r="9" spans="1:60" outlineLevel="1">
      <c r="A9" s="164">
        <v>1</v>
      </c>
      <c r="B9" s="165" t="s">
        <v>231</v>
      </c>
      <c r="C9" s="171" t="s">
        <v>232</v>
      </c>
      <c r="D9" s="166" t="s">
        <v>137</v>
      </c>
      <c r="E9" s="167">
        <v>0.45</v>
      </c>
      <c r="F9" s="168">
        <v>3690</v>
      </c>
      <c r="G9" s="169">
        <f t="shared" ref="G9:G14" si="0">ROUND(E9*F9,2)</f>
        <v>1660.5</v>
      </c>
      <c r="H9" s="150">
        <v>2656.51</v>
      </c>
      <c r="I9" s="150">
        <f t="shared" ref="I9:I14" si="1">ROUND(E9*H9,2)</f>
        <v>1195.43</v>
      </c>
      <c r="J9" s="150">
        <v>1033.49</v>
      </c>
      <c r="K9" s="150">
        <f t="shared" ref="K9:K14" si="2">ROUND(E9*J9,2)</f>
        <v>465.07</v>
      </c>
      <c r="L9" s="150">
        <v>21</v>
      </c>
      <c r="M9" s="150">
        <f t="shared" ref="M9:M14" si="3">G9*(1+L9/100)</f>
        <v>2009.2049999999999</v>
      </c>
      <c r="N9" s="150">
        <v>0</v>
      </c>
      <c r="O9" s="150">
        <f t="shared" ref="O9:O14" si="4">ROUND(E9*N9,2)</f>
        <v>0</v>
      </c>
      <c r="P9" s="150">
        <v>0</v>
      </c>
      <c r="Q9" s="150">
        <f t="shared" ref="Q9:Q14" si="5">ROUND(E9*P9,2)</f>
        <v>0</v>
      </c>
      <c r="R9" s="150"/>
      <c r="S9" s="150" t="s">
        <v>131</v>
      </c>
      <c r="T9" s="150" t="s">
        <v>132</v>
      </c>
      <c r="U9" s="150">
        <v>2.6669999999999998</v>
      </c>
      <c r="V9" s="150">
        <f t="shared" ref="V9:V14" si="6">ROUND(E9*U9,2)</f>
        <v>1.2</v>
      </c>
      <c r="W9" s="150"/>
      <c r="X9" s="150" t="s">
        <v>133</v>
      </c>
      <c r="Y9" s="147"/>
      <c r="Z9" s="147"/>
      <c r="AA9" s="147"/>
      <c r="AB9" s="147"/>
      <c r="AC9" s="147"/>
      <c r="AD9" s="147"/>
      <c r="AE9" s="147"/>
      <c r="AF9" s="147"/>
      <c r="AG9" s="147" t="s">
        <v>134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64">
        <v>2</v>
      </c>
      <c r="B10" s="165" t="s">
        <v>233</v>
      </c>
      <c r="C10" s="171" t="s">
        <v>234</v>
      </c>
      <c r="D10" s="166" t="s">
        <v>130</v>
      </c>
      <c r="E10" s="167">
        <v>2.31</v>
      </c>
      <c r="F10" s="168">
        <v>850</v>
      </c>
      <c r="G10" s="169">
        <f t="shared" si="0"/>
        <v>1963.5</v>
      </c>
      <c r="H10" s="150">
        <v>193.65</v>
      </c>
      <c r="I10" s="150">
        <f t="shared" si="1"/>
        <v>447.33</v>
      </c>
      <c r="J10" s="150">
        <v>656.35</v>
      </c>
      <c r="K10" s="150">
        <f t="shared" si="2"/>
        <v>1516.17</v>
      </c>
      <c r="L10" s="150">
        <v>21</v>
      </c>
      <c r="M10" s="150">
        <f t="shared" si="3"/>
        <v>2375.835</v>
      </c>
      <c r="N10" s="150">
        <v>4.1739999999999999E-2</v>
      </c>
      <c r="O10" s="150">
        <f t="shared" si="4"/>
        <v>0.1</v>
      </c>
      <c r="P10" s="150">
        <v>0</v>
      </c>
      <c r="Q10" s="150">
        <f t="shared" si="5"/>
        <v>0</v>
      </c>
      <c r="R10" s="150"/>
      <c r="S10" s="150" t="s">
        <v>131</v>
      </c>
      <c r="T10" s="150" t="s">
        <v>132</v>
      </c>
      <c r="U10" s="150">
        <v>1.1599999999999999</v>
      </c>
      <c r="V10" s="150">
        <f t="shared" si="6"/>
        <v>2.68</v>
      </c>
      <c r="W10" s="150"/>
      <c r="X10" s="150" t="s">
        <v>133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134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64">
        <v>3</v>
      </c>
      <c r="B11" s="165" t="s">
        <v>235</v>
      </c>
      <c r="C11" s="171" t="s">
        <v>236</v>
      </c>
      <c r="D11" s="166" t="s">
        <v>130</v>
      </c>
      <c r="E11" s="167">
        <v>2.31</v>
      </c>
      <c r="F11" s="168">
        <v>112</v>
      </c>
      <c r="G11" s="169">
        <f t="shared" si="0"/>
        <v>258.72000000000003</v>
      </c>
      <c r="H11" s="150">
        <v>0</v>
      </c>
      <c r="I11" s="150">
        <f t="shared" si="1"/>
        <v>0</v>
      </c>
      <c r="J11" s="150">
        <v>112</v>
      </c>
      <c r="K11" s="150">
        <f t="shared" si="2"/>
        <v>258.72000000000003</v>
      </c>
      <c r="L11" s="150">
        <v>21</v>
      </c>
      <c r="M11" s="150">
        <f t="shared" si="3"/>
        <v>313.05120000000005</v>
      </c>
      <c r="N11" s="150">
        <v>2.0000000000000002E-5</v>
      </c>
      <c r="O11" s="150">
        <f t="shared" si="4"/>
        <v>0</v>
      </c>
      <c r="P11" s="150">
        <v>0</v>
      </c>
      <c r="Q11" s="150">
        <f t="shared" si="5"/>
        <v>0</v>
      </c>
      <c r="R11" s="150"/>
      <c r="S11" s="150" t="s">
        <v>131</v>
      </c>
      <c r="T11" s="150" t="s">
        <v>132</v>
      </c>
      <c r="U11" s="150">
        <v>0.33900000000000002</v>
      </c>
      <c r="V11" s="150">
        <f t="shared" si="6"/>
        <v>0.78</v>
      </c>
      <c r="W11" s="150"/>
      <c r="X11" s="150" t="s">
        <v>133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134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4">
        <v>4</v>
      </c>
      <c r="B12" s="165" t="s">
        <v>237</v>
      </c>
      <c r="C12" s="171" t="s">
        <v>238</v>
      </c>
      <c r="D12" s="166" t="s">
        <v>188</v>
      </c>
      <c r="E12" s="167">
        <v>9.9000000000000005E-2</v>
      </c>
      <c r="F12" s="168">
        <v>36000</v>
      </c>
      <c r="G12" s="169">
        <f t="shared" si="0"/>
        <v>3564</v>
      </c>
      <c r="H12" s="150">
        <v>0</v>
      </c>
      <c r="I12" s="150">
        <f t="shared" si="1"/>
        <v>0</v>
      </c>
      <c r="J12" s="150">
        <v>36000</v>
      </c>
      <c r="K12" s="150">
        <f t="shared" si="2"/>
        <v>3564</v>
      </c>
      <c r="L12" s="150">
        <v>21</v>
      </c>
      <c r="M12" s="150">
        <f t="shared" si="3"/>
        <v>4312.4399999999996</v>
      </c>
      <c r="N12" s="150">
        <v>1.04877</v>
      </c>
      <c r="O12" s="150">
        <f t="shared" si="4"/>
        <v>0.1</v>
      </c>
      <c r="P12" s="150">
        <v>0</v>
      </c>
      <c r="Q12" s="150">
        <f t="shared" si="5"/>
        <v>0</v>
      </c>
      <c r="R12" s="150"/>
      <c r="S12" s="150" t="s">
        <v>140</v>
      </c>
      <c r="T12" s="150" t="s">
        <v>132</v>
      </c>
      <c r="U12" s="150">
        <v>0</v>
      </c>
      <c r="V12" s="150">
        <f t="shared" si="6"/>
        <v>0</v>
      </c>
      <c r="W12" s="150"/>
      <c r="X12" s="150" t="s">
        <v>133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134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0.399999999999999" outlineLevel="1">
      <c r="A13" s="164">
        <v>5</v>
      </c>
      <c r="B13" s="165" t="s">
        <v>257</v>
      </c>
      <c r="C13" s="171" t="s">
        <v>258</v>
      </c>
      <c r="D13" s="166" t="s">
        <v>149</v>
      </c>
      <c r="E13" s="167">
        <v>13</v>
      </c>
      <c r="F13" s="168">
        <v>750</v>
      </c>
      <c r="G13" s="169">
        <f t="shared" si="0"/>
        <v>9750</v>
      </c>
      <c r="H13" s="150">
        <v>90.31</v>
      </c>
      <c r="I13" s="150">
        <f t="shared" si="1"/>
        <v>1174.03</v>
      </c>
      <c r="J13" s="150">
        <v>659.69</v>
      </c>
      <c r="K13" s="150">
        <f t="shared" si="2"/>
        <v>8575.9699999999993</v>
      </c>
      <c r="L13" s="150">
        <v>21</v>
      </c>
      <c r="M13" s="150">
        <f t="shared" si="3"/>
        <v>11797.5</v>
      </c>
      <c r="N13" s="150">
        <v>3.3E-4</v>
      </c>
      <c r="O13" s="150">
        <f t="shared" si="4"/>
        <v>0</v>
      </c>
      <c r="P13" s="150">
        <v>0</v>
      </c>
      <c r="Q13" s="150">
        <f t="shared" si="5"/>
        <v>0</v>
      </c>
      <c r="R13" s="150"/>
      <c r="S13" s="150" t="s">
        <v>131</v>
      </c>
      <c r="T13" s="150" t="s">
        <v>132</v>
      </c>
      <c r="U13" s="150">
        <v>1.877</v>
      </c>
      <c r="V13" s="150">
        <f t="shared" si="6"/>
        <v>24.4</v>
      </c>
      <c r="W13" s="150"/>
      <c r="X13" s="150" t="s">
        <v>133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134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0.399999999999999" outlineLevel="1">
      <c r="A14" s="164">
        <v>6</v>
      </c>
      <c r="B14" s="165" t="s">
        <v>259</v>
      </c>
      <c r="C14" s="171" t="s">
        <v>260</v>
      </c>
      <c r="D14" s="166" t="s">
        <v>149</v>
      </c>
      <c r="E14" s="167">
        <v>13</v>
      </c>
      <c r="F14" s="168">
        <v>1890</v>
      </c>
      <c r="G14" s="169">
        <f t="shared" si="0"/>
        <v>24570</v>
      </c>
      <c r="H14" s="150">
        <v>1890</v>
      </c>
      <c r="I14" s="150">
        <f t="shared" si="1"/>
        <v>24570</v>
      </c>
      <c r="J14" s="150">
        <v>0</v>
      </c>
      <c r="K14" s="150">
        <f t="shared" si="2"/>
        <v>0</v>
      </c>
      <c r="L14" s="150">
        <v>21</v>
      </c>
      <c r="M14" s="150">
        <f t="shared" si="3"/>
        <v>29729.7</v>
      </c>
      <c r="N14" s="150">
        <v>7.0499999999999993E-2</v>
      </c>
      <c r="O14" s="150">
        <f t="shared" si="4"/>
        <v>0.92</v>
      </c>
      <c r="P14" s="150">
        <v>0</v>
      </c>
      <c r="Q14" s="150">
        <f t="shared" si="5"/>
        <v>0</v>
      </c>
      <c r="R14" s="150"/>
      <c r="S14" s="150" t="s">
        <v>140</v>
      </c>
      <c r="T14" s="150" t="s">
        <v>132</v>
      </c>
      <c r="U14" s="150">
        <v>0</v>
      </c>
      <c r="V14" s="150">
        <f t="shared" si="6"/>
        <v>0</v>
      </c>
      <c r="W14" s="150"/>
      <c r="X14" s="150" t="s">
        <v>194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195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>
      <c r="A15" s="152" t="s">
        <v>126</v>
      </c>
      <c r="B15" s="153" t="s">
        <v>85</v>
      </c>
      <c r="C15" s="170" t="s">
        <v>86</v>
      </c>
      <c r="D15" s="154"/>
      <c r="E15" s="155"/>
      <c r="F15" s="156"/>
      <c r="G15" s="157">
        <f>SUMIF(AG16:AG24,"&lt;&gt;NOR",G16:G24)</f>
        <v>256833.37</v>
      </c>
      <c r="H15" s="151"/>
      <c r="I15" s="151">
        <f>SUM(I16:I24)</f>
        <v>0</v>
      </c>
      <c r="J15" s="151"/>
      <c r="K15" s="151">
        <f>SUM(K16:K24)</f>
        <v>256833.37</v>
      </c>
      <c r="L15" s="151"/>
      <c r="M15" s="151">
        <f>SUM(M16:M24)</f>
        <v>310768.37770000007</v>
      </c>
      <c r="N15" s="151"/>
      <c r="O15" s="151">
        <f>SUM(O16:O24)</f>
        <v>2.7100000000000004</v>
      </c>
      <c r="P15" s="151"/>
      <c r="Q15" s="151">
        <f>SUM(Q16:Q24)</f>
        <v>0</v>
      </c>
      <c r="R15" s="151"/>
      <c r="S15" s="151"/>
      <c r="T15" s="151"/>
      <c r="U15" s="151"/>
      <c r="V15" s="151">
        <f>SUM(V16:V24)</f>
        <v>0</v>
      </c>
      <c r="W15" s="151"/>
      <c r="X15" s="151"/>
      <c r="AG15" t="s">
        <v>127</v>
      </c>
    </row>
    <row r="16" spans="1:60" outlineLevel="1">
      <c r="A16" s="164">
        <v>7</v>
      </c>
      <c r="B16" s="165" t="s">
        <v>261</v>
      </c>
      <c r="C16" s="171" t="s">
        <v>262</v>
      </c>
      <c r="D16" s="166" t="s">
        <v>214</v>
      </c>
      <c r="E16" s="167">
        <v>2</v>
      </c>
      <c r="F16" s="168">
        <v>37000</v>
      </c>
      <c r="G16" s="169">
        <f t="shared" ref="G16:G24" si="7">ROUND(E16*F16,2)</f>
        <v>74000</v>
      </c>
      <c r="H16" s="150">
        <v>0</v>
      </c>
      <c r="I16" s="150">
        <f t="shared" ref="I16:I24" si="8">ROUND(E16*H16,2)</f>
        <v>0</v>
      </c>
      <c r="J16" s="150">
        <v>37000</v>
      </c>
      <c r="K16" s="150">
        <f t="shared" ref="K16:K24" si="9">ROUND(E16*J16,2)</f>
        <v>74000</v>
      </c>
      <c r="L16" s="150">
        <v>21</v>
      </c>
      <c r="M16" s="150">
        <f t="shared" ref="M16:M24" si="10">G16*(1+L16/100)</f>
        <v>89540</v>
      </c>
      <c r="N16" s="150">
        <v>5.1399999999999996E-3</v>
      </c>
      <c r="O16" s="150">
        <f t="shared" ref="O16:O24" si="11">ROUND(E16*N16,2)</f>
        <v>0.01</v>
      </c>
      <c r="P16" s="150">
        <v>0</v>
      </c>
      <c r="Q16" s="150">
        <f t="shared" ref="Q16:Q24" si="12">ROUND(E16*P16,2)</f>
        <v>0</v>
      </c>
      <c r="R16" s="150"/>
      <c r="S16" s="150" t="s">
        <v>140</v>
      </c>
      <c r="T16" s="150" t="s">
        <v>132</v>
      </c>
      <c r="U16" s="150">
        <v>0</v>
      </c>
      <c r="V16" s="150">
        <f t="shared" ref="V16:V24" si="13">ROUND(E16*U16,2)</f>
        <v>0</v>
      </c>
      <c r="W16" s="150"/>
      <c r="X16" s="150" t="s">
        <v>133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134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>
      <c r="A17" s="164">
        <v>8</v>
      </c>
      <c r="B17" s="165" t="s">
        <v>263</v>
      </c>
      <c r="C17" s="171" t="s">
        <v>264</v>
      </c>
      <c r="D17" s="166" t="s">
        <v>137</v>
      </c>
      <c r="E17" s="167">
        <v>8.9489999999999998</v>
      </c>
      <c r="F17" s="168">
        <v>4740</v>
      </c>
      <c r="G17" s="169">
        <f t="shared" si="7"/>
        <v>42418.26</v>
      </c>
      <c r="H17" s="150">
        <v>0</v>
      </c>
      <c r="I17" s="150">
        <f t="shared" si="8"/>
        <v>0</v>
      </c>
      <c r="J17" s="150">
        <v>4740</v>
      </c>
      <c r="K17" s="150">
        <f t="shared" si="9"/>
        <v>42418.26</v>
      </c>
      <c r="L17" s="150">
        <v>21</v>
      </c>
      <c r="M17" s="150">
        <f t="shared" si="10"/>
        <v>51326.094600000004</v>
      </c>
      <c r="N17" s="150">
        <v>0</v>
      </c>
      <c r="O17" s="150">
        <f t="shared" si="11"/>
        <v>0</v>
      </c>
      <c r="P17" s="150">
        <v>0</v>
      </c>
      <c r="Q17" s="150">
        <f t="shared" si="12"/>
        <v>0</v>
      </c>
      <c r="R17" s="150"/>
      <c r="S17" s="150" t="s">
        <v>140</v>
      </c>
      <c r="T17" s="150" t="s">
        <v>132</v>
      </c>
      <c r="U17" s="150">
        <v>0</v>
      </c>
      <c r="V17" s="150">
        <f t="shared" si="13"/>
        <v>0</v>
      </c>
      <c r="W17" s="150"/>
      <c r="X17" s="150" t="s">
        <v>133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134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>
      <c r="A18" s="164">
        <v>9</v>
      </c>
      <c r="B18" s="165" t="s">
        <v>265</v>
      </c>
      <c r="C18" s="171" t="s">
        <v>266</v>
      </c>
      <c r="D18" s="166" t="s">
        <v>130</v>
      </c>
      <c r="E18" s="167">
        <v>9.5549999999999997</v>
      </c>
      <c r="F18" s="168">
        <v>890</v>
      </c>
      <c r="G18" s="169">
        <f t="shared" si="7"/>
        <v>8503.9500000000007</v>
      </c>
      <c r="H18" s="150">
        <v>0</v>
      </c>
      <c r="I18" s="150">
        <f t="shared" si="8"/>
        <v>0</v>
      </c>
      <c r="J18" s="150">
        <v>890</v>
      </c>
      <c r="K18" s="150">
        <f t="shared" si="9"/>
        <v>8503.9500000000007</v>
      </c>
      <c r="L18" s="150">
        <v>21</v>
      </c>
      <c r="M18" s="150">
        <f t="shared" si="10"/>
        <v>10289.779500000001</v>
      </c>
      <c r="N18" s="150">
        <v>1.787E-2</v>
      </c>
      <c r="O18" s="150">
        <f t="shared" si="11"/>
        <v>0.17</v>
      </c>
      <c r="P18" s="150">
        <v>0</v>
      </c>
      <c r="Q18" s="150">
        <f t="shared" si="12"/>
        <v>0</v>
      </c>
      <c r="R18" s="150"/>
      <c r="S18" s="150" t="s">
        <v>140</v>
      </c>
      <c r="T18" s="150" t="s">
        <v>132</v>
      </c>
      <c r="U18" s="150">
        <v>0</v>
      </c>
      <c r="V18" s="150">
        <f t="shared" si="13"/>
        <v>0</v>
      </c>
      <c r="W18" s="150"/>
      <c r="X18" s="150" t="s">
        <v>133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0.399999999999999" outlineLevel="1">
      <c r="A19" s="164">
        <v>10</v>
      </c>
      <c r="B19" s="165" t="s">
        <v>267</v>
      </c>
      <c r="C19" s="171" t="s">
        <v>268</v>
      </c>
      <c r="D19" s="166" t="s">
        <v>130</v>
      </c>
      <c r="E19" s="167">
        <v>9.5549999999999997</v>
      </c>
      <c r="F19" s="168">
        <v>112</v>
      </c>
      <c r="G19" s="169">
        <f t="shared" si="7"/>
        <v>1070.1600000000001</v>
      </c>
      <c r="H19" s="150">
        <v>0</v>
      </c>
      <c r="I19" s="150">
        <f t="shared" si="8"/>
        <v>0</v>
      </c>
      <c r="J19" s="150">
        <v>112</v>
      </c>
      <c r="K19" s="150">
        <f t="shared" si="9"/>
        <v>1070.1600000000001</v>
      </c>
      <c r="L19" s="150">
        <v>21</v>
      </c>
      <c r="M19" s="150">
        <f t="shared" si="10"/>
        <v>1294.8936000000001</v>
      </c>
      <c r="N19" s="150">
        <v>0</v>
      </c>
      <c r="O19" s="150">
        <f t="shared" si="11"/>
        <v>0</v>
      </c>
      <c r="P19" s="150">
        <v>0</v>
      </c>
      <c r="Q19" s="150">
        <f t="shared" si="12"/>
        <v>0</v>
      </c>
      <c r="R19" s="150"/>
      <c r="S19" s="150" t="s">
        <v>140</v>
      </c>
      <c r="T19" s="150" t="s">
        <v>132</v>
      </c>
      <c r="U19" s="150">
        <v>0</v>
      </c>
      <c r="V19" s="150">
        <f t="shared" si="13"/>
        <v>0</v>
      </c>
      <c r="W19" s="150"/>
      <c r="X19" s="150" t="s">
        <v>133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134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4">
        <v>11</v>
      </c>
      <c r="B20" s="165" t="s">
        <v>269</v>
      </c>
      <c r="C20" s="171" t="s">
        <v>270</v>
      </c>
      <c r="D20" s="166" t="s">
        <v>188</v>
      </c>
      <c r="E20" s="167">
        <v>1.9690000000000001</v>
      </c>
      <c r="F20" s="168">
        <v>36000</v>
      </c>
      <c r="G20" s="169">
        <f t="shared" si="7"/>
        <v>70884</v>
      </c>
      <c r="H20" s="150">
        <v>0</v>
      </c>
      <c r="I20" s="150">
        <f t="shared" si="8"/>
        <v>0</v>
      </c>
      <c r="J20" s="150">
        <v>36000</v>
      </c>
      <c r="K20" s="150">
        <f t="shared" si="9"/>
        <v>70884</v>
      </c>
      <c r="L20" s="150">
        <v>21</v>
      </c>
      <c r="M20" s="150">
        <f t="shared" si="10"/>
        <v>85769.64</v>
      </c>
      <c r="N20" s="150">
        <v>1.0490900000000001</v>
      </c>
      <c r="O20" s="150">
        <f t="shared" si="11"/>
        <v>2.0699999999999998</v>
      </c>
      <c r="P20" s="150">
        <v>0</v>
      </c>
      <c r="Q20" s="150">
        <f t="shared" si="12"/>
        <v>0</v>
      </c>
      <c r="R20" s="150"/>
      <c r="S20" s="150" t="s">
        <v>140</v>
      </c>
      <c r="T20" s="150" t="s">
        <v>132</v>
      </c>
      <c r="U20" s="150">
        <v>0</v>
      </c>
      <c r="V20" s="150">
        <f t="shared" si="13"/>
        <v>0</v>
      </c>
      <c r="W20" s="150"/>
      <c r="X20" s="150" t="s">
        <v>133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134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>
      <c r="A21" s="164">
        <v>12</v>
      </c>
      <c r="B21" s="165" t="s">
        <v>271</v>
      </c>
      <c r="C21" s="171" t="s">
        <v>272</v>
      </c>
      <c r="D21" s="166" t="s">
        <v>130</v>
      </c>
      <c r="E21" s="167">
        <v>11.3</v>
      </c>
      <c r="F21" s="168">
        <v>1370</v>
      </c>
      <c r="G21" s="169">
        <f t="shared" si="7"/>
        <v>15481</v>
      </c>
      <c r="H21" s="150">
        <v>0</v>
      </c>
      <c r="I21" s="150">
        <f t="shared" si="8"/>
        <v>0</v>
      </c>
      <c r="J21" s="150">
        <v>1370</v>
      </c>
      <c r="K21" s="150">
        <f t="shared" si="9"/>
        <v>15481</v>
      </c>
      <c r="L21" s="150">
        <v>21</v>
      </c>
      <c r="M21" s="150">
        <f t="shared" si="10"/>
        <v>18732.009999999998</v>
      </c>
      <c r="N21" s="150">
        <v>2.102E-2</v>
      </c>
      <c r="O21" s="150">
        <f t="shared" si="11"/>
        <v>0.24</v>
      </c>
      <c r="P21" s="150">
        <v>0</v>
      </c>
      <c r="Q21" s="150">
        <f t="shared" si="12"/>
        <v>0</v>
      </c>
      <c r="R21" s="150"/>
      <c r="S21" s="150" t="s">
        <v>140</v>
      </c>
      <c r="T21" s="150" t="s">
        <v>132</v>
      </c>
      <c r="U21" s="150">
        <v>0</v>
      </c>
      <c r="V21" s="150">
        <f t="shared" si="13"/>
        <v>0</v>
      </c>
      <c r="W21" s="150"/>
      <c r="X21" s="150" t="s">
        <v>133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134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0.399999999999999" outlineLevel="1">
      <c r="A22" s="164">
        <v>13</v>
      </c>
      <c r="B22" s="165" t="s">
        <v>273</v>
      </c>
      <c r="C22" s="171" t="s">
        <v>274</v>
      </c>
      <c r="D22" s="166" t="s">
        <v>130</v>
      </c>
      <c r="E22" s="167">
        <v>10.4</v>
      </c>
      <c r="F22" s="168">
        <v>1140</v>
      </c>
      <c r="G22" s="169">
        <f t="shared" si="7"/>
        <v>11856</v>
      </c>
      <c r="H22" s="150">
        <v>0</v>
      </c>
      <c r="I22" s="150">
        <f t="shared" si="8"/>
        <v>0</v>
      </c>
      <c r="J22" s="150">
        <v>1140</v>
      </c>
      <c r="K22" s="150">
        <f t="shared" si="9"/>
        <v>11856</v>
      </c>
      <c r="L22" s="150">
        <v>21</v>
      </c>
      <c r="M22" s="150">
        <f t="shared" si="10"/>
        <v>14345.76</v>
      </c>
      <c r="N22" s="150">
        <v>2.102E-2</v>
      </c>
      <c r="O22" s="150">
        <f t="shared" si="11"/>
        <v>0.22</v>
      </c>
      <c r="P22" s="150">
        <v>0</v>
      </c>
      <c r="Q22" s="150">
        <f t="shared" si="12"/>
        <v>0</v>
      </c>
      <c r="R22" s="150"/>
      <c r="S22" s="150" t="s">
        <v>140</v>
      </c>
      <c r="T22" s="150" t="s">
        <v>132</v>
      </c>
      <c r="U22" s="150">
        <v>0</v>
      </c>
      <c r="V22" s="150">
        <f t="shared" si="13"/>
        <v>0</v>
      </c>
      <c r="W22" s="150"/>
      <c r="X22" s="150" t="s">
        <v>133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134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0.399999999999999" outlineLevel="1">
      <c r="A23" s="164">
        <v>14</v>
      </c>
      <c r="B23" s="165" t="s">
        <v>277</v>
      </c>
      <c r="C23" s="171" t="s">
        <v>278</v>
      </c>
      <c r="D23" s="166" t="s">
        <v>130</v>
      </c>
      <c r="E23" s="167">
        <v>42</v>
      </c>
      <c r="F23" s="168">
        <v>560</v>
      </c>
      <c r="G23" s="169">
        <f t="shared" si="7"/>
        <v>23520</v>
      </c>
      <c r="H23" s="150">
        <v>0</v>
      </c>
      <c r="I23" s="150">
        <f t="shared" si="8"/>
        <v>0</v>
      </c>
      <c r="J23" s="150">
        <v>560</v>
      </c>
      <c r="K23" s="150">
        <f t="shared" si="9"/>
        <v>23520</v>
      </c>
      <c r="L23" s="150">
        <v>21</v>
      </c>
      <c r="M23" s="150">
        <f t="shared" si="10"/>
        <v>28459.200000000001</v>
      </c>
      <c r="N23" s="150">
        <v>0</v>
      </c>
      <c r="O23" s="150">
        <f t="shared" si="11"/>
        <v>0</v>
      </c>
      <c r="P23" s="150">
        <v>0</v>
      </c>
      <c r="Q23" s="150">
        <f t="shared" si="12"/>
        <v>0</v>
      </c>
      <c r="R23" s="150"/>
      <c r="S23" s="150" t="s">
        <v>198</v>
      </c>
      <c r="T23" s="150" t="s">
        <v>132</v>
      </c>
      <c r="U23" s="150">
        <v>0</v>
      </c>
      <c r="V23" s="150">
        <f t="shared" si="13"/>
        <v>0</v>
      </c>
      <c r="W23" s="150"/>
      <c r="X23" s="150" t="s">
        <v>133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134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0.399999999999999" outlineLevel="1">
      <c r="A24" s="164">
        <v>15</v>
      </c>
      <c r="B24" s="165" t="s">
        <v>279</v>
      </c>
      <c r="C24" s="171" t="s">
        <v>280</v>
      </c>
      <c r="D24" s="166" t="s">
        <v>214</v>
      </c>
      <c r="E24" s="167">
        <v>20</v>
      </c>
      <c r="F24" s="168">
        <v>455</v>
      </c>
      <c r="G24" s="169">
        <f t="shared" si="7"/>
        <v>9100</v>
      </c>
      <c r="H24" s="150">
        <v>0</v>
      </c>
      <c r="I24" s="150">
        <f t="shared" si="8"/>
        <v>0</v>
      </c>
      <c r="J24" s="150">
        <v>455</v>
      </c>
      <c r="K24" s="150">
        <f t="shared" si="9"/>
        <v>9100</v>
      </c>
      <c r="L24" s="150">
        <v>21</v>
      </c>
      <c r="M24" s="150">
        <f t="shared" si="10"/>
        <v>11011</v>
      </c>
      <c r="N24" s="150">
        <v>0</v>
      </c>
      <c r="O24" s="150">
        <f t="shared" si="11"/>
        <v>0</v>
      </c>
      <c r="P24" s="150">
        <v>0</v>
      </c>
      <c r="Q24" s="150">
        <f t="shared" si="12"/>
        <v>0</v>
      </c>
      <c r="R24" s="150"/>
      <c r="S24" s="150" t="s">
        <v>198</v>
      </c>
      <c r="T24" s="150" t="s">
        <v>132</v>
      </c>
      <c r="U24" s="150">
        <v>0</v>
      </c>
      <c r="V24" s="150">
        <f t="shared" si="13"/>
        <v>0</v>
      </c>
      <c r="W24" s="150"/>
      <c r="X24" s="150" t="s">
        <v>133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134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>
      <c r="A25" s="152" t="s">
        <v>126</v>
      </c>
      <c r="B25" s="153" t="s">
        <v>87</v>
      </c>
      <c r="C25" s="170" t="s">
        <v>88</v>
      </c>
      <c r="D25" s="154"/>
      <c r="E25" s="155"/>
      <c r="F25" s="156"/>
      <c r="G25" s="157">
        <f>SUMIF(AG26:AG27,"&lt;&gt;NOR",G26:G27)</f>
        <v>29639.030000000002</v>
      </c>
      <c r="H25" s="151"/>
      <c r="I25" s="151">
        <f>SUM(I26:I27)</f>
        <v>0</v>
      </c>
      <c r="J25" s="151"/>
      <c r="K25" s="151">
        <f>SUM(K26:K27)</f>
        <v>29639.030000000002</v>
      </c>
      <c r="L25" s="151"/>
      <c r="M25" s="151">
        <f>SUM(M26:M27)</f>
        <v>35863.226299999995</v>
      </c>
      <c r="N25" s="151"/>
      <c r="O25" s="151">
        <f>SUM(O26:O27)</f>
        <v>0</v>
      </c>
      <c r="P25" s="151"/>
      <c r="Q25" s="151">
        <f>SUM(Q26:Q27)</f>
        <v>0</v>
      </c>
      <c r="R25" s="151"/>
      <c r="S25" s="151"/>
      <c r="T25" s="151"/>
      <c r="U25" s="151"/>
      <c r="V25" s="151">
        <f>SUM(V26:V27)</f>
        <v>0</v>
      </c>
      <c r="W25" s="151"/>
      <c r="X25" s="151"/>
      <c r="AG25" t="s">
        <v>127</v>
      </c>
    </row>
    <row r="26" spans="1:60" ht="20.399999999999999" outlineLevel="1">
      <c r="A26" s="164">
        <v>16</v>
      </c>
      <c r="B26" s="165" t="s">
        <v>295</v>
      </c>
      <c r="C26" s="171" t="s">
        <v>296</v>
      </c>
      <c r="D26" s="166" t="s">
        <v>130</v>
      </c>
      <c r="E26" s="167">
        <v>24.375</v>
      </c>
      <c r="F26" s="168">
        <v>307</v>
      </c>
      <c r="G26" s="169">
        <f>ROUND(E26*F26,2)</f>
        <v>7483.13</v>
      </c>
      <c r="H26" s="150">
        <v>0</v>
      </c>
      <c r="I26" s="150">
        <f>ROUND(E26*H26,2)</f>
        <v>0</v>
      </c>
      <c r="J26" s="150">
        <v>307</v>
      </c>
      <c r="K26" s="150">
        <f>ROUND(E26*J26,2)</f>
        <v>7483.13</v>
      </c>
      <c r="L26" s="150">
        <v>21</v>
      </c>
      <c r="M26" s="150">
        <f>G26*(1+L26/100)</f>
        <v>9054.5872999999992</v>
      </c>
      <c r="N26" s="150">
        <v>0</v>
      </c>
      <c r="O26" s="150">
        <f>ROUND(E26*N26,2)</f>
        <v>0</v>
      </c>
      <c r="P26" s="150">
        <v>0</v>
      </c>
      <c r="Q26" s="150">
        <f>ROUND(E26*P26,2)</f>
        <v>0</v>
      </c>
      <c r="R26" s="150"/>
      <c r="S26" s="150" t="s">
        <v>140</v>
      </c>
      <c r="T26" s="150" t="s">
        <v>132</v>
      </c>
      <c r="U26" s="150">
        <v>0</v>
      </c>
      <c r="V26" s="150">
        <f>ROUND(E26*U26,2)</f>
        <v>0</v>
      </c>
      <c r="W26" s="150"/>
      <c r="X26" s="150" t="s">
        <v>133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0.399999999999999" outlineLevel="1">
      <c r="A27" s="164">
        <v>17</v>
      </c>
      <c r="B27" s="165" t="s">
        <v>301</v>
      </c>
      <c r="C27" s="171" t="s">
        <v>302</v>
      </c>
      <c r="D27" s="166" t="s">
        <v>130</v>
      </c>
      <c r="E27" s="167">
        <v>34.085999999999999</v>
      </c>
      <c r="F27" s="168">
        <v>650</v>
      </c>
      <c r="G27" s="169">
        <f>ROUND(E27*F27,2)</f>
        <v>22155.9</v>
      </c>
      <c r="H27" s="150">
        <v>0</v>
      </c>
      <c r="I27" s="150">
        <f>ROUND(E27*H27,2)</f>
        <v>0</v>
      </c>
      <c r="J27" s="150">
        <v>650</v>
      </c>
      <c r="K27" s="150">
        <f>ROUND(E27*J27,2)</f>
        <v>22155.9</v>
      </c>
      <c r="L27" s="150">
        <v>21</v>
      </c>
      <c r="M27" s="150">
        <f>G27*(1+L27/100)</f>
        <v>26808.638999999999</v>
      </c>
      <c r="N27" s="150">
        <v>0</v>
      </c>
      <c r="O27" s="150">
        <f>ROUND(E27*N27,2)</f>
        <v>0</v>
      </c>
      <c r="P27" s="150">
        <v>0</v>
      </c>
      <c r="Q27" s="150">
        <f>ROUND(E27*P27,2)</f>
        <v>0</v>
      </c>
      <c r="R27" s="150"/>
      <c r="S27" s="150" t="s">
        <v>198</v>
      </c>
      <c r="T27" s="150" t="s">
        <v>132</v>
      </c>
      <c r="U27" s="150">
        <v>0</v>
      </c>
      <c r="V27" s="150">
        <f>ROUND(E27*U27,2)</f>
        <v>0</v>
      </c>
      <c r="W27" s="150"/>
      <c r="X27" s="150" t="s">
        <v>133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134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6.4">
      <c r="A28" s="152" t="s">
        <v>126</v>
      </c>
      <c r="B28" s="153" t="s">
        <v>89</v>
      </c>
      <c r="C28" s="170" t="s">
        <v>90</v>
      </c>
      <c r="D28" s="154"/>
      <c r="E28" s="155"/>
      <c r="F28" s="156"/>
      <c r="G28" s="157">
        <f>SUMIF(AG29:AG29,"&lt;&gt;NOR",G29:G29)</f>
        <v>2573.38</v>
      </c>
      <c r="H28" s="151"/>
      <c r="I28" s="151">
        <f>SUM(I29:I29)</f>
        <v>0</v>
      </c>
      <c r="J28" s="151"/>
      <c r="K28" s="151">
        <f>SUM(K29:K29)</f>
        <v>2573.38</v>
      </c>
      <c r="L28" s="151"/>
      <c r="M28" s="151">
        <f>SUM(M29:M29)</f>
        <v>3113.7898</v>
      </c>
      <c r="N28" s="151"/>
      <c r="O28" s="151">
        <f>SUM(O29:O29)</f>
        <v>0.01</v>
      </c>
      <c r="P28" s="151"/>
      <c r="Q28" s="151">
        <f>SUM(Q29:Q29)</f>
        <v>0</v>
      </c>
      <c r="R28" s="151"/>
      <c r="S28" s="151"/>
      <c r="T28" s="151"/>
      <c r="U28" s="151"/>
      <c r="V28" s="151">
        <f>SUM(V29:V29)</f>
        <v>0</v>
      </c>
      <c r="W28" s="151"/>
      <c r="X28" s="151"/>
      <c r="AG28" t="s">
        <v>127</v>
      </c>
    </row>
    <row r="29" spans="1:60" outlineLevel="1">
      <c r="A29" s="164">
        <v>18</v>
      </c>
      <c r="B29" s="165" t="s">
        <v>303</v>
      </c>
      <c r="C29" s="171" t="s">
        <v>304</v>
      </c>
      <c r="D29" s="166" t="s">
        <v>130</v>
      </c>
      <c r="E29" s="167">
        <v>13.403</v>
      </c>
      <c r="F29" s="168">
        <v>192</v>
      </c>
      <c r="G29" s="169">
        <f>ROUND(E29*F29,2)</f>
        <v>2573.38</v>
      </c>
      <c r="H29" s="150">
        <v>0</v>
      </c>
      <c r="I29" s="150">
        <f>ROUND(E29*H29,2)</f>
        <v>0</v>
      </c>
      <c r="J29" s="150">
        <v>192</v>
      </c>
      <c r="K29" s="150">
        <f>ROUND(E29*J29,2)</f>
        <v>2573.38</v>
      </c>
      <c r="L29" s="150">
        <v>21</v>
      </c>
      <c r="M29" s="150">
        <f>G29*(1+L29/100)</f>
        <v>3113.7898</v>
      </c>
      <c r="N29" s="150">
        <v>4.6000000000000001E-4</v>
      </c>
      <c r="O29" s="150">
        <f>ROUND(E29*N29,2)</f>
        <v>0.01</v>
      </c>
      <c r="P29" s="150">
        <v>0</v>
      </c>
      <c r="Q29" s="150">
        <f>ROUND(E29*P29,2)</f>
        <v>0</v>
      </c>
      <c r="R29" s="150"/>
      <c r="S29" s="150" t="s">
        <v>140</v>
      </c>
      <c r="T29" s="150" t="s">
        <v>132</v>
      </c>
      <c r="U29" s="150">
        <v>0</v>
      </c>
      <c r="V29" s="150">
        <f>ROUND(E29*U29,2)</f>
        <v>0</v>
      </c>
      <c r="W29" s="150"/>
      <c r="X29" s="150" t="s">
        <v>133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134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>
      <c r="A30" s="152" t="s">
        <v>126</v>
      </c>
      <c r="B30" s="153" t="s">
        <v>91</v>
      </c>
      <c r="C30" s="170" t="s">
        <v>92</v>
      </c>
      <c r="D30" s="154"/>
      <c r="E30" s="155"/>
      <c r="F30" s="156"/>
      <c r="G30" s="157">
        <f>SUMIF(AG31:AG38,"&lt;&gt;NOR",G31:G38)</f>
        <v>124367.45</v>
      </c>
      <c r="H30" s="151"/>
      <c r="I30" s="151">
        <f>SUM(I31:I38)</f>
        <v>4647.34</v>
      </c>
      <c r="J30" s="151"/>
      <c r="K30" s="151">
        <f>SUM(K31:K38)</f>
        <v>119720.11</v>
      </c>
      <c r="L30" s="151"/>
      <c r="M30" s="151">
        <f>SUM(M31:M38)</f>
        <v>150484.6145</v>
      </c>
      <c r="N30" s="151"/>
      <c r="O30" s="151">
        <f>SUM(O31:O38)</f>
        <v>1.1300000000000001</v>
      </c>
      <c r="P30" s="151"/>
      <c r="Q30" s="151">
        <f>SUM(Q31:Q38)</f>
        <v>21.830000000000002</v>
      </c>
      <c r="R30" s="151"/>
      <c r="S30" s="151"/>
      <c r="T30" s="151"/>
      <c r="U30" s="151"/>
      <c r="V30" s="151">
        <f>SUM(V31:V38)</f>
        <v>158.13</v>
      </c>
      <c r="W30" s="151"/>
      <c r="X30" s="151"/>
      <c r="AG30" t="s">
        <v>127</v>
      </c>
    </row>
    <row r="31" spans="1:60" outlineLevel="1">
      <c r="A31" s="164">
        <v>19</v>
      </c>
      <c r="B31" s="165" t="s">
        <v>311</v>
      </c>
      <c r="C31" s="171" t="s">
        <v>312</v>
      </c>
      <c r="D31" s="166" t="s">
        <v>130</v>
      </c>
      <c r="E31" s="167">
        <v>1.675</v>
      </c>
      <c r="F31" s="168">
        <v>266</v>
      </c>
      <c r="G31" s="169">
        <f t="shared" ref="G31:G38" si="14">ROUND(E31*F31,2)</f>
        <v>445.55</v>
      </c>
      <c r="H31" s="150">
        <v>157.19999999999999</v>
      </c>
      <c r="I31" s="150">
        <f t="shared" ref="I31:I38" si="15">ROUND(E31*H31,2)</f>
        <v>263.31</v>
      </c>
      <c r="J31" s="150">
        <v>108.8</v>
      </c>
      <c r="K31" s="150">
        <f t="shared" ref="K31:K38" si="16">ROUND(E31*J31,2)</f>
        <v>182.24</v>
      </c>
      <c r="L31" s="150">
        <v>21</v>
      </c>
      <c r="M31" s="150">
        <f t="shared" ref="M31:M38" si="17">G31*(1+L31/100)</f>
        <v>539.1155</v>
      </c>
      <c r="N31" s="150">
        <v>6.3000000000000003E-4</v>
      </c>
      <c r="O31" s="150">
        <f t="shared" ref="O31:O38" si="18">ROUND(E31*N31,2)</f>
        <v>0</v>
      </c>
      <c r="P31" s="150">
        <v>0</v>
      </c>
      <c r="Q31" s="150">
        <f t="shared" ref="Q31:Q38" si="19">ROUND(E31*P31,2)</f>
        <v>0</v>
      </c>
      <c r="R31" s="150"/>
      <c r="S31" s="150" t="s">
        <v>131</v>
      </c>
      <c r="T31" s="150" t="s">
        <v>132</v>
      </c>
      <c r="U31" s="150">
        <v>0.42</v>
      </c>
      <c r="V31" s="150">
        <f t="shared" ref="V31:V38" si="20">ROUND(E31*U31,2)</f>
        <v>0.7</v>
      </c>
      <c r="W31" s="150"/>
      <c r="X31" s="150" t="s">
        <v>133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134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>
      <c r="A32" s="164">
        <v>20</v>
      </c>
      <c r="B32" s="165" t="s">
        <v>313</v>
      </c>
      <c r="C32" s="171" t="s">
        <v>314</v>
      </c>
      <c r="D32" s="166" t="s">
        <v>149</v>
      </c>
      <c r="E32" s="167">
        <v>14.9</v>
      </c>
      <c r="F32" s="168">
        <v>89</v>
      </c>
      <c r="G32" s="169">
        <f t="shared" si="14"/>
        <v>1326.1</v>
      </c>
      <c r="H32" s="150">
        <v>0</v>
      </c>
      <c r="I32" s="150">
        <f t="shared" si="15"/>
        <v>0</v>
      </c>
      <c r="J32" s="150">
        <v>89</v>
      </c>
      <c r="K32" s="150">
        <f t="shared" si="16"/>
        <v>1326.1</v>
      </c>
      <c r="L32" s="150">
        <v>21</v>
      </c>
      <c r="M32" s="150">
        <f t="shared" si="17"/>
        <v>1604.5809999999999</v>
      </c>
      <c r="N32" s="150">
        <v>7.6999999999999996E-4</v>
      </c>
      <c r="O32" s="150">
        <f t="shared" si="18"/>
        <v>0.01</v>
      </c>
      <c r="P32" s="150">
        <v>0</v>
      </c>
      <c r="Q32" s="150">
        <f t="shared" si="19"/>
        <v>0</v>
      </c>
      <c r="R32" s="150"/>
      <c r="S32" s="150" t="s">
        <v>140</v>
      </c>
      <c r="T32" s="150" t="s">
        <v>132</v>
      </c>
      <c r="U32" s="150">
        <v>0</v>
      </c>
      <c r="V32" s="150">
        <f t="shared" si="20"/>
        <v>0</v>
      </c>
      <c r="W32" s="150"/>
      <c r="X32" s="150" t="s">
        <v>133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134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0.399999999999999" outlineLevel="1">
      <c r="A33" s="164">
        <v>21</v>
      </c>
      <c r="B33" s="165" t="s">
        <v>317</v>
      </c>
      <c r="C33" s="171" t="s">
        <v>318</v>
      </c>
      <c r="D33" s="166" t="s">
        <v>149</v>
      </c>
      <c r="E33" s="167">
        <v>14.9</v>
      </c>
      <c r="F33" s="168">
        <v>92</v>
      </c>
      <c r="G33" s="169">
        <f t="shared" si="14"/>
        <v>1370.8</v>
      </c>
      <c r="H33" s="150">
        <v>0</v>
      </c>
      <c r="I33" s="150">
        <f t="shared" si="15"/>
        <v>0</v>
      </c>
      <c r="J33" s="150">
        <v>92</v>
      </c>
      <c r="K33" s="150">
        <f t="shared" si="16"/>
        <v>1370.8</v>
      </c>
      <c r="L33" s="150">
        <v>21</v>
      </c>
      <c r="M33" s="150">
        <f t="shared" si="17"/>
        <v>1658.6679999999999</v>
      </c>
      <c r="N33" s="150">
        <v>1.7000000000000001E-4</v>
      </c>
      <c r="O33" s="150">
        <f t="shared" si="18"/>
        <v>0</v>
      </c>
      <c r="P33" s="150">
        <v>0</v>
      </c>
      <c r="Q33" s="150">
        <f t="shared" si="19"/>
        <v>0</v>
      </c>
      <c r="R33" s="150"/>
      <c r="S33" s="150" t="s">
        <v>140</v>
      </c>
      <c r="T33" s="150" t="s">
        <v>132</v>
      </c>
      <c r="U33" s="150">
        <v>0</v>
      </c>
      <c r="V33" s="150">
        <f t="shared" si="20"/>
        <v>0</v>
      </c>
      <c r="W33" s="150"/>
      <c r="X33" s="150" t="s">
        <v>133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134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0.399999999999999" outlineLevel="1">
      <c r="A34" s="164">
        <v>22</v>
      </c>
      <c r="B34" s="165" t="s">
        <v>321</v>
      </c>
      <c r="C34" s="171" t="s">
        <v>322</v>
      </c>
      <c r="D34" s="166" t="s">
        <v>130</v>
      </c>
      <c r="E34" s="167">
        <v>30</v>
      </c>
      <c r="F34" s="168">
        <v>66</v>
      </c>
      <c r="G34" s="169">
        <f t="shared" si="14"/>
        <v>1980</v>
      </c>
      <c r="H34" s="150">
        <v>0</v>
      </c>
      <c r="I34" s="150">
        <f t="shared" si="15"/>
        <v>0</v>
      </c>
      <c r="J34" s="150">
        <v>66</v>
      </c>
      <c r="K34" s="150">
        <f t="shared" si="16"/>
        <v>1980</v>
      </c>
      <c r="L34" s="150">
        <v>21</v>
      </c>
      <c r="M34" s="150">
        <f t="shared" si="17"/>
        <v>2395.7999999999997</v>
      </c>
      <c r="N34" s="150">
        <v>1.2999999999999999E-4</v>
      </c>
      <c r="O34" s="150">
        <f t="shared" si="18"/>
        <v>0</v>
      </c>
      <c r="P34" s="150">
        <v>0</v>
      </c>
      <c r="Q34" s="150">
        <f t="shared" si="19"/>
        <v>0</v>
      </c>
      <c r="R34" s="150"/>
      <c r="S34" s="150" t="s">
        <v>140</v>
      </c>
      <c r="T34" s="150" t="s">
        <v>132</v>
      </c>
      <c r="U34" s="150">
        <v>0</v>
      </c>
      <c r="V34" s="150">
        <f t="shared" si="20"/>
        <v>0</v>
      </c>
      <c r="W34" s="150"/>
      <c r="X34" s="150" t="s">
        <v>133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134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0.399999999999999" outlineLevel="1">
      <c r="A35" s="164">
        <v>23</v>
      </c>
      <c r="B35" s="165" t="s">
        <v>323</v>
      </c>
      <c r="C35" s="171" t="s">
        <v>324</v>
      </c>
      <c r="D35" s="166" t="s">
        <v>214</v>
      </c>
      <c r="E35" s="167">
        <v>20</v>
      </c>
      <c r="F35" s="168">
        <v>2060</v>
      </c>
      <c r="G35" s="169">
        <f t="shared" si="14"/>
        <v>41200</v>
      </c>
      <c r="H35" s="150">
        <v>0</v>
      </c>
      <c r="I35" s="150">
        <f t="shared" si="15"/>
        <v>0</v>
      </c>
      <c r="J35" s="150">
        <v>2060</v>
      </c>
      <c r="K35" s="150">
        <f t="shared" si="16"/>
        <v>41200</v>
      </c>
      <c r="L35" s="150">
        <v>21</v>
      </c>
      <c r="M35" s="150">
        <f t="shared" si="17"/>
        <v>49852</v>
      </c>
      <c r="N35" s="150">
        <v>9.2000000000000003E-4</v>
      </c>
      <c r="O35" s="150">
        <f t="shared" si="18"/>
        <v>0.02</v>
      </c>
      <c r="P35" s="150">
        <v>0</v>
      </c>
      <c r="Q35" s="150">
        <f t="shared" si="19"/>
        <v>0</v>
      </c>
      <c r="R35" s="150"/>
      <c r="S35" s="150" t="s">
        <v>140</v>
      </c>
      <c r="T35" s="150" t="s">
        <v>132</v>
      </c>
      <c r="U35" s="150">
        <v>0</v>
      </c>
      <c r="V35" s="150">
        <f t="shared" si="20"/>
        <v>0</v>
      </c>
      <c r="W35" s="150"/>
      <c r="X35" s="150" t="s">
        <v>133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134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0.399999999999999" outlineLevel="1">
      <c r="A36" s="164">
        <v>24</v>
      </c>
      <c r="B36" s="165" t="s">
        <v>325</v>
      </c>
      <c r="C36" s="171" t="s">
        <v>326</v>
      </c>
      <c r="D36" s="166" t="s">
        <v>214</v>
      </c>
      <c r="E36" s="167">
        <v>40</v>
      </c>
      <c r="F36" s="168">
        <v>362</v>
      </c>
      <c r="G36" s="169">
        <f t="shared" si="14"/>
        <v>14480</v>
      </c>
      <c r="H36" s="150">
        <v>0</v>
      </c>
      <c r="I36" s="150">
        <f t="shared" si="15"/>
        <v>0</v>
      </c>
      <c r="J36" s="150">
        <v>362</v>
      </c>
      <c r="K36" s="150">
        <f t="shared" si="16"/>
        <v>14480</v>
      </c>
      <c r="L36" s="150">
        <v>21</v>
      </c>
      <c r="M36" s="150">
        <f t="shared" si="17"/>
        <v>17520.8</v>
      </c>
      <c r="N36" s="150">
        <v>8.0000000000000007E-5</v>
      </c>
      <c r="O36" s="150">
        <f t="shared" si="18"/>
        <v>0</v>
      </c>
      <c r="P36" s="150">
        <v>0</v>
      </c>
      <c r="Q36" s="150">
        <f t="shared" si="19"/>
        <v>0</v>
      </c>
      <c r="R36" s="150"/>
      <c r="S36" s="150" t="s">
        <v>140</v>
      </c>
      <c r="T36" s="150" t="s">
        <v>132</v>
      </c>
      <c r="U36" s="150">
        <v>0</v>
      </c>
      <c r="V36" s="150">
        <f t="shared" si="20"/>
        <v>0</v>
      </c>
      <c r="W36" s="150"/>
      <c r="X36" s="150" t="s">
        <v>133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134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64">
        <v>25</v>
      </c>
      <c r="B37" s="165" t="s">
        <v>331</v>
      </c>
      <c r="C37" s="171" t="s">
        <v>332</v>
      </c>
      <c r="D37" s="166" t="s">
        <v>137</v>
      </c>
      <c r="E37" s="167">
        <v>9</v>
      </c>
      <c r="F37" s="168">
        <v>6550</v>
      </c>
      <c r="G37" s="169">
        <f t="shared" si="14"/>
        <v>58950</v>
      </c>
      <c r="H37" s="150">
        <v>461.23</v>
      </c>
      <c r="I37" s="150">
        <f t="shared" si="15"/>
        <v>4151.07</v>
      </c>
      <c r="J37" s="150">
        <v>6088.77</v>
      </c>
      <c r="K37" s="150">
        <f t="shared" si="16"/>
        <v>54798.93</v>
      </c>
      <c r="L37" s="150">
        <v>21</v>
      </c>
      <c r="M37" s="150">
        <f t="shared" si="17"/>
        <v>71329.5</v>
      </c>
      <c r="N37" s="150">
        <v>0.12171</v>
      </c>
      <c r="O37" s="150">
        <f t="shared" si="18"/>
        <v>1.1000000000000001</v>
      </c>
      <c r="P37" s="150">
        <v>2.4</v>
      </c>
      <c r="Q37" s="150">
        <f t="shared" si="19"/>
        <v>21.6</v>
      </c>
      <c r="R37" s="150"/>
      <c r="S37" s="150" t="s">
        <v>131</v>
      </c>
      <c r="T37" s="150" t="s">
        <v>132</v>
      </c>
      <c r="U37" s="150">
        <v>16.373999999999999</v>
      </c>
      <c r="V37" s="150">
        <f t="shared" si="20"/>
        <v>147.37</v>
      </c>
      <c r="W37" s="150"/>
      <c r="X37" s="150" t="s">
        <v>133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134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64">
        <v>26</v>
      </c>
      <c r="B38" s="165" t="s">
        <v>333</v>
      </c>
      <c r="C38" s="171" t="s">
        <v>334</v>
      </c>
      <c r="D38" s="166" t="s">
        <v>149</v>
      </c>
      <c r="E38" s="167">
        <v>13</v>
      </c>
      <c r="F38" s="168">
        <v>355</v>
      </c>
      <c r="G38" s="169">
        <f t="shared" si="14"/>
        <v>4615</v>
      </c>
      <c r="H38" s="150">
        <v>17.920000000000002</v>
      </c>
      <c r="I38" s="150">
        <f t="shared" si="15"/>
        <v>232.96</v>
      </c>
      <c r="J38" s="150">
        <v>337.08</v>
      </c>
      <c r="K38" s="150">
        <f t="shared" si="16"/>
        <v>4382.04</v>
      </c>
      <c r="L38" s="150">
        <v>21</v>
      </c>
      <c r="M38" s="150">
        <f t="shared" si="17"/>
        <v>5584.15</v>
      </c>
      <c r="N38" s="150">
        <v>8.0000000000000007E-5</v>
      </c>
      <c r="O38" s="150">
        <f t="shared" si="18"/>
        <v>0</v>
      </c>
      <c r="P38" s="150">
        <v>1.7999999999999999E-2</v>
      </c>
      <c r="Q38" s="150">
        <f t="shared" si="19"/>
        <v>0.23</v>
      </c>
      <c r="R38" s="150"/>
      <c r="S38" s="150" t="s">
        <v>131</v>
      </c>
      <c r="T38" s="150" t="s">
        <v>132</v>
      </c>
      <c r="U38" s="150">
        <v>0.77400000000000002</v>
      </c>
      <c r="V38" s="150">
        <f t="shared" si="20"/>
        <v>10.06</v>
      </c>
      <c r="W38" s="150"/>
      <c r="X38" s="150" t="s">
        <v>133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134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>
      <c r="A39" s="152" t="s">
        <v>126</v>
      </c>
      <c r="B39" s="153" t="s">
        <v>93</v>
      </c>
      <c r="C39" s="170" t="s">
        <v>94</v>
      </c>
      <c r="D39" s="154"/>
      <c r="E39" s="155"/>
      <c r="F39" s="156"/>
      <c r="G39" s="157">
        <f>SUMIF(AG40:AG43,"&lt;&gt;NOR",G40:G43)</f>
        <v>17336.190000000002</v>
      </c>
      <c r="H39" s="151"/>
      <c r="I39" s="151">
        <f>SUM(I40:I43)</f>
        <v>0</v>
      </c>
      <c r="J39" s="151"/>
      <c r="K39" s="151">
        <f>SUM(K40:K43)</f>
        <v>17336.190000000002</v>
      </c>
      <c r="L39" s="151"/>
      <c r="M39" s="151">
        <f>SUM(M40:M43)</f>
        <v>20976.789899999996</v>
      </c>
      <c r="N39" s="151"/>
      <c r="O39" s="151">
        <f>SUM(O40:O43)</f>
        <v>0</v>
      </c>
      <c r="P39" s="151"/>
      <c r="Q39" s="151">
        <f>SUM(Q40:Q43)</f>
        <v>0</v>
      </c>
      <c r="R39" s="151"/>
      <c r="S39" s="151"/>
      <c r="T39" s="151"/>
      <c r="U39" s="151"/>
      <c r="V39" s="151">
        <f>SUM(V40:V43)</f>
        <v>0</v>
      </c>
      <c r="W39" s="151"/>
      <c r="X39" s="151"/>
      <c r="AG39" t="s">
        <v>127</v>
      </c>
    </row>
    <row r="40" spans="1:60" outlineLevel="1">
      <c r="A40" s="164">
        <v>27</v>
      </c>
      <c r="B40" s="165" t="s">
        <v>337</v>
      </c>
      <c r="C40" s="171" t="s">
        <v>338</v>
      </c>
      <c r="D40" s="166" t="s">
        <v>188</v>
      </c>
      <c r="E40" s="167">
        <v>21.834</v>
      </c>
      <c r="F40" s="168">
        <v>166</v>
      </c>
      <c r="G40" s="169">
        <f>ROUND(E40*F40,2)</f>
        <v>3624.44</v>
      </c>
      <c r="H40" s="150">
        <v>0</v>
      </c>
      <c r="I40" s="150">
        <f>ROUND(E40*H40,2)</f>
        <v>0</v>
      </c>
      <c r="J40" s="150">
        <v>166</v>
      </c>
      <c r="K40" s="150">
        <f>ROUND(E40*J40,2)</f>
        <v>3624.44</v>
      </c>
      <c r="L40" s="150">
        <v>21</v>
      </c>
      <c r="M40" s="150">
        <f>G40*(1+L40/100)</f>
        <v>4385.5724</v>
      </c>
      <c r="N40" s="150">
        <v>0</v>
      </c>
      <c r="O40" s="150">
        <f>ROUND(E40*N40,2)</f>
        <v>0</v>
      </c>
      <c r="P40" s="150">
        <v>0</v>
      </c>
      <c r="Q40" s="150">
        <f>ROUND(E40*P40,2)</f>
        <v>0</v>
      </c>
      <c r="R40" s="150"/>
      <c r="S40" s="150" t="s">
        <v>140</v>
      </c>
      <c r="T40" s="150" t="s">
        <v>132</v>
      </c>
      <c r="U40" s="150">
        <v>0</v>
      </c>
      <c r="V40" s="150">
        <f>ROUND(E40*U40,2)</f>
        <v>0</v>
      </c>
      <c r="W40" s="150"/>
      <c r="X40" s="150" t="s">
        <v>133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134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64">
        <v>28</v>
      </c>
      <c r="B41" s="165" t="s">
        <v>339</v>
      </c>
      <c r="C41" s="171" t="s">
        <v>340</v>
      </c>
      <c r="D41" s="166" t="s">
        <v>188</v>
      </c>
      <c r="E41" s="167">
        <v>196.506</v>
      </c>
      <c r="F41" s="168">
        <v>18</v>
      </c>
      <c r="G41" s="169">
        <f>ROUND(E41*F41,2)</f>
        <v>3537.11</v>
      </c>
      <c r="H41" s="150">
        <v>0</v>
      </c>
      <c r="I41" s="150">
        <f>ROUND(E41*H41,2)</f>
        <v>0</v>
      </c>
      <c r="J41" s="150">
        <v>18</v>
      </c>
      <c r="K41" s="150">
        <f>ROUND(E41*J41,2)</f>
        <v>3537.11</v>
      </c>
      <c r="L41" s="150">
        <v>21</v>
      </c>
      <c r="M41" s="150">
        <f>G41*(1+L41/100)</f>
        <v>4279.9031000000004</v>
      </c>
      <c r="N41" s="150">
        <v>0</v>
      </c>
      <c r="O41" s="150">
        <f>ROUND(E41*N41,2)</f>
        <v>0</v>
      </c>
      <c r="P41" s="150">
        <v>0</v>
      </c>
      <c r="Q41" s="150">
        <f>ROUND(E41*P41,2)</f>
        <v>0</v>
      </c>
      <c r="R41" s="150"/>
      <c r="S41" s="150" t="s">
        <v>140</v>
      </c>
      <c r="T41" s="150" t="s">
        <v>132</v>
      </c>
      <c r="U41" s="150">
        <v>0</v>
      </c>
      <c r="V41" s="150">
        <f>ROUND(E41*U41,2)</f>
        <v>0</v>
      </c>
      <c r="W41" s="150"/>
      <c r="X41" s="150" t="s">
        <v>133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134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0.399999999999999" outlineLevel="1">
      <c r="A42" s="164">
        <v>29</v>
      </c>
      <c r="B42" s="165" t="s">
        <v>341</v>
      </c>
      <c r="C42" s="171" t="s">
        <v>342</v>
      </c>
      <c r="D42" s="166" t="s">
        <v>188</v>
      </c>
      <c r="E42" s="167">
        <v>21.834</v>
      </c>
      <c r="F42" s="168">
        <v>116</v>
      </c>
      <c r="G42" s="169">
        <f>ROUND(E42*F42,2)</f>
        <v>2532.7399999999998</v>
      </c>
      <c r="H42" s="150">
        <v>0</v>
      </c>
      <c r="I42" s="150">
        <f>ROUND(E42*H42,2)</f>
        <v>0</v>
      </c>
      <c r="J42" s="150">
        <v>116</v>
      </c>
      <c r="K42" s="150">
        <f>ROUND(E42*J42,2)</f>
        <v>2532.7399999999998</v>
      </c>
      <c r="L42" s="150">
        <v>21</v>
      </c>
      <c r="M42" s="150">
        <f>G42*(1+L42/100)</f>
        <v>3064.6153999999997</v>
      </c>
      <c r="N42" s="150">
        <v>0</v>
      </c>
      <c r="O42" s="150">
        <f>ROUND(E42*N42,2)</f>
        <v>0</v>
      </c>
      <c r="P42" s="150">
        <v>0</v>
      </c>
      <c r="Q42" s="150">
        <f>ROUND(E42*P42,2)</f>
        <v>0</v>
      </c>
      <c r="R42" s="150"/>
      <c r="S42" s="150" t="s">
        <v>140</v>
      </c>
      <c r="T42" s="150" t="s">
        <v>132</v>
      </c>
      <c r="U42" s="150">
        <v>0</v>
      </c>
      <c r="V42" s="150">
        <f>ROUND(E42*U42,2)</f>
        <v>0</v>
      </c>
      <c r="W42" s="150"/>
      <c r="X42" s="150" t="s">
        <v>133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134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0.399999999999999" outlineLevel="1">
      <c r="A43" s="164">
        <v>30</v>
      </c>
      <c r="B43" s="165" t="s">
        <v>343</v>
      </c>
      <c r="C43" s="171" t="s">
        <v>344</v>
      </c>
      <c r="D43" s="166" t="s">
        <v>188</v>
      </c>
      <c r="E43" s="167">
        <v>21.834</v>
      </c>
      <c r="F43" s="168">
        <v>350</v>
      </c>
      <c r="G43" s="169">
        <f>ROUND(E43*F43,2)</f>
        <v>7641.9</v>
      </c>
      <c r="H43" s="150">
        <v>0</v>
      </c>
      <c r="I43" s="150">
        <f>ROUND(E43*H43,2)</f>
        <v>0</v>
      </c>
      <c r="J43" s="150">
        <v>350</v>
      </c>
      <c r="K43" s="150">
        <f>ROUND(E43*J43,2)</f>
        <v>7641.9</v>
      </c>
      <c r="L43" s="150">
        <v>21</v>
      </c>
      <c r="M43" s="150">
        <f>G43*(1+L43/100)</f>
        <v>9246.6989999999987</v>
      </c>
      <c r="N43" s="150">
        <v>0</v>
      </c>
      <c r="O43" s="150">
        <f>ROUND(E43*N43,2)</f>
        <v>0</v>
      </c>
      <c r="P43" s="150">
        <v>0</v>
      </c>
      <c r="Q43" s="150">
        <f>ROUND(E43*P43,2)</f>
        <v>0</v>
      </c>
      <c r="R43" s="150"/>
      <c r="S43" s="150" t="s">
        <v>140</v>
      </c>
      <c r="T43" s="150" t="s">
        <v>132</v>
      </c>
      <c r="U43" s="150">
        <v>0</v>
      </c>
      <c r="V43" s="150">
        <f>ROUND(E43*U43,2)</f>
        <v>0</v>
      </c>
      <c r="W43" s="150"/>
      <c r="X43" s="150" t="s">
        <v>133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134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>
      <c r="A44" s="152" t="s">
        <v>126</v>
      </c>
      <c r="B44" s="153" t="s">
        <v>95</v>
      </c>
      <c r="C44" s="170" t="s">
        <v>96</v>
      </c>
      <c r="D44" s="154"/>
      <c r="E44" s="155"/>
      <c r="F44" s="156"/>
      <c r="G44" s="157">
        <f>SUMIF(AG45:AG45,"&lt;&gt;NOR",G45:G45)</f>
        <v>1490.1</v>
      </c>
      <c r="H44" s="151"/>
      <c r="I44" s="151">
        <f>SUM(I45:I45)</f>
        <v>0</v>
      </c>
      <c r="J44" s="151"/>
      <c r="K44" s="151">
        <f>SUM(K45:K45)</f>
        <v>1490.1</v>
      </c>
      <c r="L44" s="151"/>
      <c r="M44" s="151">
        <f>SUM(M45:M45)</f>
        <v>1803.0209999999997</v>
      </c>
      <c r="N44" s="151"/>
      <c r="O44" s="151">
        <f>SUM(O45:O45)</f>
        <v>0</v>
      </c>
      <c r="P44" s="151"/>
      <c r="Q44" s="151">
        <f>SUM(Q45:Q45)</f>
        <v>0</v>
      </c>
      <c r="R44" s="151"/>
      <c r="S44" s="151"/>
      <c r="T44" s="151"/>
      <c r="U44" s="151"/>
      <c r="V44" s="151">
        <f>SUM(V45:V45)</f>
        <v>2.25</v>
      </c>
      <c r="W44" s="151"/>
      <c r="X44" s="151"/>
      <c r="AG44" t="s">
        <v>127</v>
      </c>
    </row>
    <row r="45" spans="1:60" ht="20.399999999999999" outlineLevel="1">
      <c r="A45" s="164">
        <v>31</v>
      </c>
      <c r="B45" s="165" t="s">
        <v>347</v>
      </c>
      <c r="C45" s="171" t="s">
        <v>348</v>
      </c>
      <c r="D45" s="166" t="s">
        <v>188</v>
      </c>
      <c r="E45" s="167">
        <v>4.9669999999999996</v>
      </c>
      <c r="F45" s="168">
        <v>300</v>
      </c>
      <c r="G45" s="169">
        <f>ROUND(E45*F45,2)</f>
        <v>1490.1</v>
      </c>
      <c r="H45" s="150">
        <v>0</v>
      </c>
      <c r="I45" s="150">
        <f>ROUND(E45*H45,2)</f>
        <v>0</v>
      </c>
      <c r="J45" s="150">
        <v>300</v>
      </c>
      <c r="K45" s="150">
        <f>ROUND(E45*J45,2)</f>
        <v>1490.1</v>
      </c>
      <c r="L45" s="150">
        <v>21</v>
      </c>
      <c r="M45" s="150">
        <f>G45*(1+L45/100)</f>
        <v>1803.0209999999997</v>
      </c>
      <c r="N45" s="150">
        <v>0</v>
      </c>
      <c r="O45" s="150">
        <f>ROUND(E45*N45,2)</f>
        <v>0</v>
      </c>
      <c r="P45" s="150">
        <v>0</v>
      </c>
      <c r="Q45" s="150">
        <f>ROUND(E45*P45,2)</f>
        <v>0</v>
      </c>
      <c r="R45" s="150"/>
      <c r="S45" s="150" t="s">
        <v>131</v>
      </c>
      <c r="T45" s="150" t="s">
        <v>132</v>
      </c>
      <c r="U45" s="150">
        <v>0.45200000000000001</v>
      </c>
      <c r="V45" s="150">
        <f>ROUND(E45*U45,2)</f>
        <v>2.25</v>
      </c>
      <c r="W45" s="150"/>
      <c r="X45" s="150" t="s">
        <v>133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134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>
      <c r="A46" s="152" t="s">
        <v>126</v>
      </c>
      <c r="B46" s="153" t="s">
        <v>97</v>
      </c>
      <c r="C46" s="170" t="s">
        <v>98</v>
      </c>
      <c r="D46" s="154"/>
      <c r="E46" s="155"/>
      <c r="F46" s="156"/>
      <c r="G46" s="157">
        <f>SUMIF(AG47:AG51,"&lt;&gt;NOR",G47:G51)</f>
        <v>11096.32</v>
      </c>
      <c r="H46" s="151"/>
      <c r="I46" s="151">
        <f>SUM(I47:I51)</f>
        <v>9086.74</v>
      </c>
      <c r="J46" s="151"/>
      <c r="K46" s="151">
        <f>SUM(K47:K51)</f>
        <v>2009.5800000000002</v>
      </c>
      <c r="L46" s="151"/>
      <c r="M46" s="151">
        <f>SUM(M47:M51)</f>
        <v>13426.547199999999</v>
      </c>
      <c r="N46" s="151"/>
      <c r="O46" s="151">
        <f>SUM(O47:O51)</f>
        <v>6.0000000000000005E-2</v>
      </c>
      <c r="P46" s="151"/>
      <c r="Q46" s="151">
        <f>SUM(Q47:Q51)</f>
        <v>0</v>
      </c>
      <c r="R46" s="151"/>
      <c r="S46" s="151"/>
      <c r="T46" s="151"/>
      <c r="U46" s="151"/>
      <c r="V46" s="151">
        <f>SUM(V47:V51)</f>
        <v>5.16</v>
      </c>
      <c r="W46" s="151"/>
      <c r="X46" s="151"/>
      <c r="AG46" t="s">
        <v>127</v>
      </c>
    </row>
    <row r="47" spans="1:60" ht="20.399999999999999" outlineLevel="1">
      <c r="A47" s="164">
        <v>32</v>
      </c>
      <c r="B47" s="165" t="s">
        <v>349</v>
      </c>
      <c r="C47" s="171" t="s">
        <v>350</v>
      </c>
      <c r="D47" s="166" t="s">
        <v>130</v>
      </c>
      <c r="E47" s="167">
        <v>10.4</v>
      </c>
      <c r="F47" s="168">
        <v>8</v>
      </c>
      <c r="G47" s="169">
        <f>ROUND(E47*F47,2)</f>
        <v>83.2</v>
      </c>
      <c r="H47" s="150">
        <v>0</v>
      </c>
      <c r="I47" s="150">
        <f>ROUND(E47*H47,2)</f>
        <v>0</v>
      </c>
      <c r="J47" s="150">
        <v>8</v>
      </c>
      <c r="K47" s="150">
        <f>ROUND(E47*J47,2)</f>
        <v>83.2</v>
      </c>
      <c r="L47" s="150">
        <v>21</v>
      </c>
      <c r="M47" s="150">
        <f>G47*(1+L47/100)</f>
        <v>100.672</v>
      </c>
      <c r="N47" s="150">
        <v>0</v>
      </c>
      <c r="O47" s="150">
        <f>ROUND(E47*N47,2)</f>
        <v>0</v>
      </c>
      <c r="P47" s="150">
        <v>0</v>
      </c>
      <c r="Q47" s="150">
        <f>ROUND(E47*P47,2)</f>
        <v>0</v>
      </c>
      <c r="R47" s="150"/>
      <c r="S47" s="150" t="s">
        <v>131</v>
      </c>
      <c r="T47" s="150" t="s">
        <v>132</v>
      </c>
      <c r="U47" s="150">
        <v>2.75E-2</v>
      </c>
      <c r="V47" s="150">
        <f>ROUND(E47*U47,2)</f>
        <v>0.28999999999999998</v>
      </c>
      <c r="W47" s="150"/>
      <c r="X47" s="150" t="s">
        <v>133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351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>
      <c r="A48" s="164">
        <v>33</v>
      </c>
      <c r="B48" s="165" t="s">
        <v>354</v>
      </c>
      <c r="C48" s="171" t="s">
        <v>355</v>
      </c>
      <c r="D48" s="166" t="s">
        <v>188</v>
      </c>
      <c r="E48" s="167">
        <v>4.0000000000000001E-3</v>
      </c>
      <c r="F48" s="168">
        <v>40000</v>
      </c>
      <c r="G48" s="169">
        <f>ROUND(E48*F48,2)</f>
        <v>160</v>
      </c>
      <c r="H48" s="150">
        <v>40000</v>
      </c>
      <c r="I48" s="150">
        <f>ROUND(E48*H48,2)</f>
        <v>160</v>
      </c>
      <c r="J48" s="150">
        <v>0</v>
      </c>
      <c r="K48" s="150">
        <f>ROUND(E48*J48,2)</f>
        <v>0</v>
      </c>
      <c r="L48" s="150">
        <v>21</v>
      </c>
      <c r="M48" s="150">
        <f>G48*(1+L48/100)</f>
        <v>193.6</v>
      </c>
      <c r="N48" s="150">
        <v>1</v>
      </c>
      <c r="O48" s="150">
        <f>ROUND(E48*N48,2)</f>
        <v>0</v>
      </c>
      <c r="P48" s="150">
        <v>0</v>
      </c>
      <c r="Q48" s="150">
        <f>ROUND(E48*P48,2)</f>
        <v>0</v>
      </c>
      <c r="R48" s="150" t="s">
        <v>193</v>
      </c>
      <c r="S48" s="150" t="s">
        <v>131</v>
      </c>
      <c r="T48" s="150" t="s">
        <v>132</v>
      </c>
      <c r="U48" s="150">
        <v>0</v>
      </c>
      <c r="V48" s="150">
        <f>ROUND(E48*U48,2)</f>
        <v>0</v>
      </c>
      <c r="W48" s="150"/>
      <c r="X48" s="150" t="s">
        <v>194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195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0.399999999999999" outlineLevel="1">
      <c r="A49" s="164">
        <v>34</v>
      </c>
      <c r="B49" s="165" t="s">
        <v>367</v>
      </c>
      <c r="C49" s="171" t="s">
        <v>368</v>
      </c>
      <c r="D49" s="166" t="s">
        <v>130</v>
      </c>
      <c r="E49" s="167">
        <v>20.8</v>
      </c>
      <c r="F49" s="168">
        <v>98</v>
      </c>
      <c r="G49" s="169">
        <f>ROUND(E49*F49,2)</f>
        <v>2038.4</v>
      </c>
      <c r="H49" s="150">
        <v>8.27</v>
      </c>
      <c r="I49" s="150">
        <f>ROUND(E49*H49,2)</f>
        <v>172.02</v>
      </c>
      <c r="J49" s="150">
        <v>89.73</v>
      </c>
      <c r="K49" s="150">
        <f>ROUND(E49*J49,2)</f>
        <v>1866.38</v>
      </c>
      <c r="L49" s="150">
        <v>21</v>
      </c>
      <c r="M49" s="150">
        <f>G49*(1+L49/100)</f>
        <v>2466.4639999999999</v>
      </c>
      <c r="N49" s="150">
        <v>4.0000000000000002E-4</v>
      </c>
      <c r="O49" s="150">
        <f>ROUND(E49*N49,2)</f>
        <v>0.01</v>
      </c>
      <c r="P49" s="150">
        <v>0</v>
      </c>
      <c r="Q49" s="150">
        <f>ROUND(E49*P49,2)</f>
        <v>0</v>
      </c>
      <c r="R49" s="150"/>
      <c r="S49" s="150" t="s">
        <v>131</v>
      </c>
      <c r="T49" s="150" t="s">
        <v>132</v>
      </c>
      <c r="U49" s="150">
        <v>0.22991</v>
      </c>
      <c r="V49" s="150">
        <f>ROUND(E49*U49,2)</f>
        <v>4.78</v>
      </c>
      <c r="W49" s="150"/>
      <c r="X49" s="150" t="s">
        <v>133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351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0.399999999999999" outlineLevel="1">
      <c r="A50" s="164">
        <v>35</v>
      </c>
      <c r="B50" s="165" t="s">
        <v>371</v>
      </c>
      <c r="C50" s="171" t="s">
        <v>372</v>
      </c>
      <c r="D50" s="166" t="s">
        <v>130</v>
      </c>
      <c r="E50" s="167">
        <v>23.92</v>
      </c>
      <c r="F50" s="168">
        <v>366</v>
      </c>
      <c r="G50" s="169">
        <f>ROUND(E50*F50,2)</f>
        <v>8754.7199999999993</v>
      </c>
      <c r="H50" s="150">
        <v>366</v>
      </c>
      <c r="I50" s="150">
        <f>ROUND(E50*H50,2)</f>
        <v>8754.7199999999993</v>
      </c>
      <c r="J50" s="150">
        <v>0</v>
      </c>
      <c r="K50" s="150">
        <f>ROUND(E50*J50,2)</f>
        <v>0</v>
      </c>
      <c r="L50" s="150">
        <v>21</v>
      </c>
      <c r="M50" s="150">
        <f>G50*(1+L50/100)</f>
        <v>10593.2112</v>
      </c>
      <c r="N50" s="150">
        <v>2E-3</v>
      </c>
      <c r="O50" s="150">
        <f>ROUND(E50*N50,2)</f>
        <v>0.05</v>
      </c>
      <c r="P50" s="150">
        <v>0</v>
      </c>
      <c r="Q50" s="150">
        <f>ROUND(E50*P50,2)</f>
        <v>0</v>
      </c>
      <c r="R50" s="150"/>
      <c r="S50" s="150" t="s">
        <v>140</v>
      </c>
      <c r="T50" s="150" t="s">
        <v>132</v>
      </c>
      <c r="U50" s="150">
        <v>0</v>
      </c>
      <c r="V50" s="150">
        <f>ROUND(E50*U50,2)</f>
        <v>0</v>
      </c>
      <c r="W50" s="150"/>
      <c r="X50" s="150" t="s">
        <v>194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195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0.399999999999999" outlineLevel="1">
      <c r="A51" s="158">
        <v>36</v>
      </c>
      <c r="B51" s="159" t="s">
        <v>377</v>
      </c>
      <c r="C51" s="172" t="s">
        <v>378</v>
      </c>
      <c r="D51" s="160" t="s">
        <v>188</v>
      </c>
      <c r="E51" s="161">
        <v>0.06</v>
      </c>
      <c r="F51" s="162">
        <v>1000</v>
      </c>
      <c r="G51" s="163">
        <f>ROUND(E51*F51,2)</f>
        <v>60</v>
      </c>
      <c r="H51" s="150">
        <v>0</v>
      </c>
      <c r="I51" s="150">
        <f>ROUND(E51*H51,2)</f>
        <v>0</v>
      </c>
      <c r="J51" s="150">
        <v>1000</v>
      </c>
      <c r="K51" s="150">
        <f>ROUND(E51*J51,2)</f>
        <v>60</v>
      </c>
      <c r="L51" s="150">
        <v>21</v>
      </c>
      <c r="M51" s="150">
        <f>G51*(1+L51/100)</f>
        <v>72.599999999999994</v>
      </c>
      <c r="N51" s="150">
        <v>0</v>
      </c>
      <c r="O51" s="150">
        <f>ROUND(E51*N51,2)</f>
        <v>0</v>
      </c>
      <c r="P51" s="150">
        <v>0</v>
      </c>
      <c r="Q51" s="150">
        <f>ROUND(E51*P51,2)</f>
        <v>0</v>
      </c>
      <c r="R51" s="150"/>
      <c r="S51" s="150" t="s">
        <v>131</v>
      </c>
      <c r="T51" s="150" t="s">
        <v>132</v>
      </c>
      <c r="U51" s="150">
        <v>1.5669999999999999</v>
      </c>
      <c r="V51" s="150">
        <f>ROUND(E51*U51,2)</f>
        <v>0.09</v>
      </c>
      <c r="W51" s="150"/>
      <c r="X51" s="150" t="s">
        <v>133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351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>
      <c r="A52" s="3"/>
      <c r="B52" s="4"/>
      <c r="C52" s="173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113</v>
      </c>
    </row>
    <row r="53" spans="1:60">
      <c r="C53" s="174"/>
      <c r="D53" s="10"/>
      <c r="AG53" t="s">
        <v>379</v>
      </c>
    </row>
    <row r="54" spans="1:60">
      <c r="D54" s="10"/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31" t="s">
        <v>7</v>
      </c>
      <c r="B1" s="231"/>
      <c r="C1" s="231"/>
      <c r="D1" s="231"/>
      <c r="E1" s="231"/>
      <c r="F1" s="231"/>
      <c r="G1" s="231"/>
      <c r="AG1" t="s">
        <v>101</v>
      </c>
    </row>
    <row r="2" spans="1:60" ht="25.05" customHeight="1">
      <c r="A2" s="139" t="s">
        <v>8</v>
      </c>
      <c r="B2" s="49" t="s">
        <v>43</v>
      </c>
      <c r="C2" s="232" t="s">
        <v>44</v>
      </c>
      <c r="D2" s="233"/>
      <c r="E2" s="233"/>
      <c r="F2" s="233"/>
      <c r="G2" s="234"/>
      <c r="AG2" t="s">
        <v>102</v>
      </c>
    </row>
    <row r="3" spans="1:60" ht="25.05" customHeight="1">
      <c r="A3" s="139" t="s">
        <v>9</v>
      </c>
      <c r="B3" s="49" t="s">
        <v>58</v>
      </c>
      <c r="C3" s="232" t="s">
        <v>59</v>
      </c>
      <c r="D3" s="233"/>
      <c r="E3" s="233"/>
      <c r="F3" s="233"/>
      <c r="G3" s="234"/>
      <c r="AC3" s="121" t="s">
        <v>102</v>
      </c>
      <c r="AG3" t="s">
        <v>103</v>
      </c>
    </row>
    <row r="4" spans="1:60" ht="25.05" customHeight="1">
      <c r="A4" s="140" t="s">
        <v>10</v>
      </c>
      <c r="B4" s="141" t="s">
        <v>68</v>
      </c>
      <c r="C4" s="235" t="s">
        <v>69</v>
      </c>
      <c r="D4" s="236"/>
      <c r="E4" s="236"/>
      <c r="F4" s="236"/>
      <c r="G4" s="237"/>
      <c r="AG4" t="s">
        <v>104</v>
      </c>
    </row>
    <row r="5" spans="1:60">
      <c r="D5" s="10"/>
    </row>
    <row r="6" spans="1:60" ht="39.6">
      <c r="A6" s="143" t="s">
        <v>105</v>
      </c>
      <c r="B6" s="145" t="s">
        <v>106</v>
      </c>
      <c r="C6" s="145" t="s">
        <v>107</v>
      </c>
      <c r="D6" s="144" t="s">
        <v>108</v>
      </c>
      <c r="E6" s="143" t="s">
        <v>109</v>
      </c>
      <c r="F6" s="142" t="s">
        <v>110</v>
      </c>
      <c r="G6" s="143" t="s">
        <v>31</v>
      </c>
      <c r="H6" s="146" t="s">
        <v>32</v>
      </c>
      <c r="I6" s="146" t="s">
        <v>111</v>
      </c>
      <c r="J6" s="146" t="s">
        <v>33</v>
      </c>
      <c r="K6" s="146" t="s">
        <v>112</v>
      </c>
      <c r="L6" s="146" t="s">
        <v>113</v>
      </c>
      <c r="M6" s="146" t="s">
        <v>114</v>
      </c>
      <c r="N6" s="146" t="s">
        <v>115</v>
      </c>
      <c r="O6" s="146" t="s">
        <v>116</v>
      </c>
      <c r="P6" s="146" t="s">
        <v>117</v>
      </c>
      <c r="Q6" s="146" t="s">
        <v>118</v>
      </c>
      <c r="R6" s="146" t="s">
        <v>119</v>
      </c>
      <c r="S6" s="146" t="s">
        <v>120</v>
      </c>
      <c r="T6" s="146" t="s">
        <v>121</v>
      </c>
      <c r="U6" s="146" t="s">
        <v>122</v>
      </c>
      <c r="V6" s="146" t="s">
        <v>123</v>
      </c>
      <c r="W6" s="146" t="s">
        <v>124</v>
      </c>
      <c r="X6" s="146" t="s">
        <v>125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2" t="s">
        <v>126</v>
      </c>
      <c r="B8" s="153" t="s">
        <v>83</v>
      </c>
      <c r="C8" s="170" t="s">
        <v>84</v>
      </c>
      <c r="D8" s="154"/>
      <c r="E8" s="155"/>
      <c r="F8" s="156"/>
      <c r="G8" s="157">
        <f>SUMIF(AG9:AG14,"&lt;&gt;NOR",G9:G14)</f>
        <v>42848</v>
      </c>
      <c r="H8" s="151"/>
      <c r="I8" s="151">
        <f>SUM(I9:I14)</f>
        <v>27908.98</v>
      </c>
      <c r="J8" s="151"/>
      <c r="K8" s="151">
        <f>SUM(K9:K14)</f>
        <v>14939.02</v>
      </c>
      <c r="L8" s="151"/>
      <c r="M8" s="151">
        <f>SUM(M9:M14)</f>
        <v>51846.080000000002</v>
      </c>
      <c r="N8" s="151"/>
      <c r="O8" s="151">
        <f>SUM(O9:O14)</f>
        <v>1.1400000000000001</v>
      </c>
      <c r="P8" s="151"/>
      <c r="Q8" s="151">
        <f>SUM(Q9:Q14)</f>
        <v>0</v>
      </c>
      <c r="R8" s="151"/>
      <c r="S8" s="151"/>
      <c r="T8" s="151"/>
      <c r="U8" s="151"/>
      <c r="V8" s="151">
        <f>SUM(V9:V14)</f>
        <v>29.740000000000002</v>
      </c>
      <c r="W8" s="151"/>
      <c r="X8" s="151"/>
      <c r="AG8" t="s">
        <v>127</v>
      </c>
    </row>
    <row r="9" spans="1:60" outlineLevel="1">
      <c r="A9" s="164">
        <v>1</v>
      </c>
      <c r="B9" s="165" t="s">
        <v>231</v>
      </c>
      <c r="C9" s="171" t="s">
        <v>232</v>
      </c>
      <c r="D9" s="166" t="s">
        <v>137</v>
      </c>
      <c r="E9" s="167">
        <v>0.48799999999999999</v>
      </c>
      <c r="F9" s="168">
        <v>3690</v>
      </c>
      <c r="G9" s="169">
        <f t="shared" ref="G9:G14" si="0">ROUND(E9*F9,2)</f>
        <v>1800.72</v>
      </c>
      <c r="H9" s="150">
        <v>2656.51</v>
      </c>
      <c r="I9" s="150">
        <f t="shared" ref="I9:I14" si="1">ROUND(E9*H9,2)</f>
        <v>1296.3800000000001</v>
      </c>
      <c r="J9" s="150">
        <v>1033.49</v>
      </c>
      <c r="K9" s="150">
        <f t="shared" ref="K9:K14" si="2">ROUND(E9*J9,2)</f>
        <v>504.34</v>
      </c>
      <c r="L9" s="150">
        <v>21</v>
      </c>
      <c r="M9" s="150">
        <f t="shared" ref="M9:M14" si="3">G9*(1+L9/100)</f>
        <v>2178.8712</v>
      </c>
      <c r="N9" s="150">
        <v>0</v>
      </c>
      <c r="O9" s="150">
        <f t="shared" ref="O9:O14" si="4">ROUND(E9*N9,2)</f>
        <v>0</v>
      </c>
      <c r="P9" s="150">
        <v>0</v>
      </c>
      <c r="Q9" s="150">
        <f t="shared" ref="Q9:Q14" si="5">ROUND(E9*P9,2)</f>
        <v>0</v>
      </c>
      <c r="R9" s="150"/>
      <c r="S9" s="150" t="s">
        <v>131</v>
      </c>
      <c r="T9" s="150" t="s">
        <v>132</v>
      </c>
      <c r="U9" s="150">
        <v>2.6669999999999998</v>
      </c>
      <c r="V9" s="150">
        <f t="shared" ref="V9:V14" si="6">ROUND(E9*U9,2)</f>
        <v>1.3</v>
      </c>
      <c r="W9" s="150"/>
      <c r="X9" s="150" t="s">
        <v>133</v>
      </c>
      <c r="Y9" s="147"/>
      <c r="Z9" s="147"/>
      <c r="AA9" s="147"/>
      <c r="AB9" s="147"/>
      <c r="AC9" s="147"/>
      <c r="AD9" s="147"/>
      <c r="AE9" s="147"/>
      <c r="AF9" s="147"/>
      <c r="AG9" s="147" t="s">
        <v>134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64">
        <v>2</v>
      </c>
      <c r="B10" s="165" t="s">
        <v>233</v>
      </c>
      <c r="C10" s="171" t="s">
        <v>234</v>
      </c>
      <c r="D10" s="166" t="s">
        <v>130</v>
      </c>
      <c r="E10" s="167">
        <v>2.44</v>
      </c>
      <c r="F10" s="168">
        <v>850</v>
      </c>
      <c r="G10" s="169">
        <f t="shared" si="0"/>
        <v>2074</v>
      </c>
      <c r="H10" s="150">
        <v>193.65</v>
      </c>
      <c r="I10" s="150">
        <f t="shared" si="1"/>
        <v>472.51</v>
      </c>
      <c r="J10" s="150">
        <v>656.35</v>
      </c>
      <c r="K10" s="150">
        <f t="shared" si="2"/>
        <v>1601.49</v>
      </c>
      <c r="L10" s="150">
        <v>21</v>
      </c>
      <c r="M10" s="150">
        <f t="shared" si="3"/>
        <v>2509.54</v>
      </c>
      <c r="N10" s="150">
        <v>4.1739999999999999E-2</v>
      </c>
      <c r="O10" s="150">
        <f t="shared" si="4"/>
        <v>0.1</v>
      </c>
      <c r="P10" s="150">
        <v>0</v>
      </c>
      <c r="Q10" s="150">
        <f t="shared" si="5"/>
        <v>0</v>
      </c>
      <c r="R10" s="150"/>
      <c r="S10" s="150" t="s">
        <v>131</v>
      </c>
      <c r="T10" s="150" t="s">
        <v>132</v>
      </c>
      <c r="U10" s="150">
        <v>1.1599999999999999</v>
      </c>
      <c r="V10" s="150">
        <f t="shared" si="6"/>
        <v>2.83</v>
      </c>
      <c r="W10" s="150"/>
      <c r="X10" s="150" t="s">
        <v>133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134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64">
        <v>3</v>
      </c>
      <c r="B11" s="165" t="s">
        <v>235</v>
      </c>
      <c r="C11" s="171" t="s">
        <v>236</v>
      </c>
      <c r="D11" s="166" t="s">
        <v>130</v>
      </c>
      <c r="E11" s="167">
        <v>2.44</v>
      </c>
      <c r="F11" s="168">
        <v>112</v>
      </c>
      <c r="G11" s="169">
        <f t="shared" si="0"/>
        <v>273.27999999999997</v>
      </c>
      <c r="H11" s="150">
        <v>0</v>
      </c>
      <c r="I11" s="150">
        <f t="shared" si="1"/>
        <v>0</v>
      </c>
      <c r="J11" s="150">
        <v>112</v>
      </c>
      <c r="K11" s="150">
        <f t="shared" si="2"/>
        <v>273.27999999999997</v>
      </c>
      <c r="L11" s="150">
        <v>21</v>
      </c>
      <c r="M11" s="150">
        <f t="shared" si="3"/>
        <v>330.66879999999998</v>
      </c>
      <c r="N11" s="150">
        <v>2.0000000000000002E-5</v>
      </c>
      <c r="O11" s="150">
        <f t="shared" si="4"/>
        <v>0</v>
      </c>
      <c r="P11" s="150">
        <v>0</v>
      </c>
      <c r="Q11" s="150">
        <f t="shared" si="5"/>
        <v>0</v>
      </c>
      <c r="R11" s="150"/>
      <c r="S11" s="150" t="s">
        <v>131</v>
      </c>
      <c r="T11" s="150" t="s">
        <v>132</v>
      </c>
      <c r="U11" s="150">
        <v>0.33900000000000002</v>
      </c>
      <c r="V11" s="150">
        <f t="shared" si="6"/>
        <v>0.83</v>
      </c>
      <c r="W11" s="150"/>
      <c r="X11" s="150" t="s">
        <v>133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134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4">
        <v>4</v>
      </c>
      <c r="B12" s="165" t="s">
        <v>237</v>
      </c>
      <c r="C12" s="171" t="s">
        <v>238</v>
      </c>
      <c r="D12" s="166" t="s">
        <v>188</v>
      </c>
      <c r="E12" s="167">
        <v>0.107</v>
      </c>
      <c r="F12" s="168">
        <v>36000</v>
      </c>
      <c r="G12" s="169">
        <f t="shared" si="0"/>
        <v>3852</v>
      </c>
      <c r="H12" s="150">
        <v>0</v>
      </c>
      <c r="I12" s="150">
        <f t="shared" si="1"/>
        <v>0</v>
      </c>
      <c r="J12" s="150">
        <v>36000</v>
      </c>
      <c r="K12" s="150">
        <f t="shared" si="2"/>
        <v>3852</v>
      </c>
      <c r="L12" s="150">
        <v>21</v>
      </c>
      <c r="M12" s="150">
        <f t="shared" si="3"/>
        <v>4660.92</v>
      </c>
      <c r="N12" s="150">
        <v>1.04877</v>
      </c>
      <c r="O12" s="150">
        <f t="shared" si="4"/>
        <v>0.11</v>
      </c>
      <c r="P12" s="150">
        <v>0</v>
      </c>
      <c r="Q12" s="150">
        <f t="shared" si="5"/>
        <v>0</v>
      </c>
      <c r="R12" s="150"/>
      <c r="S12" s="150" t="s">
        <v>140</v>
      </c>
      <c r="T12" s="150" t="s">
        <v>132</v>
      </c>
      <c r="U12" s="150">
        <v>0</v>
      </c>
      <c r="V12" s="150">
        <f t="shared" si="6"/>
        <v>0</v>
      </c>
      <c r="W12" s="150"/>
      <c r="X12" s="150" t="s">
        <v>133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134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0.399999999999999" outlineLevel="1">
      <c r="A13" s="164">
        <v>5</v>
      </c>
      <c r="B13" s="165" t="s">
        <v>257</v>
      </c>
      <c r="C13" s="171" t="s">
        <v>258</v>
      </c>
      <c r="D13" s="166" t="s">
        <v>149</v>
      </c>
      <c r="E13" s="167">
        <v>13.2</v>
      </c>
      <c r="F13" s="168">
        <v>750</v>
      </c>
      <c r="G13" s="169">
        <f t="shared" si="0"/>
        <v>9900</v>
      </c>
      <c r="H13" s="150">
        <v>90.31</v>
      </c>
      <c r="I13" s="150">
        <f t="shared" si="1"/>
        <v>1192.0899999999999</v>
      </c>
      <c r="J13" s="150">
        <v>659.69</v>
      </c>
      <c r="K13" s="150">
        <f t="shared" si="2"/>
        <v>8707.91</v>
      </c>
      <c r="L13" s="150">
        <v>21</v>
      </c>
      <c r="M13" s="150">
        <f t="shared" si="3"/>
        <v>11979</v>
      </c>
      <c r="N13" s="150">
        <v>3.3E-4</v>
      </c>
      <c r="O13" s="150">
        <f t="shared" si="4"/>
        <v>0</v>
      </c>
      <c r="P13" s="150">
        <v>0</v>
      </c>
      <c r="Q13" s="150">
        <f t="shared" si="5"/>
        <v>0</v>
      </c>
      <c r="R13" s="150"/>
      <c r="S13" s="150" t="s">
        <v>131</v>
      </c>
      <c r="T13" s="150" t="s">
        <v>132</v>
      </c>
      <c r="U13" s="150">
        <v>1.877</v>
      </c>
      <c r="V13" s="150">
        <f t="shared" si="6"/>
        <v>24.78</v>
      </c>
      <c r="W13" s="150"/>
      <c r="X13" s="150" t="s">
        <v>133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134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0.399999999999999" outlineLevel="1">
      <c r="A14" s="164">
        <v>6</v>
      </c>
      <c r="B14" s="165" t="s">
        <v>259</v>
      </c>
      <c r="C14" s="171" t="s">
        <v>260</v>
      </c>
      <c r="D14" s="166" t="s">
        <v>149</v>
      </c>
      <c r="E14" s="167">
        <v>13.2</v>
      </c>
      <c r="F14" s="168">
        <v>1890</v>
      </c>
      <c r="G14" s="169">
        <f t="shared" si="0"/>
        <v>24948</v>
      </c>
      <c r="H14" s="150">
        <v>1890</v>
      </c>
      <c r="I14" s="150">
        <f t="shared" si="1"/>
        <v>24948</v>
      </c>
      <c r="J14" s="150">
        <v>0</v>
      </c>
      <c r="K14" s="150">
        <f t="shared" si="2"/>
        <v>0</v>
      </c>
      <c r="L14" s="150">
        <v>21</v>
      </c>
      <c r="M14" s="150">
        <f t="shared" si="3"/>
        <v>30187.079999999998</v>
      </c>
      <c r="N14" s="150">
        <v>7.0499999999999993E-2</v>
      </c>
      <c r="O14" s="150">
        <f t="shared" si="4"/>
        <v>0.93</v>
      </c>
      <c r="P14" s="150">
        <v>0</v>
      </c>
      <c r="Q14" s="150">
        <f t="shared" si="5"/>
        <v>0</v>
      </c>
      <c r="R14" s="150"/>
      <c r="S14" s="150" t="s">
        <v>140</v>
      </c>
      <c r="T14" s="150" t="s">
        <v>132</v>
      </c>
      <c r="U14" s="150">
        <v>0</v>
      </c>
      <c r="V14" s="150">
        <f t="shared" si="6"/>
        <v>0</v>
      </c>
      <c r="W14" s="150"/>
      <c r="X14" s="150" t="s">
        <v>194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195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>
      <c r="A15" s="152" t="s">
        <v>126</v>
      </c>
      <c r="B15" s="153" t="s">
        <v>85</v>
      </c>
      <c r="C15" s="170" t="s">
        <v>86</v>
      </c>
      <c r="D15" s="154"/>
      <c r="E15" s="155"/>
      <c r="F15" s="156"/>
      <c r="G15" s="157">
        <f>SUMIF(AG16:AG24,"&lt;&gt;NOR",G16:G24)</f>
        <v>152844.19</v>
      </c>
      <c r="H15" s="151"/>
      <c r="I15" s="151">
        <f>SUM(I16:I24)</f>
        <v>0</v>
      </c>
      <c r="J15" s="151"/>
      <c r="K15" s="151">
        <f>SUM(K16:K24)</f>
        <v>152844.19</v>
      </c>
      <c r="L15" s="151"/>
      <c r="M15" s="151">
        <f>SUM(M16:M24)</f>
        <v>184941.4699</v>
      </c>
      <c r="N15" s="151"/>
      <c r="O15" s="151">
        <f>SUM(O16:O24)</f>
        <v>1.75</v>
      </c>
      <c r="P15" s="151"/>
      <c r="Q15" s="151">
        <f>SUM(Q16:Q24)</f>
        <v>0</v>
      </c>
      <c r="R15" s="151"/>
      <c r="S15" s="151"/>
      <c r="T15" s="151"/>
      <c r="U15" s="151"/>
      <c r="V15" s="151">
        <f>SUM(V16:V24)</f>
        <v>0</v>
      </c>
      <c r="W15" s="151"/>
      <c r="X15" s="151"/>
      <c r="AG15" t="s">
        <v>127</v>
      </c>
    </row>
    <row r="16" spans="1:60" outlineLevel="1">
      <c r="A16" s="164">
        <v>7</v>
      </c>
      <c r="B16" s="165" t="s">
        <v>261</v>
      </c>
      <c r="C16" s="171" t="s">
        <v>262</v>
      </c>
      <c r="D16" s="166" t="s">
        <v>214</v>
      </c>
      <c r="E16" s="167">
        <v>1</v>
      </c>
      <c r="F16" s="168">
        <v>37000</v>
      </c>
      <c r="G16" s="169">
        <f t="shared" ref="G16:G24" si="7">ROUND(E16*F16,2)</f>
        <v>37000</v>
      </c>
      <c r="H16" s="150">
        <v>0</v>
      </c>
      <c r="I16" s="150">
        <f t="shared" ref="I16:I24" si="8">ROUND(E16*H16,2)</f>
        <v>0</v>
      </c>
      <c r="J16" s="150">
        <v>37000</v>
      </c>
      <c r="K16" s="150">
        <f t="shared" ref="K16:K24" si="9">ROUND(E16*J16,2)</f>
        <v>37000</v>
      </c>
      <c r="L16" s="150">
        <v>21</v>
      </c>
      <c r="M16" s="150">
        <f t="shared" ref="M16:M24" si="10">G16*(1+L16/100)</f>
        <v>44770</v>
      </c>
      <c r="N16" s="150">
        <v>5.1399999999999996E-3</v>
      </c>
      <c r="O16" s="150">
        <f t="shared" ref="O16:O24" si="11">ROUND(E16*N16,2)</f>
        <v>0.01</v>
      </c>
      <c r="P16" s="150">
        <v>0</v>
      </c>
      <c r="Q16" s="150">
        <f t="shared" ref="Q16:Q24" si="12">ROUND(E16*P16,2)</f>
        <v>0</v>
      </c>
      <c r="R16" s="150"/>
      <c r="S16" s="150" t="s">
        <v>140</v>
      </c>
      <c r="T16" s="150" t="s">
        <v>132</v>
      </c>
      <c r="U16" s="150">
        <v>0</v>
      </c>
      <c r="V16" s="150">
        <f t="shared" ref="V16:V24" si="13">ROUND(E16*U16,2)</f>
        <v>0</v>
      </c>
      <c r="W16" s="150"/>
      <c r="X16" s="150" t="s">
        <v>133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134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>
      <c r="A17" s="164">
        <v>8</v>
      </c>
      <c r="B17" s="165" t="s">
        <v>263</v>
      </c>
      <c r="C17" s="171" t="s">
        <v>264</v>
      </c>
      <c r="D17" s="166" t="s">
        <v>137</v>
      </c>
      <c r="E17" s="167">
        <v>5.6989999999999998</v>
      </c>
      <c r="F17" s="168">
        <v>4740</v>
      </c>
      <c r="G17" s="169">
        <f t="shared" si="7"/>
        <v>27013.26</v>
      </c>
      <c r="H17" s="150">
        <v>0</v>
      </c>
      <c r="I17" s="150">
        <f t="shared" si="8"/>
        <v>0</v>
      </c>
      <c r="J17" s="150">
        <v>4740</v>
      </c>
      <c r="K17" s="150">
        <f t="shared" si="9"/>
        <v>27013.26</v>
      </c>
      <c r="L17" s="150">
        <v>21</v>
      </c>
      <c r="M17" s="150">
        <f t="shared" si="10"/>
        <v>32686.044599999997</v>
      </c>
      <c r="N17" s="150">
        <v>0</v>
      </c>
      <c r="O17" s="150">
        <f t="shared" si="11"/>
        <v>0</v>
      </c>
      <c r="P17" s="150">
        <v>0</v>
      </c>
      <c r="Q17" s="150">
        <f t="shared" si="12"/>
        <v>0</v>
      </c>
      <c r="R17" s="150"/>
      <c r="S17" s="150" t="s">
        <v>140</v>
      </c>
      <c r="T17" s="150" t="s">
        <v>132</v>
      </c>
      <c r="U17" s="150">
        <v>0</v>
      </c>
      <c r="V17" s="150">
        <f t="shared" si="13"/>
        <v>0</v>
      </c>
      <c r="W17" s="150"/>
      <c r="X17" s="150" t="s">
        <v>133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134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>
      <c r="A18" s="164">
        <v>9</v>
      </c>
      <c r="B18" s="165" t="s">
        <v>265</v>
      </c>
      <c r="C18" s="171" t="s">
        <v>266</v>
      </c>
      <c r="D18" s="166" t="s">
        <v>130</v>
      </c>
      <c r="E18" s="167">
        <v>7.9640000000000004</v>
      </c>
      <c r="F18" s="168">
        <v>890</v>
      </c>
      <c r="G18" s="169">
        <f t="shared" si="7"/>
        <v>7087.96</v>
      </c>
      <c r="H18" s="150">
        <v>0</v>
      </c>
      <c r="I18" s="150">
        <f t="shared" si="8"/>
        <v>0</v>
      </c>
      <c r="J18" s="150">
        <v>890</v>
      </c>
      <c r="K18" s="150">
        <f t="shared" si="9"/>
        <v>7087.96</v>
      </c>
      <c r="L18" s="150">
        <v>21</v>
      </c>
      <c r="M18" s="150">
        <f t="shared" si="10"/>
        <v>8576.4315999999999</v>
      </c>
      <c r="N18" s="150">
        <v>1.787E-2</v>
      </c>
      <c r="O18" s="150">
        <f t="shared" si="11"/>
        <v>0.14000000000000001</v>
      </c>
      <c r="P18" s="150">
        <v>0</v>
      </c>
      <c r="Q18" s="150">
        <f t="shared" si="12"/>
        <v>0</v>
      </c>
      <c r="R18" s="150"/>
      <c r="S18" s="150" t="s">
        <v>140</v>
      </c>
      <c r="T18" s="150" t="s">
        <v>132</v>
      </c>
      <c r="U18" s="150">
        <v>0</v>
      </c>
      <c r="V18" s="150">
        <f t="shared" si="13"/>
        <v>0</v>
      </c>
      <c r="W18" s="150"/>
      <c r="X18" s="150" t="s">
        <v>133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0.399999999999999" outlineLevel="1">
      <c r="A19" s="164">
        <v>10</v>
      </c>
      <c r="B19" s="165" t="s">
        <v>267</v>
      </c>
      <c r="C19" s="171" t="s">
        <v>268</v>
      </c>
      <c r="D19" s="166" t="s">
        <v>130</v>
      </c>
      <c r="E19" s="167">
        <v>7.9640000000000004</v>
      </c>
      <c r="F19" s="168">
        <v>112</v>
      </c>
      <c r="G19" s="169">
        <f t="shared" si="7"/>
        <v>891.97</v>
      </c>
      <c r="H19" s="150">
        <v>0</v>
      </c>
      <c r="I19" s="150">
        <f t="shared" si="8"/>
        <v>0</v>
      </c>
      <c r="J19" s="150">
        <v>112</v>
      </c>
      <c r="K19" s="150">
        <f t="shared" si="9"/>
        <v>891.97</v>
      </c>
      <c r="L19" s="150">
        <v>21</v>
      </c>
      <c r="M19" s="150">
        <f t="shared" si="10"/>
        <v>1079.2837</v>
      </c>
      <c r="N19" s="150">
        <v>0</v>
      </c>
      <c r="O19" s="150">
        <f t="shared" si="11"/>
        <v>0</v>
      </c>
      <c r="P19" s="150">
        <v>0</v>
      </c>
      <c r="Q19" s="150">
        <f t="shared" si="12"/>
        <v>0</v>
      </c>
      <c r="R19" s="150"/>
      <c r="S19" s="150" t="s">
        <v>140</v>
      </c>
      <c r="T19" s="150" t="s">
        <v>132</v>
      </c>
      <c r="U19" s="150">
        <v>0</v>
      </c>
      <c r="V19" s="150">
        <f t="shared" si="13"/>
        <v>0</v>
      </c>
      <c r="W19" s="150"/>
      <c r="X19" s="150" t="s">
        <v>133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134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4">
        <v>11</v>
      </c>
      <c r="B20" s="165" t="s">
        <v>269</v>
      </c>
      <c r="C20" s="171" t="s">
        <v>270</v>
      </c>
      <c r="D20" s="166" t="s">
        <v>188</v>
      </c>
      <c r="E20" s="167">
        <v>1.254</v>
      </c>
      <c r="F20" s="168">
        <v>36000</v>
      </c>
      <c r="G20" s="169">
        <f t="shared" si="7"/>
        <v>45144</v>
      </c>
      <c r="H20" s="150">
        <v>0</v>
      </c>
      <c r="I20" s="150">
        <f t="shared" si="8"/>
        <v>0</v>
      </c>
      <c r="J20" s="150">
        <v>36000</v>
      </c>
      <c r="K20" s="150">
        <f t="shared" si="9"/>
        <v>45144</v>
      </c>
      <c r="L20" s="150">
        <v>21</v>
      </c>
      <c r="M20" s="150">
        <f t="shared" si="10"/>
        <v>54624.24</v>
      </c>
      <c r="N20" s="150">
        <v>1.0490900000000001</v>
      </c>
      <c r="O20" s="150">
        <f t="shared" si="11"/>
        <v>1.32</v>
      </c>
      <c r="P20" s="150">
        <v>0</v>
      </c>
      <c r="Q20" s="150">
        <f t="shared" si="12"/>
        <v>0</v>
      </c>
      <c r="R20" s="150"/>
      <c r="S20" s="150" t="s">
        <v>140</v>
      </c>
      <c r="T20" s="150" t="s">
        <v>132</v>
      </c>
      <c r="U20" s="150">
        <v>0</v>
      </c>
      <c r="V20" s="150">
        <f t="shared" si="13"/>
        <v>0</v>
      </c>
      <c r="W20" s="150"/>
      <c r="X20" s="150" t="s">
        <v>133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134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0.399999999999999" outlineLevel="1">
      <c r="A21" s="164">
        <v>12</v>
      </c>
      <c r="B21" s="165" t="s">
        <v>271</v>
      </c>
      <c r="C21" s="171" t="s">
        <v>272</v>
      </c>
      <c r="D21" s="166" t="s">
        <v>130</v>
      </c>
      <c r="E21" s="167">
        <v>7.3</v>
      </c>
      <c r="F21" s="168">
        <v>1370</v>
      </c>
      <c r="G21" s="169">
        <f t="shared" si="7"/>
        <v>10001</v>
      </c>
      <c r="H21" s="150">
        <v>0</v>
      </c>
      <c r="I21" s="150">
        <f t="shared" si="8"/>
        <v>0</v>
      </c>
      <c r="J21" s="150">
        <v>1370</v>
      </c>
      <c r="K21" s="150">
        <f t="shared" si="9"/>
        <v>10001</v>
      </c>
      <c r="L21" s="150">
        <v>21</v>
      </c>
      <c r="M21" s="150">
        <f t="shared" si="10"/>
        <v>12101.21</v>
      </c>
      <c r="N21" s="150">
        <v>2.102E-2</v>
      </c>
      <c r="O21" s="150">
        <f t="shared" si="11"/>
        <v>0.15</v>
      </c>
      <c r="P21" s="150">
        <v>0</v>
      </c>
      <c r="Q21" s="150">
        <f t="shared" si="12"/>
        <v>0</v>
      </c>
      <c r="R21" s="150"/>
      <c r="S21" s="150" t="s">
        <v>140</v>
      </c>
      <c r="T21" s="150" t="s">
        <v>132</v>
      </c>
      <c r="U21" s="150">
        <v>0</v>
      </c>
      <c r="V21" s="150">
        <f t="shared" si="13"/>
        <v>0</v>
      </c>
      <c r="W21" s="150"/>
      <c r="X21" s="150" t="s">
        <v>133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134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0.399999999999999" outlineLevel="1">
      <c r="A22" s="164">
        <v>13</v>
      </c>
      <c r="B22" s="165" t="s">
        <v>273</v>
      </c>
      <c r="C22" s="171" t="s">
        <v>274</v>
      </c>
      <c r="D22" s="166" t="s">
        <v>130</v>
      </c>
      <c r="E22" s="167">
        <v>6.4</v>
      </c>
      <c r="F22" s="168">
        <v>1140</v>
      </c>
      <c r="G22" s="169">
        <f t="shared" si="7"/>
        <v>7296</v>
      </c>
      <c r="H22" s="150">
        <v>0</v>
      </c>
      <c r="I22" s="150">
        <f t="shared" si="8"/>
        <v>0</v>
      </c>
      <c r="J22" s="150">
        <v>1140</v>
      </c>
      <c r="K22" s="150">
        <f t="shared" si="9"/>
        <v>7296</v>
      </c>
      <c r="L22" s="150">
        <v>21</v>
      </c>
      <c r="M22" s="150">
        <f t="shared" si="10"/>
        <v>8828.16</v>
      </c>
      <c r="N22" s="150">
        <v>2.102E-2</v>
      </c>
      <c r="O22" s="150">
        <f t="shared" si="11"/>
        <v>0.13</v>
      </c>
      <c r="P22" s="150">
        <v>0</v>
      </c>
      <c r="Q22" s="150">
        <f t="shared" si="12"/>
        <v>0</v>
      </c>
      <c r="R22" s="150"/>
      <c r="S22" s="150" t="s">
        <v>140</v>
      </c>
      <c r="T22" s="150" t="s">
        <v>132</v>
      </c>
      <c r="U22" s="150">
        <v>0</v>
      </c>
      <c r="V22" s="150">
        <f t="shared" si="13"/>
        <v>0</v>
      </c>
      <c r="W22" s="150"/>
      <c r="X22" s="150" t="s">
        <v>133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134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0.399999999999999" outlineLevel="1">
      <c r="A23" s="164">
        <v>14</v>
      </c>
      <c r="B23" s="165" t="s">
        <v>277</v>
      </c>
      <c r="C23" s="171" t="s">
        <v>278</v>
      </c>
      <c r="D23" s="166" t="s">
        <v>130</v>
      </c>
      <c r="E23" s="167">
        <v>24.75</v>
      </c>
      <c r="F23" s="168">
        <v>560</v>
      </c>
      <c r="G23" s="169">
        <f t="shared" si="7"/>
        <v>13860</v>
      </c>
      <c r="H23" s="150">
        <v>0</v>
      </c>
      <c r="I23" s="150">
        <f t="shared" si="8"/>
        <v>0</v>
      </c>
      <c r="J23" s="150">
        <v>560</v>
      </c>
      <c r="K23" s="150">
        <f t="shared" si="9"/>
        <v>13860</v>
      </c>
      <c r="L23" s="150">
        <v>21</v>
      </c>
      <c r="M23" s="150">
        <f t="shared" si="10"/>
        <v>16770.599999999999</v>
      </c>
      <c r="N23" s="150">
        <v>0</v>
      </c>
      <c r="O23" s="150">
        <f t="shared" si="11"/>
        <v>0</v>
      </c>
      <c r="P23" s="150">
        <v>0</v>
      </c>
      <c r="Q23" s="150">
        <f t="shared" si="12"/>
        <v>0</v>
      </c>
      <c r="R23" s="150"/>
      <c r="S23" s="150" t="s">
        <v>198</v>
      </c>
      <c r="T23" s="150" t="s">
        <v>132</v>
      </c>
      <c r="U23" s="150">
        <v>0</v>
      </c>
      <c r="V23" s="150">
        <f t="shared" si="13"/>
        <v>0</v>
      </c>
      <c r="W23" s="150"/>
      <c r="X23" s="150" t="s">
        <v>133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134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0.399999999999999" outlineLevel="1">
      <c r="A24" s="164">
        <v>15</v>
      </c>
      <c r="B24" s="165" t="s">
        <v>279</v>
      </c>
      <c r="C24" s="171" t="s">
        <v>280</v>
      </c>
      <c r="D24" s="166" t="s">
        <v>214</v>
      </c>
      <c r="E24" s="167">
        <v>10</v>
      </c>
      <c r="F24" s="168">
        <v>455</v>
      </c>
      <c r="G24" s="169">
        <f t="shared" si="7"/>
        <v>4550</v>
      </c>
      <c r="H24" s="150">
        <v>0</v>
      </c>
      <c r="I24" s="150">
        <f t="shared" si="8"/>
        <v>0</v>
      </c>
      <c r="J24" s="150">
        <v>455</v>
      </c>
      <c r="K24" s="150">
        <f t="shared" si="9"/>
        <v>4550</v>
      </c>
      <c r="L24" s="150">
        <v>21</v>
      </c>
      <c r="M24" s="150">
        <f t="shared" si="10"/>
        <v>5505.5</v>
      </c>
      <c r="N24" s="150">
        <v>0</v>
      </c>
      <c r="O24" s="150">
        <f t="shared" si="11"/>
        <v>0</v>
      </c>
      <c r="P24" s="150">
        <v>0</v>
      </c>
      <c r="Q24" s="150">
        <f t="shared" si="12"/>
        <v>0</v>
      </c>
      <c r="R24" s="150"/>
      <c r="S24" s="150" t="s">
        <v>198</v>
      </c>
      <c r="T24" s="150" t="s">
        <v>132</v>
      </c>
      <c r="U24" s="150">
        <v>0</v>
      </c>
      <c r="V24" s="150">
        <f t="shared" si="13"/>
        <v>0</v>
      </c>
      <c r="W24" s="150"/>
      <c r="X24" s="150" t="s">
        <v>133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134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>
      <c r="A25" s="152" t="s">
        <v>126</v>
      </c>
      <c r="B25" s="153" t="s">
        <v>87</v>
      </c>
      <c r="C25" s="170" t="s">
        <v>88</v>
      </c>
      <c r="D25" s="154"/>
      <c r="E25" s="155"/>
      <c r="F25" s="156"/>
      <c r="G25" s="157">
        <f>SUMIF(AG26:AG27,"&lt;&gt;NOR",G26:G27)</f>
        <v>17043.400000000001</v>
      </c>
      <c r="H25" s="151"/>
      <c r="I25" s="151">
        <f>SUM(I26:I27)</f>
        <v>0</v>
      </c>
      <c r="J25" s="151"/>
      <c r="K25" s="151">
        <f>SUM(K26:K27)</f>
        <v>17043.400000000001</v>
      </c>
      <c r="L25" s="151"/>
      <c r="M25" s="151">
        <f>SUM(M26:M27)</f>
        <v>20622.513999999999</v>
      </c>
      <c r="N25" s="151"/>
      <c r="O25" s="151">
        <f>SUM(O26:O27)</f>
        <v>0</v>
      </c>
      <c r="P25" s="151"/>
      <c r="Q25" s="151">
        <f>SUM(Q26:Q27)</f>
        <v>0</v>
      </c>
      <c r="R25" s="151"/>
      <c r="S25" s="151"/>
      <c r="T25" s="151"/>
      <c r="U25" s="151"/>
      <c r="V25" s="151">
        <f>SUM(V26:V27)</f>
        <v>0</v>
      </c>
      <c r="W25" s="151"/>
      <c r="X25" s="151"/>
      <c r="AG25" t="s">
        <v>127</v>
      </c>
    </row>
    <row r="26" spans="1:60" ht="20.399999999999999" outlineLevel="1">
      <c r="A26" s="164">
        <v>16</v>
      </c>
      <c r="B26" s="165" t="s">
        <v>295</v>
      </c>
      <c r="C26" s="171" t="s">
        <v>296</v>
      </c>
      <c r="D26" s="166" t="s">
        <v>130</v>
      </c>
      <c r="E26" s="167">
        <v>15</v>
      </c>
      <c r="F26" s="168">
        <v>307</v>
      </c>
      <c r="G26" s="169">
        <f>ROUND(E26*F26,2)</f>
        <v>4605</v>
      </c>
      <c r="H26" s="150">
        <v>0</v>
      </c>
      <c r="I26" s="150">
        <f>ROUND(E26*H26,2)</f>
        <v>0</v>
      </c>
      <c r="J26" s="150">
        <v>307</v>
      </c>
      <c r="K26" s="150">
        <f>ROUND(E26*J26,2)</f>
        <v>4605</v>
      </c>
      <c r="L26" s="150">
        <v>21</v>
      </c>
      <c r="M26" s="150">
        <f>G26*(1+L26/100)</f>
        <v>5572.05</v>
      </c>
      <c r="N26" s="150">
        <v>0</v>
      </c>
      <c r="O26" s="150">
        <f>ROUND(E26*N26,2)</f>
        <v>0</v>
      </c>
      <c r="P26" s="150">
        <v>0</v>
      </c>
      <c r="Q26" s="150">
        <f>ROUND(E26*P26,2)</f>
        <v>0</v>
      </c>
      <c r="R26" s="150"/>
      <c r="S26" s="150" t="s">
        <v>140</v>
      </c>
      <c r="T26" s="150" t="s">
        <v>132</v>
      </c>
      <c r="U26" s="150">
        <v>0</v>
      </c>
      <c r="V26" s="150">
        <f>ROUND(E26*U26,2)</f>
        <v>0</v>
      </c>
      <c r="W26" s="150"/>
      <c r="X26" s="150" t="s">
        <v>133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0.399999999999999" outlineLevel="1">
      <c r="A27" s="164">
        <v>17</v>
      </c>
      <c r="B27" s="165" t="s">
        <v>301</v>
      </c>
      <c r="C27" s="171" t="s">
        <v>302</v>
      </c>
      <c r="D27" s="166" t="s">
        <v>130</v>
      </c>
      <c r="E27" s="167">
        <v>19.135999999999999</v>
      </c>
      <c r="F27" s="168">
        <v>650</v>
      </c>
      <c r="G27" s="169">
        <f>ROUND(E27*F27,2)</f>
        <v>12438.4</v>
      </c>
      <c r="H27" s="150">
        <v>0</v>
      </c>
      <c r="I27" s="150">
        <f>ROUND(E27*H27,2)</f>
        <v>0</v>
      </c>
      <c r="J27" s="150">
        <v>650</v>
      </c>
      <c r="K27" s="150">
        <f>ROUND(E27*J27,2)</f>
        <v>12438.4</v>
      </c>
      <c r="L27" s="150">
        <v>21</v>
      </c>
      <c r="M27" s="150">
        <f>G27*(1+L27/100)</f>
        <v>15050.464</v>
      </c>
      <c r="N27" s="150">
        <v>0</v>
      </c>
      <c r="O27" s="150">
        <f>ROUND(E27*N27,2)</f>
        <v>0</v>
      </c>
      <c r="P27" s="150">
        <v>0</v>
      </c>
      <c r="Q27" s="150">
        <f>ROUND(E27*P27,2)</f>
        <v>0</v>
      </c>
      <c r="R27" s="150"/>
      <c r="S27" s="150" t="s">
        <v>198</v>
      </c>
      <c r="T27" s="150" t="s">
        <v>132</v>
      </c>
      <c r="U27" s="150">
        <v>0</v>
      </c>
      <c r="V27" s="150">
        <f>ROUND(E27*U27,2)</f>
        <v>0</v>
      </c>
      <c r="W27" s="150"/>
      <c r="X27" s="150" t="s">
        <v>133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134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6.4">
      <c r="A28" s="152" t="s">
        <v>126</v>
      </c>
      <c r="B28" s="153" t="s">
        <v>89</v>
      </c>
      <c r="C28" s="170" t="s">
        <v>90</v>
      </c>
      <c r="D28" s="154"/>
      <c r="E28" s="155"/>
      <c r="F28" s="156"/>
      <c r="G28" s="157">
        <f>SUMIF(AG29:AG29,"&lt;&gt;NOR",G29:G29)</f>
        <v>2650.18</v>
      </c>
      <c r="H28" s="151"/>
      <c r="I28" s="151">
        <f>SUM(I29:I29)</f>
        <v>0</v>
      </c>
      <c r="J28" s="151"/>
      <c r="K28" s="151">
        <f>SUM(K29:K29)</f>
        <v>2650.18</v>
      </c>
      <c r="L28" s="151"/>
      <c r="M28" s="151">
        <f>SUM(M29:M29)</f>
        <v>3206.7177999999999</v>
      </c>
      <c r="N28" s="151"/>
      <c r="O28" s="151">
        <f>SUM(O29:O29)</f>
        <v>0.01</v>
      </c>
      <c r="P28" s="151"/>
      <c r="Q28" s="151">
        <f>SUM(Q29:Q29)</f>
        <v>0</v>
      </c>
      <c r="R28" s="151"/>
      <c r="S28" s="151"/>
      <c r="T28" s="151"/>
      <c r="U28" s="151"/>
      <c r="V28" s="151">
        <f>SUM(V29:V29)</f>
        <v>0</v>
      </c>
      <c r="W28" s="151"/>
      <c r="X28" s="151"/>
      <c r="AG28" t="s">
        <v>127</v>
      </c>
    </row>
    <row r="29" spans="1:60" outlineLevel="1">
      <c r="A29" s="164">
        <v>18</v>
      </c>
      <c r="B29" s="165" t="s">
        <v>303</v>
      </c>
      <c r="C29" s="171" t="s">
        <v>304</v>
      </c>
      <c r="D29" s="166" t="s">
        <v>130</v>
      </c>
      <c r="E29" s="167">
        <v>13.803000000000001</v>
      </c>
      <c r="F29" s="168">
        <v>192</v>
      </c>
      <c r="G29" s="169">
        <f>ROUND(E29*F29,2)</f>
        <v>2650.18</v>
      </c>
      <c r="H29" s="150">
        <v>0</v>
      </c>
      <c r="I29" s="150">
        <f>ROUND(E29*H29,2)</f>
        <v>0</v>
      </c>
      <c r="J29" s="150">
        <v>192</v>
      </c>
      <c r="K29" s="150">
        <f>ROUND(E29*J29,2)</f>
        <v>2650.18</v>
      </c>
      <c r="L29" s="150">
        <v>21</v>
      </c>
      <c r="M29" s="150">
        <f>G29*(1+L29/100)</f>
        <v>3206.7177999999999</v>
      </c>
      <c r="N29" s="150">
        <v>4.6000000000000001E-4</v>
      </c>
      <c r="O29" s="150">
        <f>ROUND(E29*N29,2)</f>
        <v>0.01</v>
      </c>
      <c r="P29" s="150">
        <v>0</v>
      </c>
      <c r="Q29" s="150">
        <f>ROUND(E29*P29,2)</f>
        <v>0</v>
      </c>
      <c r="R29" s="150"/>
      <c r="S29" s="150" t="s">
        <v>140</v>
      </c>
      <c r="T29" s="150" t="s">
        <v>132</v>
      </c>
      <c r="U29" s="150">
        <v>0</v>
      </c>
      <c r="V29" s="150">
        <f>ROUND(E29*U29,2)</f>
        <v>0</v>
      </c>
      <c r="W29" s="150"/>
      <c r="X29" s="150" t="s">
        <v>133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134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>
      <c r="A30" s="152" t="s">
        <v>126</v>
      </c>
      <c r="B30" s="153" t="s">
        <v>91</v>
      </c>
      <c r="C30" s="170" t="s">
        <v>92</v>
      </c>
      <c r="D30" s="154"/>
      <c r="E30" s="155"/>
      <c r="F30" s="156"/>
      <c r="G30" s="157">
        <f>SUMIF(AG31:AG38,"&lt;&gt;NOR",G31:G38)</f>
        <v>80783.75</v>
      </c>
      <c r="H30" s="151"/>
      <c r="I30" s="151">
        <f>SUM(I31:I38)</f>
        <v>3041.37</v>
      </c>
      <c r="J30" s="151"/>
      <c r="K30" s="151">
        <f>SUM(K31:K38)</f>
        <v>77742.380000000019</v>
      </c>
      <c r="L30" s="151"/>
      <c r="M30" s="151">
        <f>SUM(M31:M38)</f>
        <v>97748.337500000009</v>
      </c>
      <c r="N30" s="151"/>
      <c r="O30" s="151">
        <f>SUM(O31:O38)</f>
        <v>0.74</v>
      </c>
      <c r="P30" s="151"/>
      <c r="Q30" s="151">
        <f>SUM(Q31:Q38)</f>
        <v>14.620000000000001</v>
      </c>
      <c r="R30" s="151"/>
      <c r="S30" s="151"/>
      <c r="T30" s="151"/>
      <c r="U30" s="151"/>
      <c r="V30" s="151">
        <f>SUM(V31:V38)</f>
        <v>107.69</v>
      </c>
      <c r="W30" s="151"/>
      <c r="X30" s="151"/>
      <c r="AG30" t="s">
        <v>127</v>
      </c>
    </row>
    <row r="31" spans="1:60" outlineLevel="1">
      <c r="A31" s="164">
        <v>19</v>
      </c>
      <c r="B31" s="165" t="s">
        <v>311</v>
      </c>
      <c r="C31" s="171" t="s">
        <v>312</v>
      </c>
      <c r="D31" s="166" t="s">
        <v>130</v>
      </c>
      <c r="E31" s="167">
        <v>0.375</v>
      </c>
      <c r="F31" s="168">
        <v>266</v>
      </c>
      <c r="G31" s="169">
        <f t="shared" ref="G31:G38" si="14">ROUND(E31*F31,2)</f>
        <v>99.75</v>
      </c>
      <c r="H31" s="150">
        <v>157.19999999999999</v>
      </c>
      <c r="I31" s="150">
        <f t="shared" ref="I31:I38" si="15">ROUND(E31*H31,2)</f>
        <v>58.95</v>
      </c>
      <c r="J31" s="150">
        <v>108.8</v>
      </c>
      <c r="K31" s="150">
        <f t="shared" ref="K31:K38" si="16">ROUND(E31*J31,2)</f>
        <v>40.799999999999997</v>
      </c>
      <c r="L31" s="150">
        <v>21</v>
      </c>
      <c r="M31" s="150">
        <f t="shared" ref="M31:M38" si="17">G31*(1+L31/100)</f>
        <v>120.69749999999999</v>
      </c>
      <c r="N31" s="150">
        <v>6.3000000000000003E-4</v>
      </c>
      <c r="O31" s="150">
        <f t="shared" ref="O31:O38" si="18">ROUND(E31*N31,2)</f>
        <v>0</v>
      </c>
      <c r="P31" s="150">
        <v>0</v>
      </c>
      <c r="Q31" s="150">
        <f t="shared" ref="Q31:Q38" si="19">ROUND(E31*P31,2)</f>
        <v>0</v>
      </c>
      <c r="R31" s="150"/>
      <c r="S31" s="150" t="s">
        <v>131</v>
      </c>
      <c r="T31" s="150" t="s">
        <v>132</v>
      </c>
      <c r="U31" s="150">
        <v>0.42</v>
      </c>
      <c r="V31" s="150">
        <f t="shared" ref="V31:V38" si="20">ROUND(E31*U31,2)</f>
        <v>0.16</v>
      </c>
      <c r="W31" s="150"/>
      <c r="X31" s="150" t="s">
        <v>133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134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>
      <c r="A32" s="164">
        <v>20</v>
      </c>
      <c r="B32" s="165" t="s">
        <v>313</v>
      </c>
      <c r="C32" s="171" t="s">
        <v>314</v>
      </c>
      <c r="D32" s="166" t="s">
        <v>149</v>
      </c>
      <c r="E32" s="167">
        <v>4</v>
      </c>
      <c r="F32" s="168">
        <v>89</v>
      </c>
      <c r="G32" s="169">
        <f t="shared" si="14"/>
        <v>356</v>
      </c>
      <c r="H32" s="150">
        <v>0</v>
      </c>
      <c r="I32" s="150">
        <f t="shared" si="15"/>
        <v>0</v>
      </c>
      <c r="J32" s="150">
        <v>89</v>
      </c>
      <c r="K32" s="150">
        <f t="shared" si="16"/>
        <v>356</v>
      </c>
      <c r="L32" s="150">
        <v>21</v>
      </c>
      <c r="M32" s="150">
        <f t="shared" si="17"/>
        <v>430.76</v>
      </c>
      <c r="N32" s="150">
        <v>7.6999999999999996E-4</v>
      </c>
      <c r="O32" s="150">
        <f t="shared" si="18"/>
        <v>0</v>
      </c>
      <c r="P32" s="150">
        <v>0</v>
      </c>
      <c r="Q32" s="150">
        <f t="shared" si="19"/>
        <v>0</v>
      </c>
      <c r="R32" s="150"/>
      <c r="S32" s="150" t="s">
        <v>140</v>
      </c>
      <c r="T32" s="150" t="s">
        <v>132</v>
      </c>
      <c r="U32" s="150">
        <v>0</v>
      </c>
      <c r="V32" s="150">
        <f t="shared" si="20"/>
        <v>0</v>
      </c>
      <c r="W32" s="150"/>
      <c r="X32" s="150" t="s">
        <v>133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134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0.399999999999999" outlineLevel="1">
      <c r="A33" s="164">
        <v>21</v>
      </c>
      <c r="B33" s="165" t="s">
        <v>317</v>
      </c>
      <c r="C33" s="171" t="s">
        <v>318</v>
      </c>
      <c r="D33" s="166" t="s">
        <v>149</v>
      </c>
      <c r="E33" s="167">
        <v>4</v>
      </c>
      <c r="F33" s="168">
        <v>92</v>
      </c>
      <c r="G33" s="169">
        <f t="shared" si="14"/>
        <v>368</v>
      </c>
      <c r="H33" s="150">
        <v>0</v>
      </c>
      <c r="I33" s="150">
        <f t="shared" si="15"/>
        <v>0</v>
      </c>
      <c r="J33" s="150">
        <v>92</v>
      </c>
      <c r="K33" s="150">
        <f t="shared" si="16"/>
        <v>368</v>
      </c>
      <c r="L33" s="150">
        <v>21</v>
      </c>
      <c r="M33" s="150">
        <f t="shared" si="17"/>
        <v>445.28</v>
      </c>
      <c r="N33" s="150">
        <v>1.7000000000000001E-4</v>
      </c>
      <c r="O33" s="150">
        <f t="shared" si="18"/>
        <v>0</v>
      </c>
      <c r="P33" s="150">
        <v>0</v>
      </c>
      <c r="Q33" s="150">
        <f t="shared" si="19"/>
        <v>0</v>
      </c>
      <c r="R33" s="150"/>
      <c r="S33" s="150" t="s">
        <v>140</v>
      </c>
      <c r="T33" s="150" t="s">
        <v>132</v>
      </c>
      <c r="U33" s="150">
        <v>0</v>
      </c>
      <c r="V33" s="150">
        <f t="shared" si="20"/>
        <v>0</v>
      </c>
      <c r="W33" s="150"/>
      <c r="X33" s="150" t="s">
        <v>133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134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0.399999999999999" outlineLevel="1">
      <c r="A34" s="164">
        <v>22</v>
      </c>
      <c r="B34" s="165" t="s">
        <v>321</v>
      </c>
      <c r="C34" s="171" t="s">
        <v>322</v>
      </c>
      <c r="D34" s="166" t="s">
        <v>130</v>
      </c>
      <c r="E34" s="167">
        <v>20</v>
      </c>
      <c r="F34" s="168">
        <v>66</v>
      </c>
      <c r="G34" s="169">
        <f t="shared" si="14"/>
        <v>1320</v>
      </c>
      <c r="H34" s="150">
        <v>0</v>
      </c>
      <c r="I34" s="150">
        <f t="shared" si="15"/>
        <v>0</v>
      </c>
      <c r="J34" s="150">
        <v>66</v>
      </c>
      <c r="K34" s="150">
        <f t="shared" si="16"/>
        <v>1320</v>
      </c>
      <c r="L34" s="150">
        <v>21</v>
      </c>
      <c r="M34" s="150">
        <f t="shared" si="17"/>
        <v>1597.2</v>
      </c>
      <c r="N34" s="150">
        <v>1.2999999999999999E-4</v>
      </c>
      <c r="O34" s="150">
        <f t="shared" si="18"/>
        <v>0</v>
      </c>
      <c r="P34" s="150">
        <v>0</v>
      </c>
      <c r="Q34" s="150">
        <f t="shared" si="19"/>
        <v>0</v>
      </c>
      <c r="R34" s="150"/>
      <c r="S34" s="150" t="s">
        <v>140</v>
      </c>
      <c r="T34" s="150" t="s">
        <v>132</v>
      </c>
      <c r="U34" s="150">
        <v>0</v>
      </c>
      <c r="V34" s="150">
        <f t="shared" si="20"/>
        <v>0</v>
      </c>
      <c r="W34" s="150"/>
      <c r="X34" s="150" t="s">
        <v>133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134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0.399999999999999" outlineLevel="1">
      <c r="A35" s="164">
        <v>23</v>
      </c>
      <c r="B35" s="165" t="s">
        <v>323</v>
      </c>
      <c r="C35" s="171" t="s">
        <v>324</v>
      </c>
      <c r="D35" s="166" t="s">
        <v>214</v>
      </c>
      <c r="E35" s="167">
        <v>10</v>
      </c>
      <c r="F35" s="168">
        <v>2060</v>
      </c>
      <c r="G35" s="169">
        <f t="shared" si="14"/>
        <v>20600</v>
      </c>
      <c r="H35" s="150">
        <v>0</v>
      </c>
      <c r="I35" s="150">
        <f t="shared" si="15"/>
        <v>0</v>
      </c>
      <c r="J35" s="150">
        <v>2060</v>
      </c>
      <c r="K35" s="150">
        <f t="shared" si="16"/>
        <v>20600</v>
      </c>
      <c r="L35" s="150">
        <v>21</v>
      </c>
      <c r="M35" s="150">
        <f t="shared" si="17"/>
        <v>24926</v>
      </c>
      <c r="N35" s="150">
        <v>9.2000000000000003E-4</v>
      </c>
      <c r="O35" s="150">
        <f t="shared" si="18"/>
        <v>0.01</v>
      </c>
      <c r="P35" s="150">
        <v>0</v>
      </c>
      <c r="Q35" s="150">
        <f t="shared" si="19"/>
        <v>0</v>
      </c>
      <c r="R35" s="150"/>
      <c r="S35" s="150" t="s">
        <v>140</v>
      </c>
      <c r="T35" s="150" t="s">
        <v>132</v>
      </c>
      <c r="U35" s="150">
        <v>0</v>
      </c>
      <c r="V35" s="150">
        <f t="shared" si="20"/>
        <v>0</v>
      </c>
      <c r="W35" s="150"/>
      <c r="X35" s="150" t="s">
        <v>133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134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0.399999999999999" outlineLevel="1">
      <c r="A36" s="164">
        <v>24</v>
      </c>
      <c r="B36" s="165" t="s">
        <v>325</v>
      </c>
      <c r="C36" s="171" t="s">
        <v>326</v>
      </c>
      <c r="D36" s="166" t="s">
        <v>214</v>
      </c>
      <c r="E36" s="167">
        <v>40</v>
      </c>
      <c r="F36" s="168">
        <v>362</v>
      </c>
      <c r="G36" s="169">
        <f t="shared" si="14"/>
        <v>14480</v>
      </c>
      <c r="H36" s="150">
        <v>0</v>
      </c>
      <c r="I36" s="150">
        <f t="shared" si="15"/>
        <v>0</v>
      </c>
      <c r="J36" s="150">
        <v>362</v>
      </c>
      <c r="K36" s="150">
        <f t="shared" si="16"/>
        <v>14480</v>
      </c>
      <c r="L36" s="150">
        <v>21</v>
      </c>
      <c r="M36" s="150">
        <f t="shared" si="17"/>
        <v>17520.8</v>
      </c>
      <c r="N36" s="150">
        <v>8.0000000000000007E-5</v>
      </c>
      <c r="O36" s="150">
        <f t="shared" si="18"/>
        <v>0</v>
      </c>
      <c r="P36" s="150">
        <v>0</v>
      </c>
      <c r="Q36" s="150">
        <f t="shared" si="19"/>
        <v>0</v>
      </c>
      <c r="R36" s="150"/>
      <c r="S36" s="150" t="s">
        <v>140</v>
      </c>
      <c r="T36" s="150" t="s">
        <v>132</v>
      </c>
      <c r="U36" s="150">
        <v>0</v>
      </c>
      <c r="V36" s="150">
        <f t="shared" si="20"/>
        <v>0</v>
      </c>
      <c r="W36" s="150"/>
      <c r="X36" s="150" t="s">
        <v>133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134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64">
        <v>25</v>
      </c>
      <c r="B37" s="165" t="s">
        <v>331</v>
      </c>
      <c r="C37" s="171" t="s">
        <v>332</v>
      </c>
      <c r="D37" s="166" t="s">
        <v>137</v>
      </c>
      <c r="E37" s="167">
        <v>6</v>
      </c>
      <c r="F37" s="168">
        <v>6550</v>
      </c>
      <c r="G37" s="169">
        <f t="shared" si="14"/>
        <v>39300</v>
      </c>
      <c r="H37" s="150">
        <v>461.23</v>
      </c>
      <c r="I37" s="150">
        <f t="shared" si="15"/>
        <v>2767.38</v>
      </c>
      <c r="J37" s="150">
        <v>6088.77</v>
      </c>
      <c r="K37" s="150">
        <f t="shared" si="16"/>
        <v>36532.620000000003</v>
      </c>
      <c r="L37" s="150">
        <v>21</v>
      </c>
      <c r="M37" s="150">
        <f t="shared" si="17"/>
        <v>47553</v>
      </c>
      <c r="N37" s="150">
        <v>0.12171</v>
      </c>
      <c r="O37" s="150">
        <f t="shared" si="18"/>
        <v>0.73</v>
      </c>
      <c r="P37" s="150">
        <v>2.4</v>
      </c>
      <c r="Q37" s="150">
        <f t="shared" si="19"/>
        <v>14.4</v>
      </c>
      <c r="R37" s="150"/>
      <c r="S37" s="150" t="s">
        <v>131</v>
      </c>
      <c r="T37" s="150" t="s">
        <v>132</v>
      </c>
      <c r="U37" s="150">
        <v>16.373999999999999</v>
      </c>
      <c r="V37" s="150">
        <f t="shared" si="20"/>
        <v>98.24</v>
      </c>
      <c r="W37" s="150"/>
      <c r="X37" s="150" t="s">
        <v>133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134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64">
        <v>26</v>
      </c>
      <c r="B38" s="165" t="s">
        <v>333</v>
      </c>
      <c r="C38" s="171" t="s">
        <v>334</v>
      </c>
      <c r="D38" s="166" t="s">
        <v>149</v>
      </c>
      <c r="E38" s="167">
        <v>12</v>
      </c>
      <c r="F38" s="168">
        <v>355</v>
      </c>
      <c r="G38" s="169">
        <f t="shared" si="14"/>
        <v>4260</v>
      </c>
      <c r="H38" s="150">
        <v>17.920000000000002</v>
      </c>
      <c r="I38" s="150">
        <f t="shared" si="15"/>
        <v>215.04</v>
      </c>
      <c r="J38" s="150">
        <v>337.08</v>
      </c>
      <c r="K38" s="150">
        <f t="shared" si="16"/>
        <v>4044.96</v>
      </c>
      <c r="L38" s="150">
        <v>21</v>
      </c>
      <c r="M38" s="150">
        <f t="shared" si="17"/>
        <v>5154.5999999999995</v>
      </c>
      <c r="N38" s="150">
        <v>8.0000000000000007E-5</v>
      </c>
      <c r="O38" s="150">
        <f t="shared" si="18"/>
        <v>0</v>
      </c>
      <c r="P38" s="150">
        <v>1.7999999999999999E-2</v>
      </c>
      <c r="Q38" s="150">
        <f t="shared" si="19"/>
        <v>0.22</v>
      </c>
      <c r="R38" s="150"/>
      <c r="S38" s="150" t="s">
        <v>131</v>
      </c>
      <c r="T38" s="150" t="s">
        <v>132</v>
      </c>
      <c r="U38" s="150">
        <v>0.77400000000000002</v>
      </c>
      <c r="V38" s="150">
        <f t="shared" si="20"/>
        <v>9.2899999999999991</v>
      </c>
      <c r="W38" s="150"/>
      <c r="X38" s="150" t="s">
        <v>133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134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>
      <c r="A39" s="152" t="s">
        <v>126</v>
      </c>
      <c r="B39" s="153" t="s">
        <v>93</v>
      </c>
      <c r="C39" s="170" t="s">
        <v>94</v>
      </c>
      <c r="D39" s="154"/>
      <c r="E39" s="155"/>
      <c r="F39" s="156"/>
      <c r="G39" s="157">
        <f>SUMIF(AG40:AG43,"&lt;&gt;NOR",G40:G43)</f>
        <v>11605.11</v>
      </c>
      <c r="H39" s="151"/>
      <c r="I39" s="151">
        <f>SUM(I40:I43)</f>
        <v>0</v>
      </c>
      <c r="J39" s="151"/>
      <c r="K39" s="151">
        <f>SUM(K40:K43)</f>
        <v>11605.11</v>
      </c>
      <c r="L39" s="151"/>
      <c r="M39" s="151">
        <f>SUM(M40:M43)</f>
        <v>14042.1831</v>
      </c>
      <c r="N39" s="151"/>
      <c r="O39" s="151">
        <f>SUM(O40:O43)</f>
        <v>0</v>
      </c>
      <c r="P39" s="151"/>
      <c r="Q39" s="151">
        <f>SUM(Q40:Q43)</f>
        <v>0</v>
      </c>
      <c r="R39" s="151"/>
      <c r="S39" s="151"/>
      <c r="T39" s="151"/>
      <c r="U39" s="151"/>
      <c r="V39" s="151">
        <f>SUM(V40:V43)</f>
        <v>0</v>
      </c>
      <c r="W39" s="151"/>
      <c r="X39" s="151"/>
      <c r="AG39" t="s">
        <v>127</v>
      </c>
    </row>
    <row r="40" spans="1:60" outlineLevel="1">
      <c r="A40" s="164">
        <v>27</v>
      </c>
      <c r="B40" s="165" t="s">
        <v>337</v>
      </c>
      <c r="C40" s="171" t="s">
        <v>338</v>
      </c>
      <c r="D40" s="166" t="s">
        <v>188</v>
      </c>
      <c r="E40" s="167">
        <v>14.616</v>
      </c>
      <c r="F40" s="168">
        <v>166</v>
      </c>
      <c r="G40" s="169">
        <f>ROUND(E40*F40,2)</f>
        <v>2426.2600000000002</v>
      </c>
      <c r="H40" s="150">
        <v>0</v>
      </c>
      <c r="I40" s="150">
        <f>ROUND(E40*H40,2)</f>
        <v>0</v>
      </c>
      <c r="J40" s="150">
        <v>166</v>
      </c>
      <c r="K40" s="150">
        <f>ROUND(E40*J40,2)</f>
        <v>2426.2600000000002</v>
      </c>
      <c r="L40" s="150">
        <v>21</v>
      </c>
      <c r="M40" s="150">
        <f>G40*(1+L40/100)</f>
        <v>2935.7746000000002</v>
      </c>
      <c r="N40" s="150">
        <v>0</v>
      </c>
      <c r="O40" s="150">
        <f>ROUND(E40*N40,2)</f>
        <v>0</v>
      </c>
      <c r="P40" s="150">
        <v>0</v>
      </c>
      <c r="Q40" s="150">
        <f>ROUND(E40*P40,2)</f>
        <v>0</v>
      </c>
      <c r="R40" s="150"/>
      <c r="S40" s="150" t="s">
        <v>140</v>
      </c>
      <c r="T40" s="150" t="s">
        <v>132</v>
      </c>
      <c r="U40" s="150">
        <v>0</v>
      </c>
      <c r="V40" s="150">
        <f>ROUND(E40*U40,2)</f>
        <v>0</v>
      </c>
      <c r="W40" s="150"/>
      <c r="X40" s="150" t="s">
        <v>133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134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64">
        <v>28</v>
      </c>
      <c r="B41" s="165" t="s">
        <v>339</v>
      </c>
      <c r="C41" s="171" t="s">
        <v>340</v>
      </c>
      <c r="D41" s="166" t="s">
        <v>188</v>
      </c>
      <c r="E41" s="167">
        <v>131.54400000000001</v>
      </c>
      <c r="F41" s="168">
        <v>18</v>
      </c>
      <c r="G41" s="169">
        <f>ROUND(E41*F41,2)</f>
        <v>2367.79</v>
      </c>
      <c r="H41" s="150">
        <v>0</v>
      </c>
      <c r="I41" s="150">
        <f>ROUND(E41*H41,2)</f>
        <v>0</v>
      </c>
      <c r="J41" s="150">
        <v>18</v>
      </c>
      <c r="K41" s="150">
        <f>ROUND(E41*J41,2)</f>
        <v>2367.79</v>
      </c>
      <c r="L41" s="150">
        <v>21</v>
      </c>
      <c r="M41" s="150">
        <f>G41*(1+L41/100)</f>
        <v>2865.0259000000001</v>
      </c>
      <c r="N41" s="150">
        <v>0</v>
      </c>
      <c r="O41" s="150">
        <f>ROUND(E41*N41,2)</f>
        <v>0</v>
      </c>
      <c r="P41" s="150">
        <v>0</v>
      </c>
      <c r="Q41" s="150">
        <f>ROUND(E41*P41,2)</f>
        <v>0</v>
      </c>
      <c r="R41" s="150"/>
      <c r="S41" s="150" t="s">
        <v>140</v>
      </c>
      <c r="T41" s="150" t="s">
        <v>132</v>
      </c>
      <c r="U41" s="150">
        <v>0</v>
      </c>
      <c r="V41" s="150">
        <f>ROUND(E41*U41,2)</f>
        <v>0</v>
      </c>
      <c r="W41" s="150"/>
      <c r="X41" s="150" t="s">
        <v>133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134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0.399999999999999" outlineLevel="1">
      <c r="A42" s="164">
        <v>29</v>
      </c>
      <c r="B42" s="165" t="s">
        <v>341</v>
      </c>
      <c r="C42" s="171" t="s">
        <v>342</v>
      </c>
      <c r="D42" s="166" t="s">
        <v>188</v>
      </c>
      <c r="E42" s="167">
        <v>14.616</v>
      </c>
      <c r="F42" s="168">
        <v>116</v>
      </c>
      <c r="G42" s="169">
        <f>ROUND(E42*F42,2)</f>
        <v>1695.46</v>
      </c>
      <c r="H42" s="150">
        <v>0</v>
      </c>
      <c r="I42" s="150">
        <f>ROUND(E42*H42,2)</f>
        <v>0</v>
      </c>
      <c r="J42" s="150">
        <v>116</v>
      </c>
      <c r="K42" s="150">
        <f>ROUND(E42*J42,2)</f>
        <v>1695.46</v>
      </c>
      <c r="L42" s="150">
        <v>21</v>
      </c>
      <c r="M42" s="150">
        <f>G42*(1+L42/100)</f>
        <v>2051.5066000000002</v>
      </c>
      <c r="N42" s="150">
        <v>0</v>
      </c>
      <c r="O42" s="150">
        <f>ROUND(E42*N42,2)</f>
        <v>0</v>
      </c>
      <c r="P42" s="150">
        <v>0</v>
      </c>
      <c r="Q42" s="150">
        <f>ROUND(E42*P42,2)</f>
        <v>0</v>
      </c>
      <c r="R42" s="150"/>
      <c r="S42" s="150" t="s">
        <v>140</v>
      </c>
      <c r="T42" s="150" t="s">
        <v>132</v>
      </c>
      <c r="U42" s="150">
        <v>0</v>
      </c>
      <c r="V42" s="150">
        <f>ROUND(E42*U42,2)</f>
        <v>0</v>
      </c>
      <c r="W42" s="150"/>
      <c r="X42" s="150" t="s">
        <v>133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134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0.399999999999999" outlineLevel="1">
      <c r="A43" s="164">
        <v>30</v>
      </c>
      <c r="B43" s="165" t="s">
        <v>343</v>
      </c>
      <c r="C43" s="171" t="s">
        <v>344</v>
      </c>
      <c r="D43" s="166" t="s">
        <v>188</v>
      </c>
      <c r="E43" s="167">
        <v>14.616</v>
      </c>
      <c r="F43" s="168">
        <v>350</v>
      </c>
      <c r="G43" s="169">
        <f>ROUND(E43*F43,2)</f>
        <v>5115.6000000000004</v>
      </c>
      <c r="H43" s="150">
        <v>0</v>
      </c>
      <c r="I43" s="150">
        <f>ROUND(E43*H43,2)</f>
        <v>0</v>
      </c>
      <c r="J43" s="150">
        <v>350</v>
      </c>
      <c r="K43" s="150">
        <f>ROUND(E43*J43,2)</f>
        <v>5115.6000000000004</v>
      </c>
      <c r="L43" s="150">
        <v>21</v>
      </c>
      <c r="M43" s="150">
        <f>G43*(1+L43/100)</f>
        <v>6189.8760000000002</v>
      </c>
      <c r="N43" s="150">
        <v>0</v>
      </c>
      <c r="O43" s="150">
        <f>ROUND(E43*N43,2)</f>
        <v>0</v>
      </c>
      <c r="P43" s="150">
        <v>0</v>
      </c>
      <c r="Q43" s="150">
        <f>ROUND(E43*P43,2)</f>
        <v>0</v>
      </c>
      <c r="R43" s="150"/>
      <c r="S43" s="150" t="s">
        <v>140</v>
      </c>
      <c r="T43" s="150" t="s">
        <v>132</v>
      </c>
      <c r="U43" s="150">
        <v>0</v>
      </c>
      <c r="V43" s="150">
        <f>ROUND(E43*U43,2)</f>
        <v>0</v>
      </c>
      <c r="W43" s="150"/>
      <c r="X43" s="150" t="s">
        <v>133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134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>
      <c r="A44" s="152" t="s">
        <v>126</v>
      </c>
      <c r="B44" s="153" t="s">
        <v>95</v>
      </c>
      <c r="C44" s="170" t="s">
        <v>96</v>
      </c>
      <c r="D44" s="154"/>
      <c r="E44" s="155"/>
      <c r="F44" s="156"/>
      <c r="G44" s="157">
        <f>SUMIF(AG45:AG45,"&lt;&gt;NOR",G45:G45)</f>
        <v>1097.0999999999999</v>
      </c>
      <c r="H44" s="151"/>
      <c r="I44" s="151">
        <f>SUM(I45:I45)</f>
        <v>0</v>
      </c>
      <c r="J44" s="151"/>
      <c r="K44" s="151">
        <f>SUM(K45:K45)</f>
        <v>1097.0999999999999</v>
      </c>
      <c r="L44" s="151"/>
      <c r="M44" s="151">
        <f>SUM(M45:M45)</f>
        <v>1327.4909999999998</v>
      </c>
      <c r="N44" s="151"/>
      <c r="O44" s="151">
        <f>SUM(O45:O45)</f>
        <v>0</v>
      </c>
      <c r="P44" s="151"/>
      <c r="Q44" s="151">
        <f>SUM(Q45:Q45)</f>
        <v>0</v>
      </c>
      <c r="R44" s="151"/>
      <c r="S44" s="151"/>
      <c r="T44" s="151"/>
      <c r="U44" s="151"/>
      <c r="V44" s="151">
        <f>SUM(V45:V45)</f>
        <v>1.65</v>
      </c>
      <c r="W44" s="151"/>
      <c r="X44" s="151"/>
      <c r="AG44" t="s">
        <v>127</v>
      </c>
    </row>
    <row r="45" spans="1:60" ht="20.399999999999999" outlineLevel="1">
      <c r="A45" s="164">
        <v>31</v>
      </c>
      <c r="B45" s="165" t="s">
        <v>347</v>
      </c>
      <c r="C45" s="171" t="s">
        <v>348</v>
      </c>
      <c r="D45" s="166" t="s">
        <v>188</v>
      </c>
      <c r="E45" s="167">
        <v>3.657</v>
      </c>
      <c r="F45" s="168">
        <v>300</v>
      </c>
      <c r="G45" s="169">
        <f>ROUND(E45*F45,2)</f>
        <v>1097.0999999999999</v>
      </c>
      <c r="H45" s="150">
        <v>0</v>
      </c>
      <c r="I45" s="150">
        <f>ROUND(E45*H45,2)</f>
        <v>0</v>
      </c>
      <c r="J45" s="150">
        <v>300</v>
      </c>
      <c r="K45" s="150">
        <f>ROUND(E45*J45,2)</f>
        <v>1097.0999999999999</v>
      </c>
      <c r="L45" s="150">
        <v>21</v>
      </c>
      <c r="M45" s="150">
        <f>G45*(1+L45/100)</f>
        <v>1327.4909999999998</v>
      </c>
      <c r="N45" s="150">
        <v>0</v>
      </c>
      <c r="O45" s="150">
        <f>ROUND(E45*N45,2)</f>
        <v>0</v>
      </c>
      <c r="P45" s="150">
        <v>0</v>
      </c>
      <c r="Q45" s="150">
        <f>ROUND(E45*P45,2)</f>
        <v>0</v>
      </c>
      <c r="R45" s="150"/>
      <c r="S45" s="150" t="s">
        <v>131</v>
      </c>
      <c r="T45" s="150" t="s">
        <v>132</v>
      </c>
      <c r="U45" s="150">
        <v>0.45200000000000001</v>
      </c>
      <c r="V45" s="150">
        <f>ROUND(E45*U45,2)</f>
        <v>1.65</v>
      </c>
      <c r="W45" s="150"/>
      <c r="X45" s="150" t="s">
        <v>133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134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>
      <c r="A46" s="152" t="s">
        <v>126</v>
      </c>
      <c r="B46" s="153" t="s">
        <v>97</v>
      </c>
      <c r="C46" s="170" t="s">
        <v>98</v>
      </c>
      <c r="D46" s="154"/>
      <c r="E46" s="155"/>
      <c r="F46" s="156"/>
      <c r="G46" s="157">
        <f>SUMIF(AG47:AG51,"&lt;&gt;NOR",G47:G51)</f>
        <v>6851.1200000000008</v>
      </c>
      <c r="H46" s="151"/>
      <c r="I46" s="151">
        <f>SUM(I47:I51)</f>
        <v>5613.38</v>
      </c>
      <c r="J46" s="151"/>
      <c r="K46" s="151">
        <f>SUM(K47:K51)</f>
        <v>1237.74</v>
      </c>
      <c r="L46" s="151"/>
      <c r="M46" s="151">
        <f>SUM(M47:M51)</f>
        <v>8289.8552</v>
      </c>
      <c r="N46" s="151"/>
      <c r="O46" s="151">
        <f>SUM(O47:O51)</f>
        <v>0.04</v>
      </c>
      <c r="P46" s="151"/>
      <c r="Q46" s="151">
        <f>SUM(Q47:Q51)</f>
        <v>0</v>
      </c>
      <c r="R46" s="151"/>
      <c r="S46" s="151"/>
      <c r="T46" s="151"/>
      <c r="U46" s="151"/>
      <c r="V46" s="151">
        <f>SUM(V47:V51)</f>
        <v>3.18</v>
      </c>
      <c r="W46" s="151"/>
      <c r="X46" s="151"/>
      <c r="AG46" t="s">
        <v>127</v>
      </c>
    </row>
    <row r="47" spans="1:60" ht="20.399999999999999" outlineLevel="1">
      <c r="A47" s="164">
        <v>32</v>
      </c>
      <c r="B47" s="165" t="s">
        <v>349</v>
      </c>
      <c r="C47" s="171" t="s">
        <v>350</v>
      </c>
      <c r="D47" s="166" t="s">
        <v>130</v>
      </c>
      <c r="E47" s="167">
        <v>6.4</v>
      </c>
      <c r="F47" s="168">
        <v>8</v>
      </c>
      <c r="G47" s="169">
        <f>ROUND(E47*F47,2)</f>
        <v>51.2</v>
      </c>
      <c r="H47" s="150">
        <v>0</v>
      </c>
      <c r="I47" s="150">
        <f>ROUND(E47*H47,2)</f>
        <v>0</v>
      </c>
      <c r="J47" s="150">
        <v>8</v>
      </c>
      <c r="K47" s="150">
        <f>ROUND(E47*J47,2)</f>
        <v>51.2</v>
      </c>
      <c r="L47" s="150">
        <v>21</v>
      </c>
      <c r="M47" s="150">
        <f>G47*(1+L47/100)</f>
        <v>61.951999999999998</v>
      </c>
      <c r="N47" s="150">
        <v>0</v>
      </c>
      <c r="O47" s="150">
        <f>ROUND(E47*N47,2)</f>
        <v>0</v>
      </c>
      <c r="P47" s="150">
        <v>0</v>
      </c>
      <c r="Q47" s="150">
        <f>ROUND(E47*P47,2)</f>
        <v>0</v>
      </c>
      <c r="R47" s="150"/>
      <c r="S47" s="150" t="s">
        <v>131</v>
      </c>
      <c r="T47" s="150" t="s">
        <v>132</v>
      </c>
      <c r="U47" s="150">
        <v>2.75E-2</v>
      </c>
      <c r="V47" s="150">
        <f>ROUND(E47*U47,2)</f>
        <v>0.18</v>
      </c>
      <c r="W47" s="150"/>
      <c r="X47" s="150" t="s">
        <v>133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351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>
      <c r="A48" s="164">
        <v>33</v>
      </c>
      <c r="B48" s="165" t="s">
        <v>354</v>
      </c>
      <c r="C48" s="171" t="s">
        <v>355</v>
      </c>
      <c r="D48" s="166" t="s">
        <v>188</v>
      </c>
      <c r="E48" s="167">
        <v>3.0000000000000001E-3</v>
      </c>
      <c r="F48" s="168">
        <v>40000</v>
      </c>
      <c r="G48" s="169">
        <f>ROUND(E48*F48,2)</f>
        <v>120</v>
      </c>
      <c r="H48" s="150">
        <v>40000</v>
      </c>
      <c r="I48" s="150">
        <f>ROUND(E48*H48,2)</f>
        <v>120</v>
      </c>
      <c r="J48" s="150">
        <v>0</v>
      </c>
      <c r="K48" s="150">
        <f>ROUND(E48*J48,2)</f>
        <v>0</v>
      </c>
      <c r="L48" s="150">
        <v>21</v>
      </c>
      <c r="M48" s="150">
        <f>G48*(1+L48/100)</f>
        <v>145.19999999999999</v>
      </c>
      <c r="N48" s="150">
        <v>1</v>
      </c>
      <c r="O48" s="150">
        <f>ROUND(E48*N48,2)</f>
        <v>0</v>
      </c>
      <c r="P48" s="150">
        <v>0</v>
      </c>
      <c r="Q48" s="150">
        <f>ROUND(E48*P48,2)</f>
        <v>0</v>
      </c>
      <c r="R48" s="150" t="s">
        <v>193</v>
      </c>
      <c r="S48" s="150" t="s">
        <v>131</v>
      </c>
      <c r="T48" s="150" t="s">
        <v>132</v>
      </c>
      <c r="U48" s="150">
        <v>0</v>
      </c>
      <c r="V48" s="150">
        <f>ROUND(E48*U48,2)</f>
        <v>0</v>
      </c>
      <c r="W48" s="150"/>
      <c r="X48" s="150" t="s">
        <v>194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195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0.399999999999999" outlineLevel="1">
      <c r="A49" s="164">
        <v>34</v>
      </c>
      <c r="B49" s="165" t="s">
        <v>367</v>
      </c>
      <c r="C49" s="171" t="s">
        <v>368</v>
      </c>
      <c r="D49" s="166" t="s">
        <v>130</v>
      </c>
      <c r="E49" s="167">
        <v>12.8</v>
      </c>
      <c r="F49" s="168">
        <v>98</v>
      </c>
      <c r="G49" s="169">
        <f>ROUND(E49*F49,2)</f>
        <v>1254.4000000000001</v>
      </c>
      <c r="H49" s="150">
        <v>8.27</v>
      </c>
      <c r="I49" s="150">
        <f>ROUND(E49*H49,2)</f>
        <v>105.86</v>
      </c>
      <c r="J49" s="150">
        <v>89.73</v>
      </c>
      <c r="K49" s="150">
        <f>ROUND(E49*J49,2)</f>
        <v>1148.54</v>
      </c>
      <c r="L49" s="150">
        <v>21</v>
      </c>
      <c r="M49" s="150">
        <f>G49*(1+L49/100)</f>
        <v>1517.8240000000001</v>
      </c>
      <c r="N49" s="150">
        <v>4.0000000000000002E-4</v>
      </c>
      <c r="O49" s="150">
        <f>ROUND(E49*N49,2)</f>
        <v>0.01</v>
      </c>
      <c r="P49" s="150">
        <v>0</v>
      </c>
      <c r="Q49" s="150">
        <f>ROUND(E49*P49,2)</f>
        <v>0</v>
      </c>
      <c r="R49" s="150"/>
      <c r="S49" s="150" t="s">
        <v>131</v>
      </c>
      <c r="T49" s="150" t="s">
        <v>132</v>
      </c>
      <c r="U49" s="150">
        <v>0.22991</v>
      </c>
      <c r="V49" s="150">
        <f>ROUND(E49*U49,2)</f>
        <v>2.94</v>
      </c>
      <c r="W49" s="150"/>
      <c r="X49" s="150" t="s">
        <v>133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351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0.399999999999999" outlineLevel="1">
      <c r="A50" s="164">
        <v>35</v>
      </c>
      <c r="B50" s="165" t="s">
        <v>371</v>
      </c>
      <c r="C50" s="171" t="s">
        <v>372</v>
      </c>
      <c r="D50" s="166" t="s">
        <v>130</v>
      </c>
      <c r="E50" s="167">
        <v>14.72</v>
      </c>
      <c r="F50" s="168">
        <v>366</v>
      </c>
      <c r="G50" s="169">
        <f>ROUND(E50*F50,2)</f>
        <v>5387.52</v>
      </c>
      <c r="H50" s="150">
        <v>366</v>
      </c>
      <c r="I50" s="150">
        <f>ROUND(E50*H50,2)</f>
        <v>5387.52</v>
      </c>
      <c r="J50" s="150">
        <v>0</v>
      </c>
      <c r="K50" s="150">
        <f>ROUND(E50*J50,2)</f>
        <v>0</v>
      </c>
      <c r="L50" s="150">
        <v>21</v>
      </c>
      <c r="M50" s="150">
        <f>G50*(1+L50/100)</f>
        <v>6518.8992000000007</v>
      </c>
      <c r="N50" s="150">
        <v>2E-3</v>
      </c>
      <c r="O50" s="150">
        <f>ROUND(E50*N50,2)</f>
        <v>0.03</v>
      </c>
      <c r="P50" s="150">
        <v>0</v>
      </c>
      <c r="Q50" s="150">
        <f>ROUND(E50*P50,2)</f>
        <v>0</v>
      </c>
      <c r="R50" s="150"/>
      <c r="S50" s="150" t="s">
        <v>140</v>
      </c>
      <c r="T50" s="150" t="s">
        <v>132</v>
      </c>
      <c r="U50" s="150">
        <v>0</v>
      </c>
      <c r="V50" s="150">
        <f>ROUND(E50*U50,2)</f>
        <v>0</v>
      </c>
      <c r="W50" s="150"/>
      <c r="X50" s="150" t="s">
        <v>194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195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0.399999999999999" outlineLevel="1">
      <c r="A51" s="158">
        <v>36</v>
      </c>
      <c r="B51" s="159" t="s">
        <v>377</v>
      </c>
      <c r="C51" s="172" t="s">
        <v>378</v>
      </c>
      <c r="D51" s="160" t="s">
        <v>188</v>
      </c>
      <c r="E51" s="161">
        <v>3.7999999999999999E-2</v>
      </c>
      <c r="F51" s="162">
        <v>1000</v>
      </c>
      <c r="G51" s="163">
        <f>ROUND(E51*F51,2)</f>
        <v>38</v>
      </c>
      <c r="H51" s="150">
        <v>0</v>
      </c>
      <c r="I51" s="150">
        <f>ROUND(E51*H51,2)</f>
        <v>0</v>
      </c>
      <c r="J51" s="150">
        <v>1000</v>
      </c>
      <c r="K51" s="150">
        <f>ROUND(E51*J51,2)</f>
        <v>38</v>
      </c>
      <c r="L51" s="150">
        <v>21</v>
      </c>
      <c r="M51" s="150">
        <f>G51*(1+L51/100)</f>
        <v>45.98</v>
      </c>
      <c r="N51" s="150">
        <v>0</v>
      </c>
      <c r="O51" s="150">
        <f>ROUND(E51*N51,2)</f>
        <v>0</v>
      </c>
      <c r="P51" s="150">
        <v>0</v>
      </c>
      <c r="Q51" s="150">
        <f>ROUND(E51*P51,2)</f>
        <v>0</v>
      </c>
      <c r="R51" s="150"/>
      <c r="S51" s="150" t="s">
        <v>131</v>
      </c>
      <c r="T51" s="150" t="s">
        <v>132</v>
      </c>
      <c r="U51" s="150">
        <v>1.5669999999999999</v>
      </c>
      <c r="V51" s="150">
        <f>ROUND(E51*U51,2)</f>
        <v>0.06</v>
      </c>
      <c r="W51" s="150"/>
      <c r="X51" s="150" t="s">
        <v>133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351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>
      <c r="A52" s="3"/>
      <c r="B52" s="4"/>
      <c r="C52" s="173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113</v>
      </c>
    </row>
    <row r="53" spans="1:60">
      <c r="C53" s="174"/>
      <c r="D53" s="10"/>
      <c r="AG53" t="s">
        <v>379</v>
      </c>
    </row>
    <row r="54" spans="1:60">
      <c r="D54" s="10"/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/>
  <cols>
    <col min="1" max="1" width="3.44140625" customWidth="1"/>
    <col min="2" max="2" width="12.6640625" style="121" customWidth="1"/>
    <col min="3" max="3" width="38.33203125" style="121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31" t="s">
        <v>7</v>
      </c>
      <c r="B1" s="231"/>
      <c r="C1" s="231"/>
      <c r="D1" s="231"/>
      <c r="E1" s="231"/>
      <c r="F1" s="231"/>
      <c r="G1" s="231"/>
      <c r="AG1" t="s">
        <v>101</v>
      </c>
    </row>
    <row r="2" spans="1:60" ht="25.05" customHeight="1">
      <c r="A2" s="139" t="s">
        <v>8</v>
      </c>
      <c r="B2" s="49" t="s">
        <v>43</v>
      </c>
      <c r="C2" s="232" t="s">
        <v>44</v>
      </c>
      <c r="D2" s="233"/>
      <c r="E2" s="233"/>
      <c r="F2" s="233"/>
      <c r="G2" s="234"/>
      <c r="AG2" t="s">
        <v>102</v>
      </c>
    </row>
    <row r="3" spans="1:60" ht="25.05" customHeight="1">
      <c r="A3" s="139" t="s">
        <v>9</v>
      </c>
      <c r="B3" s="49" t="s">
        <v>58</v>
      </c>
      <c r="C3" s="232" t="s">
        <v>59</v>
      </c>
      <c r="D3" s="233"/>
      <c r="E3" s="233"/>
      <c r="F3" s="233"/>
      <c r="G3" s="234"/>
      <c r="AC3" s="121" t="s">
        <v>102</v>
      </c>
      <c r="AG3" t="s">
        <v>103</v>
      </c>
    </row>
    <row r="4" spans="1:60" ht="25.05" customHeight="1">
      <c r="A4" s="140" t="s">
        <v>10</v>
      </c>
      <c r="B4" s="141" t="s">
        <v>70</v>
      </c>
      <c r="C4" s="235" t="s">
        <v>71</v>
      </c>
      <c r="D4" s="236"/>
      <c r="E4" s="236"/>
      <c r="F4" s="236"/>
      <c r="G4" s="237"/>
      <c r="AG4" t="s">
        <v>104</v>
      </c>
    </row>
    <row r="5" spans="1:60">
      <c r="D5" s="10"/>
    </row>
    <row r="6" spans="1:60" ht="39.6">
      <c r="A6" s="143" t="s">
        <v>105</v>
      </c>
      <c r="B6" s="145" t="s">
        <v>106</v>
      </c>
      <c r="C6" s="145" t="s">
        <v>107</v>
      </c>
      <c r="D6" s="144" t="s">
        <v>108</v>
      </c>
      <c r="E6" s="143" t="s">
        <v>109</v>
      </c>
      <c r="F6" s="142" t="s">
        <v>110</v>
      </c>
      <c r="G6" s="143" t="s">
        <v>31</v>
      </c>
      <c r="H6" s="146" t="s">
        <v>32</v>
      </c>
      <c r="I6" s="146" t="s">
        <v>111</v>
      </c>
      <c r="J6" s="146" t="s">
        <v>33</v>
      </c>
      <c r="K6" s="146" t="s">
        <v>112</v>
      </c>
      <c r="L6" s="146" t="s">
        <v>113</v>
      </c>
      <c r="M6" s="146" t="s">
        <v>114</v>
      </c>
      <c r="N6" s="146" t="s">
        <v>115</v>
      </c>
      <c r="O6" s="146" t="s">
        <v>116</v>
      </c>
      <c r="P6" s="146" t="s">
        <v>117</v>
      </c>
      <c r="Q6" s="146" t="s">
        <v>118</v>
      </c>
      <c r="R6" s="146" t="s">
        <v>119</v>
      </c>
      <c r="S6" s="146" t="s">
        <v>120</v>
      </c>
      <c r="T6" s="146" t="s">
        <v>121</v>
      </c>
      <c r="U6" s="146" t="s">
        <v>122</v>
      </c>
      <c r="V6" s="146" t="s">
        <v>123</v>
      </c>
      <c r="W6" s="146" t="s">
        <v>124</v>
      </c>
      <c r="X6" s="146" t="s">
        <v>125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>
      <c r="A8" s="152" t="s">
        <v>126</v>
      </c>
      <c r="B8" s="153" t="s">
        <v>79</v>
      </c>
      <c r="C8" s="170" t="s">
        <v>80</v>
      </c>
      <c r="D8" s="154"/>
      <c r="E8" s="155"/>
      <c r="F8" s="156"/>
      <c r="G8" s="157">
        <f>SUMIF(AG9:AG41,"&lt;&gt;NOR",G9:G41)</f>
        <v>177846</v>
      </c>
      <c r="H8" s="151"/>
      <c r="I8" s="151">
        <f>SUM(I9:I41)</f>
        <v>43834.2</v>
      </c>
      <c r="J8" s="151"/>
      <c r="K8" s="151">
        <f>SUM(K9:K41)</f>
        <v>134011.79999999999</v>
      </c>
      <c r="L8" s="151"/>
      <c r="M8" s="151">
        <f>SUM(M9:M41)</f>
        <v>215193.66</v>
      </c>
      <c r="N8" s="151"/>
      <c r="O8" s="151">
        <f>SUM(O9:O41)</f>
        <v>25.19</v>
      </c>
      <c r="P8" s="151"/>
      <c r="Q8" s="151">
        <f>SUM(Q9:Q41)</f>
        <v>8.75</v>
      </c>
      <c r="R8" s="151"/>
      <c r="S8" s="151"/>
      <c r="T8" s="151"/>
      <c r="U8" s="151"/>
      <c r="V8" s="151">
        <f>SUM(V9:V41)</f>
        <v>183.04</v>
      </c>
      <c r="W8" s="151"/>
      <c r="X8" s="151"/>
      <c r="AG8" t="s">
        <v>127</v>
      </c>
    </row>
    <row r="9" spans="1:60" ht="20.399999999999999" outlineLevel="1">
      <c r="A9" s="164">
        <v>1</v>
      </c>
      <c r="B9" s="165" t="s">
        <v>128</v>
      </c>
      <c r="C9" s="171" t="s">
        <v>129</v>
      </c>
      <c r="D9" s="166" t="s">
        <v>130</v>
      </c>
      <c r="E9" s="167">
        <v>30</v>
      </c>
      <c r="F9" s="168">
        <v>25</v>
      </c>
      <c r="G9" s="169">
        <f t="shared" ref="G9:G41" si="0">ROUND(E9*F9,2)</f>
        <v>750</v>
      </c>
      <c r="H9" s="150">
        <v>0</v>
      </c>
      <c r="I9" s="150">
        <f t="shared" ref="I9:I41" si="1">ROUND(E9*H9,2)</f>
        <v>0</v>
      </c>
      <c r="J9" s="150">
        <v>25</v>
      </c>
      <c r="K9" s="150">
        <f t="shared" ref="K9:K41" si="2">ROUND(E9*J9,2)</f>
        <v>750</v>
      </c>
      <c r="L9" s="150">
        <v>21</v>
      </c>
      <c r="M9" s="150">
        <f t="shared" ref="M9:M41" si="3">G9*(1+L9/100)</f>
        <v>907.5</v>
      </c>
      <c r="N9" s="150">
        <v>0</v>
      </c>
      <c r="O9" s="150">
        <f t="shared" ref="O9:O41" si="4">ROUND(E9*N9,2)</f>
        <v>0</v>
      </c>
      <c r="P9" s="150">
        <v>0</v>
      </c>
      <c r="Q9" s="150">
        <f t="shared" ref="Q9:Q41" si="5">ROUND(E9*P9,2)</f>
        <v>0</v>
      </c>
      <c r="R9" s="150"/>
      <c r="S9" s="150" t="s">
        <v>131</v>
      </c>
      <c r="T9" s="150" t="s">
        <v>132</v>
      </c>
      <c r="U9" s="150">
        <v>0.17199999999999999</v>
      </c>
      <c r="V9" s="150">
        <f t="shared" ref="V9:V41" si="6">ROUND(E9*U9,2)</f>
        <v>5.16</v>
      </c>
      <c r="W9" s="150"/>
      <c r="X9" s="150" t="s">
        <v>133</v>
      </c>
      <c r="Y9" s="147"/>
      <c r="Z9" s="147"/>
      <c r="AA9" s="147"/>
      <c r="AB9" s="147"/>
      <c r="AC9" s="147"/>
      <c r="AD9" s="147"/>
      <c r="AE9" s="147"/>
      <c r="AF9" s="147"/>
      <c r="AG9" s="147" t="s">
        <v>134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0.399999999999999" outlineLevel="1">
      <c r="A10" s="164">
        <v>2</v>
      </c>
      <c r="B10" s="165" t="s">
        <v>135</v>
      </c>
      <c r="C10" s="171" t="s">
        <v>136</v>
      </c>
      <c r="D10" s="166" t="s">
        <v>137</v>
      </c>
      <c r="E10" s="167">
        <v>1.5</v>
      </c>
      <c r="F10" s="168">
        <v>1850</v>
      </c>
      <c r="G10" s="169">
        <f t="shared" si="0"/>
        <v>2775</v>
      </c>
      <c r="H10" s="150">
        <v>0</v>
      </c>
      <c r="I10" s="150">
        <f t="shared" si="1"/>
        <v>0</v>
      </c>
      <c r="J10" s="150">
        <v>1850</v>
      </c>
      <c r="K10" s="150">
        <f t="shared" si="2"/>
        <v>2775</v>
      </c>
      <c r="L10" s="150">
        <v>21</v>
      </c>
      <c r="M10" s="150">
        <f t="shared" si="3"/>
        <v>3357.75</v>
      </c>
      <c r="N10" s="150">
        <v>0</v>
      </c>
      <c r="O10" s="150">
        <f t="shared" si="4"/>
        <v>0</v>
      </c>
      <c r="P10" s="150">
        <v>0</v>
      </c>
      <c r="Q10" s="150">
        <f t="shared" si="5"/>
        <v>0</v>
      </c>
      <c r="R10" s="150"/>
      <c r="S10" s="150" t="s">
        <v>131</v>
      </c>
      <c r="T10" s="150" t="s">
        <v>132</v>
      </c>
      <c r="U10" s="150">
        <v>4.9480000000000004</v>
      </c>
      <c r="V10" s="150">
        <f t="shared" si="6"/>
        <v>7.42</v>
      </c>
      <c r="W10" s="150"/>
      <c r="X10" s="150" t="s">
        <v>133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134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0.399999999999999" outlineLevel="1">
      <c r="A11" s="164">
        <v>3</v>
      </c>
      <c r="B11" s="165" t="s">
        <v>138</v>
      </c>
      <c r="C11" s="171" t="s">
        <v>139</v>
      </c>
      <c r="D11" s="166" t="s">
        <v>130</v>
      </c>
      <c r="E11" s="167">
        <v>10</v>
      </c>
      <c r="F11" s="168">
        <v>122</v>
      </c>
      <c r="G11" s="169">
        <f t="shared" si="0"/>
        <v>1220</v>
      </c>
      <c r="H11" s="150">
        <v>0</v>
      </c>
      <c r="I11" s="150">
        <f t="shared" si="1"/>
        <v>0</v>
      </c>
      <c r="J11" s="150">
        <v>122</v>
      </c>
      <c r="K11" s="150">
        <f t="shared" si="2"/>
        <v>1220</v>
      </c>
      <c r="L11" s="150">
        <v>21</v>
      </c>
      <c r="M11" s="150">
        <f t="shared" si="3"/>
        <v>1476.2</v>
      </c>
      <c r="N11" s="150">
        <v>0</v>
      </c>
      <c r="O11" s="150">
        <f t="shared" si="4"/>
        <v>0</v>
      </c>
      <c r="P11" s="150">
        <v>0.29499999999999998</v>
      </c>
      <c r="Q11" s="150">
        <f t="shared" si="5"/>
        <v>2.95</v>
      </c>
      <c r="R11" s="150"/>
      <c r="S11" s="150" t="s">
        <v>140</v>
      </c>
      <c r="T11" s="150" t="s">
        <v>132</v>
      </c>
      <c r="U11" s="150">
        <v>0</v>
      </c>
      <c r="V11" s="150">
        <f t="shared" si="6"/>
        <v>0</v>
      </c>
      <c r="W11" s="150"/>
      <c r="X11" s="150" t="s">
        <v>133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134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0.399999999999999" outlineLevel="1">
      <c r="A12" s="164">
        <v>4</v>
      </c>
      <c r="B12" s="165" t="s">
        <v>141</v>
      </c>
      <c r="C12" s="171" t="s">
        <v>142</v>
      </c>
      <c r="D12" s="166" t="s">
        <v>130</v>
      </c>
      <c r="E12" s="167">
        <v>10</v>
      </c>
      <c r="F12" s="168">
        <v>95</v>
      </c>
      <c r="G12" s="169">
        <f t="shared" si="0"/>
        <v>950</v>
      </c>
      <c r="H12" s="150">
        <v>0</v>
      </c>
      <c r="I12" s="150">
        <f t="shared" si="1"/>
        <v>0</v>
      </c>
      <c r="J12" s="150">
        <v>95</v>
      </c>
      <c r="K12" s="150">
        <f t="shared" si="2"/>
        <v>950</v>
      </c>
      <c r="L12" s="150">
        <v>21</v>
      </c>
      <c r="M12" s="150">
        <f t="shared" si="3"/>
        <v>1149.5</v>
      </c>
      <c r="N12" s="150">
        <v>0</v>
      </c>
      <c r="O12" s="150">
        <f t="shared" si="4"/>
        <v>0</v>
      </c>
      <c r="P12" s="150">
        <v>0.57999999999999996</v>
      </c>
      <c r="Q12" s="150">
        <f t="shared" si="5"/>
        <v>5.8</v>
      </c>
      <c r="R12" s="150"/>
      <c r="S12" s="150" t="s">
        <v>131</v>
      </c>
      <c r="T12" s="150" t="s">
        <v>132</v>
      </c>
      <c r="U12" s="150">
        <v>0.47639999999999999</v>
      </c>
      <c r="V12" s="150">
        <f t="shared" si="6"/>
        <v>4.76</v>
      </c>
      <c r="W12" s="150"/>
      <c r="X12" s="150" t="s">
        <v>133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134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64">
        <v>5</v>
      </c>
      <c r="B13" s="165" t="s">
        <v>147</v>
      </c>
      <c r="C13" s="171" t="s">
        <v>148</v>
      </c>
      <c r="D13" s="166" t="s">
        <v>149</v>
      </c>
      <c r="E13" s="167">
        <v>10</v>
      </c>
      <c r="F13" s="168">
        <v>388</v>
      </c>
      <c r="G13" s="169">
        <f t="shared" si="0"/>
        <v>3880</v>
      </c>
      <c r="H13" s="150">
        <v>230.08</v>
      </c>
      <c r="I13" s="150">
        <f t="shared" si="1"/>
        <v>2300.8000000000002</v>
      </c>
      <c r="J13" s="150">
        <v>157.91999999999999</v>
      </c>
      <c r="K13" s="150">
        <f t="shared" si="2"/>
        <v>1579.2</v>
      </c>
      <c r="L13" s="150">
        <v>21</v>
      </c>
      <c r="M13" s="150">
        <f t="shared" si="3"/>
        <v>4694.8</v>
      </c>
      <c r="N13" s="150">
        <v>9.5200000000000007E-3</v>
      </c>
      <c r="O13" s="150">
        <f t="shared" si="4"/>
        <v>0.1</v>
      </c>
      <c r="P13" s="150">
        <v>0</v>
      </c>
      <c r="Q13" s="150">
        <f t="shared" si="5"/>
        <v>0</v>
      </c>
      <c r="R13" s="150"/>
      <c r="S13" s="150" t="s">
        <v>131</v>
      </c>
      <c r="T13" s="150" t="s">
        <v>132</v>
      </c>
      <c r="U13" s="150">
        <v>0.53400000000000003</v>
      </c>
      <c r="V13" s="150">
        <f t="shared" si="6"/>
        <v>5.34</v>
      </c>
      <c r="W13" s="150"/>
      <c r="X13" s="150" t="s">
        <v>133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134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0.399999999999999" outlineLevel="1">
      <c r="A14" s="164">
        <v>6</v>
      </c>
      <c r="B14" s="165" t="s">
        <v>150</v>
      </c>
      <c r="C14" s="171" t="s">
        <v>151</v>
      </c>
      <c r="D14" s="166" t="s">
        <v>152</v>
      </c>
      <c r="E14" s="167">
        <v>100</v>
      </c>
      <c r="F14" s="168">
        <v>122</v>
      </c>
      <c r="G14" s="169">
        <f t="shared" si="0"/>
        <v>12200</v>
      </c>
      <c r="H14" s="150">
        <v>0.8</v>
      </c>
      <c r="I14" s="150">
        <f t="shared" si="1"/>
        <v>80</v>
      </c>
      <c r="J14" s="150">
        <v>121.2</v>
      </c>
      <c r="K14" s="150">
        <f t="shared" si="2"/>
        <v>12120</v>
      </c>
      <c r="L14" s="150">
        <v>21</v>
      </c>
      <c r="M14" s="150">
        <f t="shared" si="3"/>
        <v>14762</v>
      </c>
      <c r="N14" s="150">
        <v>0</v>
      </c>
      <c r="O14" s="150">
        <f t="shared" si="4"/>
        <v>0</v>
      </c>
      <c r="P14" s="150">
        <v>0</v>
      </c>
      <c r="Q14" s="150">
        <f t="shared" si="5"/>
        <v>0</v>
      </c>
      <c r="R14" s="150"/>
      <c r="S14" s="150" t="s">
        <v>131</v>
      </c>
      <c r="T14" s="150" t="s">
        <v>132</v>
      </c>
      <c r="U14" s="150">
        <v>0.30299999999999999</v>
      </c>
      <c r="V14" s="150">
        <f t="shared" si="6"/>
        <v>30.3</v>
      </c>
      <c r="W14" s="150"/>
      <c r="X14" s="150" t="s">
        <v>133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134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0.399999999999999" outlineLevel="1">
      <c r="A15" s="164">
        <v>7</v>
      </c>
      <c r="B15" s="165" t="s">
        <v>153</v>
      </c>
      <c r="C15" s="171" t="s">
        <v>154</v>
      </c>
      <c r="D15" s="166" t="s">
        <v>155</v>
      </c>
      <c r="E15" s="167">
        <v>30</v>
      </c>
      <c r="F15" s="168">
        <v>10</v>
      </c>
      <c r="G15" s="169">
        <f t="shared" si="0"/>
        <v>300</v>
      </c>
      <c r="H15" s="150">
        <v>0</v>
      </c>
      <c r="I15" s="150">
        <f t="shared" si="1"/>
        <v>0</v>
      </c>
      <c r="J15" s="150">
        <v>10</v>
      </c>
      <c r="K15" s="150">
        <f t="shared" si="2"/>
        <v>300</v>
      </c>
      <c r="L15" s="150">
        <v>21</v>
      </c>
      <c r="M15" s="150">
        <f t="shared" si="3"/>
        <v>363</v>
      </c>
      <c r="N15" s="150">
        <v>0</v>
      </c>
      <c r="O15" s="150">
        <f t="shared" si="4"/>
        <v>0</v>
      </c>
      <c r="P15" s="150">
        <v>0</v>
      </c>
      <c r="Q15" s="150">
        <f t="shared" si="5"/>
        <v>0</v>
      </c>
      <c r="R15" s="150"/>
      <c r="S15" s="150" t="s">
        <v>131</v>
      </c>
      <c r="T15" s="150" t="s">
        <v>132</v>
      </c>
      <c r="U15" s="150">
        <v>0</v>
      </c>
      <c r="V15" s="150">
        <f t="shared" si="6"/>
        <v>0</v>
      </c>
      <c r="W15" s="150"/>
      <c r="X15" s="150" t="s">
        <v>133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134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0.399999999999999" outlineLevel="1">
      <c r="A16" s="164">
        <v>8</v>
      </c>
      <c r="B16" s="165" t="s">
        <v>156</v>
      </c>
      <c r="C16" s="171" t="s">
        <v>157</v>
      </c>
      <c r="D16" s="166" t="s">
        <v>137</v>
      </c>
      <c r="E16" s="167">
        <v>10</v>
      </c>
      <c r="F16" s="168">
        <v>550</v>
      </c>
      <c r="G16" s="169">
        <f t="shared" si="0"/>
        <v>5500</v>
      </c>
      <c r="H16" s="150">
        <v>0</v>
      </c>
      <c r="I16" s="150">
        <f t="shared" si="1"/>
        <v>0</v>
      </c>
      <c r="J16" s="150">
        <v>550</v>
      </c>
      <c r="K16" s="150">
        <f t="shared" si="2"/>
        <v>5500</v>
      </c>
      <c r="L16" s="150">
        <v>21</v>
      </c>
      <c r="M16" s="150">
        <f t="shared" si="3"/>
        <v>6655</v>
      </c>
      <c r="N16" s="150">
        <v>0</v>
      </c>
      <c r="O16" s="150">
        <f t="shared" si="4"/>
        <v>0</v>
      </c>
      <c r="P16" s="150">
        <v>0</v>
      </c>
      <c r="Q16" s="150">
        <f t="shared" si="5"/>
        <v>0</v>
      </c>
      <c r="R16" s="150"/>
      <c r="S16" s="150" t="s">
        <v>131</v>
      </c>
      <c r="T16" s="150" t="s">
        <v>132</v>
      </c>
      <c r="U16" s="150">
        <v>1.548</v>
      </c>
      <c r="V16" s="150">
        <f t="shared" si="6"/>
        <v>15.48</v>
      </c>
      <c r="W16" s="150"/>
      <c r="X16" s="150" t="s">
        <v>133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134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>
      <c r="A17" s="164">
        <v>9</v>
      </c>
      <c r="B17" s="165" t="s">
        <v>380</v>
      </c>
      <c r="C17" s="171" t="s">
        <v>159</v>
      </c>
      <c r="D17" s="166" t="s">
        <v>137</v>
      </c>
      <c r="E17" s="167">
        <v>128</v>
      </c>
      <c r="F17" s="168">
        <v>166</v>
      </c>
      <c r="G17" s="169">
        <f t="shared" si="0"/>
        <v>21248</v>
      </c>
      <c r="H17" s="150">
        <v>0</v>
      </c>
      <c r="I17" s="150">
        <f t="shared" si="1"/>
        <v>0</v>
      </c>
      <c r="J17" s="150">
        <v>166</v>
      </c>
      <c r="K17" s="150">
        <f t="shared" si="2"/>
        <v>21248</v>
      </c>
      <c r="L17" s="150">
        <v>21</v>
      </c>
      <c r="M17" s="150">
        <f t="shared" si="3"/>
        <v>25710.079999999998</v>
      </c>
      <c r="N17" s="150">
        <v>0</v>
      </c>
      <c r="O17" s="150">
        <f t="shared" si="4"/>
        <v>0</v>
      </c>
      <c r="P17" s="150">
        <v>0</v>
      </c>
      <c r="Q17" s="150">
        <f t="shared" si="5"/>
        <v>0</v>
      </c>
      <c r="R17" s="150"/>
      <c r="S17" s="150" t="s">
        <v>131</v>
      </c>
      <c r="T17" s="150" t="s">
        <v>132</v>
      </c>
      <c r="U17" s="150">
        <v>0.16</v>
      </c>
      <c r="V17" s="150">
        <f t="shared" si="6"/>
        <v>20.48</v>
      </c>
      <c r="W17" s="150"/>
      <c r="X17" s="150" t="s">
        <v>133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134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0.399999999999999" outlineLevel="1">
      <c r="A18" s="164">
        <v>10</v>
      </c>
      <c r="B18" s="165" t="s">
        <v>160</v>
      </c>
      <c r="C18" s="171" t="s">
        <v>161</v>
      </c>
      <c r="D18" s="166" t="s">
        <v>137</v>
      </c>
      <c r="E18" s="167">
        <v>64</v>
      </c>
      <c r="F18" s="168">
        <v>30</v>
      </c>
      <c r="G18" s="169">
        <f t="shared" si="0"/>
        <v>1920</v>
      </c>
      <c r="H18" s="150">
        <v>0</v>
      </c>
      <c r="I18" s="150">
        <f t="shared" si="1"/>
        <v>0</v>
      </c>
      <c r="J18" s="150">
        <v>30</v>
      </c>
      <c r="K18" s="150">
        <f t="shared" si="2"/>
        <v>1920</v>
      </c>
      <c r="L18" s="150">
        <v>21</v>
      </c>
      <c r="M18" s="150">
        <f t="shared" si="3"/>
        <v>2323.1999999999998</v>
      </c>
      <c r="N18" s="150">
        <v>0</v>
      </c>
      <c r="O18" s="150">
        <f t="shared" si="4"/>
        <v>0</v>
      </c>
      <c r="P18" s="150">
        <v>0</v>
      </c>
      <c r="Q18" s="150">
        <f t="shared" si="5"/>
        <v>0</v>
      </c>
      <c r="R18" s="150"/>
      <c r="S18" s="150" t="s">
        <v>140</v>
      </c>
      <c r="T18" s="150" t="s">
        <v>132</v>
      </c>
      <c r="U18" s="150">
        <v>0</v>
      </c>
      <c r="V18" s="150">
        <f t="shared" si="6"/>
        <v>0</v>
      </c>
      <c r="W18" s="150"/>
      <c r="X18" s="150" t="s">
        <v>133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0.399999999999999" outlineLevel="1">
      <c r="A19" s="164">
        <v>11</v>
      </c>
      <c r="B19" s="165" t="s">
        <v>162</v>
      </c>
      <c r="C19" s="171" t="s">
        <v>163</v>
      </c>
      <c r="D19" s="166" t="s">
        <v>137</v>
      </c>
      <c r="E19" s="167">
        <v>38.4</v>
      </c>
      <c r="F19" s="168">
        <v>150</v>
      </c>
      <c r="G19" s="169">
        <f t="shared" si="0"/>
        <v>5760</v>
      </c>
      <c r="H19" s="150">
        <v>0</v>
      </c>
      <c r="I19" s="150">
        <f t="shared" si="1"/>
        <v>0</v>
      </c>
      <c r="J19" s="150">
        <v>150</v>
      </c>
      <c r="K19" s="150">
        <f t="shared" si="2"/>
        <v>5760</v>
      </c>
      <c r="L19" s="150">
        <v>21</v>
      </c>
      <c r="M19" s="150">
        <f t="shared" si="3"/>
        <v>6969.5999999999995</v>
      </c>
      <c r="N19" s="150">
        <v>0</v>
      </c>
      <c r="O19" s="150">
        <f t="shared" si="4"/>
        <v>0</v>
      </c>
      <c r="P19" s="150">
        <v>0</v>
      </c>
      <c r="Q19" s="150">
        <f t="shared" si="5"/>
        <v>0</v>
      </c>
      <c r="R19" s="150"/>
      <c r="S19" s="150" t="s">
        <v>131</v>
      </c>
      <c r="T19" s="150" t="s">
        <v>132</v>
      </c>
      <c r="U19" s="150">
        <v>0.55079999999999996</v>
      </c>
      <c r="V19" s="150">
        <f t="shared" si="6"/>
        <v>21.15</v>
      </c>
      <c r="W19" s="150"/>
      <c r="X19" s="150" t="s">
        <v>133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134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4">
        <v>12</v>
      </c>
      <c r="B20" s="165" t="s">
        <v>164</v>
      </c>
      <c r="C20" s="171" t="s">
        <v>165</v>
      </c>
      <c r="D20" s="166" t="s">
        <v>130</v>
      </c>
      <c r="E20" s="167">
        <v>40</v>
      </c>
      <c r="F20" s="168">
        <v>76</v>
      </c>
      <c r="G20" s="169">
        <f t="shared" si="0"/>
        <v>3040</v>
      </c>
      <c r="H20" s="150">
        <v>13.76</v>
      </c>
      <c r="I20" s="150">
        <f t="shared" si="1"/>
        <v>550.4</v>
      </c>
      <c r="J20" s="150">
        <v>62.24</v>
      </c>
      <c r="K20" s="150">
        <f t="shared" si="2"/>
        <v>2489.6</v>
      </c>
      <c r="L20" s="150">
        <v>21</v>
      </c>
      <c r="M20" s="150">
        <f t="shared" si="3"/>
        <v>3678.4</v>
      </c>
      <c r="N20" s="150">
        <v>6.9999999999999999E-4</v>
      </c>
      <c r="O20" s="150">
        <f t="shared" si="4"/>
        <v>0.03</v>
      </c>
      <c r="P20" s="150">
        <v>0</v>
      </c>
      <c r="Q20" s="150">
        <f t="shared" si="5"/>
        <v>0</v>
      </c>
      <c r="R20" s="150"/>
      <c r="S20" s="150" t="s">
        <v>131</v>
      </c>
      <c r="T20" s="150" t="s">
        <v>132</v>
      </c>
      <c r="U20" s="150">
        <v>0.156</v>
      </c>
      <c r="V20" s="150">
        <f t="shared" si="6"/>
        <v>6.24</v>
      </c>
      <c r="W20" s="150"/>
      <c r="X20" s="150" t="s">
        <v>133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134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64">
        <v>13</v>
      </c>
      <c r="B21" s="165" t="s">
        <v>166</v>
      </c>
      <c r="C21" s="171" t="s">
        <v>167</v>
      </c>
      <c r="D21" s="166" t="s">
        <v>130</v>
      </c>
      <c r="E21" s="167">
        <v>40</v>
      </c>
      <c r="F21" s="168">
        <v>26</v>
      </c>
      <c r="G21" s="169">
        <f t="shared" si="0"/>
        <v>1040</v>
      </c>
      <c r="H21" s="150">
        <v>0</v>
      </c>
      <c r="I21" s="150">
        <f t="shared" si="1"/>
        <v>0</v>
      </c>
      <c r="J21" s="150">
        <v>26</v>
      </c>
      <c r="K21" s="150">
        <f t="shared" si="2"/>
        <v>1040</v>
      </c>
      <c r="L21" s="150">
        <v>21</v>
      </c>
      <c r="M21" s="150">
        <f t="shared" si="3"/>
        <v>1258.3999999999999</v>
      </c>
      <c r="N21" s="150">
        <v>0</v>
      </c>
      <c r="O21" s="150">
        <f t="shared" si="4"/>
        <v>0</v>
      </c>
      <c r="P21" s="150">
        <v>0</v>
      </c>
      <c r="Q21" s="150">
        <f t="shared" si="5"/>
        <v>0</v>
      </c>
      <c r="R21" s="150"/>
      <c r="S21" s="150" t="s">
        <v>131</v>
      </c>
      <c r="T21" s="150" t="s">
        <v>132</v>
      </c>
      <c r="U21" s="150">
        <v>9.5000000000000001E-2</v>
      </c>
      <c r="V21" s="150">
        <f t="shared" si="6"/>
        <v>3.8</v>
      </c>
      <c r="W21" s="150"/>
      <c r="X21" s="150" t="s">
        <v>133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134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64">
        <v>14</v>
      </c>
      <c r="B22" s="165" t="s">
        <v>168</v>
      </c>
      <c r="C22" s="171" t="s">
        <v>169</v>
      </c>
      <c r="D22" s="166" t="s">
        <v>130</v>
      </c>
      <c r="E22" s="167">
        <v>40</v>
      </c>
      <c r="F22" s="168">
        <v>112</v>
      </c>
      <c r="G22" s="169">
        <f t="shared" si="0"/>
        <v>4480</v>
      </c>
      <c r="H22" s="150">
        <v>3.22</v>
      </c>
      <c r="I22" s="150">
        <f t="shared" si="1"/>
        <v>128.80000000000001</v>
      </c>
      <c r="J22" s="150">
        <v>108.78</v>
      </c>
      <c r="K22" s="150">
        <f t="shared" si="2"/>
        <v>4351.2</v>
      </c>
      <c r="L22" s="150">
        <v>21</v>
      </c>
      <c r="M22" s="150">
        <f t="shared" si="3"/>
        <v>5420.8</v>
      </c>
      <c r="N22" s="150">
        <v>7.9000000000000001E-4</v>
      </c>
      <c r="O22" s="150">
        <f t="shared" si="4"/>
        <v>0.03</v>
      </c>
      <c r="P22" s="150">
        <v>0</v>
      </c>
      <c r="Q22" s="150">
        <f t="shared" si="5"/>
        <v>0</v>
      </c>
      <c r="R22" s="150"/>
      <c r="S22" s="150" t="s">
        <v>131</v>
      </c>
      <c r="T22" s="150" t="s">
        <v>132</v>
      </c>
      <c r="U22" s="150">
        <v>0.28299999999999997</v>
      </c>
      <c r="V22" s="150">
        <f t="shared" si="6"/>
        <v>11.32</v>
      </c>
      <c r="W22" s="150"/>
      <c r="X22" s="150" t="s">
        <v>133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134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64">
        <v>15</v>
      </c>
      <c r="B23" s="165" t="s">
        <v>170</v>
      </c>
      <c r="C23" s="171" t="s">
        <v>171</v>
      </c>
      <c r="D23" s="166" t="s">
        <v>130</v>
      </c>
      <c r="E23" s="167">
        <v>40</v>
      </c>
      <c r="F23" s="168">
        <v>20</v>
      </c>
      <c r="G23" s="169">
        <f t="shared" si="0"/>
        <v>800</v>
      </c>
      <c r="H23" s="150">
        <v>0</v>
      </c>
      <c r="I23" s="150">
        <f t="shared" si="1"/>
        <v>0</v>
      </c>
      <c r="J23" s="150">
        <v>20</v>
      </c>
      <c r="K23" s="150">
        <f t="shared" si="2"/>
        <v>800</v>
      </c>
      <c r="L23" s="150">
        <v>21</v>
      </c>
      <c r="M23" s="150">
        <f t="shared" si="3"/>
        <v>968</v>
      </c>
      <c r="N23" s="150">
        <v>0</v>
      </c>
      <c r="O23" s="150">
        <f t="shared" si="4"/>
        <v>0</v>
      </c>
      <c r="P23" s="150">
        <v>0</v>
      </c>
      <c r="Q23" s="150">
        <f t="shared" si="5"/>
        <v>0</v>
      </c>
      <c r="R23" s="150"/>
      <c r="S23" s="150" t="s">
        <v>131</v>
      </c>
      <c r="T23" s="150" t="s">
        <v>132</v>
      </c>
      <c r="U23" s="150">
        <v>0.08</v>
      </c>
      <c r="V23" s="150">
        <f t="shared" si="6"/>
        <v>3.2</v>
      </c>
      <c r="W23" s="150"/>
      <c r="X23" s="150" t="s">
        <v>133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134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0.399999999999999" outlineLevel="1">
      <c r="A24" s="164">
        <v>16</v>
      </c>
      <c r="B24" s="165" t="s">
        <v>172</v>
      </c>
      <c r="C24" s="171" t="s">
        <v>173</v>
      </c>
      <c r="D24" s="166" t="s">
        <v>137</v>
      </c>
      <c r="E24" s="167">
        <v>20.48</v>
      </c>
      <c r="F24" s="168">
        <v>10</v>
      </c>
      <c r="G24" s="169">
        <f t="shared" si="0"/>
        <v>204.8</v>
      </c>
      <c r="H24" s="150">
        <v>0</v>
      </c>
      <c r="I24" s="150">
        <f t="shared" si="1"/>
        <v>0</v>
      </c>
      <c r="J24" s="150">
        <v>10</v>
      </c>
      <c r="K24" s="150">
        <f t="shared" si="2"/>
        <v>204.8</v>
      </c>
      <c r="L24" s="150">
        <v>21</v>
      </c>
      <c r="M24" s="150">
        <f t="shared" si="3"/>
        <v>247.80799999999999</v>
      </c>
      <c r="N24" s="150">
        <v>0</v>
      </c>
      <c r="O24" s="150">
        <f t="shared" si="4"/>
        <v>0</v>
      </c>
      <c r="P24" s="150">
        <v>0</v>
      </c>
      <c r="Q24" s="150">
        <f t="shared" si="5"/>
        <v>0</v>
      </c>
      <c r="R24" s="150"/>
      <c r="S24" s="150" t="s">
        <v>131</v>
      </c>
      <c r="T24" s="150" t="s">
        <v>132</v>
      </c>
      <c r="U24" s="150">
        <v>0.51900000000000002</v>
      </c>
      <c r="V24" s="150">
        <f t="shared" si="6"/>
        <v>10.63</v>
      </c>
      <c r="W24" s="150"/>
      <c r="X24" s="150" t="s">
        <v>133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134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0.399999999999999" outlineLevel="1">
      <c r="A25" s="164">
        <v>17</v>
      </c>
      <c r="B25" s="165" t="s">
        <v>174</v>
      </c>
      <c r="C25" s="171" t="s">
        <v>175</v>
      </c>
      <c r="D25" s="166" t="s">
        <v>137</v>
      </c>
      <c r="E25" s="167">
        <v>16</v>
      </c>
      <c r="F25" s="168">
        <v>98</v>
      </c>
      <c r="G25" s="169">
        <f t="shared" si="0"/>
        <v>1568</v>
      </c>
      <c r="H25" s="150">
        <v>0</v>
      </c>
      <c r="I25" s="150">
        <f t="shared" si="1"/>
        <v>0</v>
      </c>
      <c r="J25" s="150">
        <v>98</v>
      </c>
      <c r="K25" s="150">
        <f t="shared" si="2"/>
        <v>1568</v>
      </c>
      <c r="L25" s="150">
        <v>21</v>
      </c>
      <c r="M25" s="150">
        <f t="shared" si="3"/>
        <v>1897.28</v>
      </c>
      <c r="N25" s="150">
        <v>0</v>
      </c>
      <c r="O25" s="150">
        <f t="shared" si="4"/>
        <v>0</v>
      </c>
      <c r="P25" s="150">
        <v>0</v>
      </c>
      <c r="Q25" s="150">
        <f t="shared" si="5"/>
        <v>0</v>
      </c>
      <c r="R25" s="150"/>
      <c r="S25" s="150" t="s">
        <v>131</v>
      </c>
      <c r="T25" s="150" t="s">
        <v>132</v>
      </c>
      <c r="U25" s="150">
        <v>1.0999999999999999E-2</v>
      </c>
      <c r="V25" s="150">
        <f t="shared" si="6"/>
        <v>0.18</v>
      </c>
      <c r="W25" s="150"/>
      <c r="X25" s="150" t="s">
        <v>133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134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0.399999999999999" outlineLevel="1">
      <c r="A26" s="164">
        <v>18</v>
      </c>
      <c r="B26" s="165" t="s">
        <v>176</v>
      </c>
      <c r="C26" s="171" t="s">
        <v>177</v>
      </c>
      <c r="D26" s="166" t="s">
        <v>137</v>
      </c>
      <c r="E26" s="167">
        <v>120</v>
      </c>
      <c r="F26" s="168">
        <v>203</v>
      </c>
      <c r="G26" s="169">
        <f t="shared" si="0"/>
        <v>24360</v>
      </c>
      <c r="H26" s="150">
        <v>0</v>
      </c>
      <c r="I26" s="150">
        <f t="shared" si="1"/>
        <v>0</v>
      </c>
      <c r="J26" s="150">
        <v>203</v>
      </c>
      <c r="K26" s="150">
        <f t="shared" si="2"/>
        <v>24360</v>
      </c>
      <c r="L26" s="150">
        <v>21</v>
      </c>
      <c r="M26" s="150">
        <f t="shared" si="3"/>
        <v>29475.599999999999</v>
      </c>
      <c r="N26" s="150">
        <v>0</v>
      </c>
      <c r="O26" s="150">
        <f t="shared" si="4"/>
        <v>0</v>
      </c>
      <c r="P26" s="150">
        <v>0</v>
      </c>
      <c r="Q26" s="150">
        <f t="shared" si="5"/>
        <v>0</v>
      </c>
      <c r="R26" s="150"/>
      <c r="S26" s="150" t="s">
        <v>131</v>
      </c>
      <c r="T26" s="150" t="s">
        <v>132</v>
      </c>
      <c r="U26" s="150">
        <v>1.0999999999999999E-2</v>
      </c>
      <c r="V26" s="150">
        <f t="shared" si="6"/>
        <v>1.32</v>
      </c>
      <c r="W26" s="150"/>
      <c r="X26" s="150" t="s">
        <v>133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64">
        <v>19</v>
      </c>
      <c r="B27" s="165" t="s">
        <v>178</v>
      </c>
      <c r="C27" s="171" t="s">
        <v>179</v>
      </c>
      <c r="D27" s="166" t="s">
        <v>137</v>
      </c>
      <c r="E27" s="167">
        <v>8</v>
      </c>
      <c r="F27" s="168">
        <v>46</v>
      </c>
      <c r="G27" s="169">
        <f t="shared" si="0"/>
        <v>368</v>
      </c>
      <c r="H27" s="150">
        <v>0</v>
      </c>
      <c r="I27" s="150">
        <f t="shared" si="1"/>
        <v>0</v>
      </c>
      <c r="J27" s="150">
        <v>46</v>
      </c>
      <c r="K27" s="150">
        <f t="shared" si="2"/>
        <v>368</v>
      </c>
      <c r="L27" s="150">
        <v>21</v>
      </c>
      <c r="M27" s="150">
        <f t="shared" si="3"/>
        <v>445.28</v>
      </c>
      <c r="N27" s="150">
        <v>0</v>
      </c>
      <c r="O27" s="150">
        <f t="shared" si="4"/>
        <v>0</v>
      </c>
      <c r="P27" s="150">
        <v>0</v>
      </c>
      <c r="Q27" s="150">
        <f t="shared" si="5"/>
        <v>0</v>
      </c>
      <c r="R27" s="150"/>
      <c r="S27" s="150" t="s">
        <v>131</v>
      </c>
      <c r="T27" s="150" t="s">
        <v>132</v>
      </c>
      <c r="U27" s="150">
        <v>0.65200000000000002</v>
      </c>
      <c r="V27" s="150">
        <f t="shared" si="6"/>
        <v>5.22</v>
      </c>
      <c r="W27" s="150"/>
      <c r="X27" s="150" t="s">
        <v>133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134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0.399999999999999" outlineLevel="1">
      <c r="A28" s="164">
        <v>20</v>
      </c>
      <c r="B28" s="165" t="s">
        <v>180</v>
      </c>
      <c r="C28" s="171" t="s">
        <v>181</v>
      </c>
      <c r="D28" s="166" t="s">
        <v>130</v>
      </c>
      <c r="E28" s="167">
        <v>40</v>
      </c>
      <c r="F28" s="168">
        <v>18</v>
      </c>
      <c r="G28" s="169">
        <f t="shared" si="0"/>
        <v>720</v>
      </c>
      <c r="H28" s="150">
        <v>0</v>
      </c>
      <c r="I28" s="150">
        <f t="shared" si="1"/>
        <v>0</v>
      </c>
      <c r="J28" s="150">
        <v>18</v>
      </c>
      <c r="K28" s="150">
        <f t="shared" si="2"/>
        <v>720</v>
      </c>
      <c r="L28" s="150">
        <v>21</v>
      </c>
      <c r="M28" s="150">
        <f t="shared" si="3"/>
        <v>871.19999999999993</v>
      </c>
      <c r="N28" s="150">
        <v>0</v>
      </c>
      <c r="O28" s="150">
        <f t="shared" si="4"/>
        <v>0</v>
      </c>
      <c r="P28" s="150">
        <v>0</v>
      </c>
      <c r="Q28" s="150">
        <f t="shared" si="5"/>
        <v>0</v>
      </c>
      <c r="R28" s="150"/>
      <c r="S28" s="150" t="s">
        <v>131</v>
      </c>
      <c r="T28" s="150" t="s">
        <v>132</v>
      </c>
      <c r="U28" s="150">
        <v>1.2E-2</v>
      </c>
      <c r="V28" s="150">
        <f t="shared" si="6"/>
        <v>0.48</v>
      </c>
      <c r="W28" s="150"/>
      <c r="X28" s="150" t="s">
        <v>133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134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64">
        <v>21</v>
      </c>
      <c r="B29" s="165" t="s">
        <v>182</v>
      </c>
      <c r="C29" s="171" t="s">
        <v>183</v>
      </c>
      <c r="D29" s="166" t="s">
        <v>137</v>
      </c>
      <c r="E29" s="167">
        <v>8</v>
      </c>
      <c r="F29" s="168">
        <v>18</v>
      </c>
      <c r="G29" s="169">
        <f t="shared" si="0"/>
        <v>144</v>
      </c>
      <c r="H29" s="150">
        <v>0</v>
      </c>
      <c r="I29" s="150">
        <f t="shared" si="1"/>
        <v>0</v>
      </c>
      <c r="J29" s="150">
        <v>18</v>
      </c>
      <c r="K29" s="150">
        <f t="shared" si="2"/>
        <v>144</v>
      </c>
      <c r="L29" s="150">
        <v>21</v>
      </c>
      <c r="M29" s="150">
        <f t="shared" si="3"/>
        <v>174.24</v>
      </c>
      <c r="N29" s="150">
        <v>0</v>
      </c>
      <c r="O29" s="150">
        <f t="shared" si="4"/>
        <v>0</v>
      </c>
      <c r="P29" s="150">
        <v>0</v>
      </c>
      <c r="Q29" s="150">
        <f t="shared" si="5"/>
        <v>0</v>
      </c>
      <c r="R29" s="150"/>
      <c r="S29" s="150" t="s">
        <v>131</v>
      </c>
      <c r="T29" s="150" t="s">
        <v>132</v>
      </c>
      <c r="U29" s="150">
        <v>3.1E-2</v>
      </c>
      <c r="V29" s="150">
        <f t="shared" si="6"/>
        <v>0.25</v>
      </c>
      <c r="W29" s="150"/>
      <c r="X29" s="150" t="s">
        <v>133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134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64">
        <v>22</v>
      </c>
      <c r="B30" s="165" t="s">
        <v>184</v>
      </c>
      <c r="C30" s="171" t="s">
        <v>185</v>
      </c>
      <c r="D30" s="166" t="s">
        <v>137</v>
      </c>
      <c r="E30" s="167">
        <v>120</v>
      </c>
      <c r="F30" s="168">
        <v>10</v>
      </c>
      <c r="G30" s="169">
        <f t="shared" si="0"/>
        <v>1200</v>
      </c>
      <c r="H30" s="150">
        <v>0</v>
      </c>
      <c r="I30" s="150">
        <f t="shared" si="1"/>
        <v>0</v>
      </c>
      <c r="J30" s="150">
        <v>10</v>
      </c>
      <c r="K30" s="150">
        <f t="shared" si="2"/>
        <v>1200</v>
      </c>
      <c r="L30" s="150">
        <v>21</v>
      </c>
      <c r="M30" s="150">
        <f t="shared" si="3"/>
        <v>1452</v>
      </c>
      <c r="N30" s="150">
        <v>0</v>
      </c>
      <c r="O30" s="150">
        <f t="shared" si="4"/>
        <v>0</v>
      </c>
      <c r="P30" s="150">
        <v>0</v>
      </c>
      <c r="Q30" s="150">
        <f t="shared" si="5"/>
        <v>0</v>
      </c>
      <c r="R30" s="150"/>
      <c r="S30" s="150" t="s">
        <v>131</v>
      </c>
      <c r="T30" s="150" t="s">
        <v>132</v>
      </c>
      <c r="U30" s="150">
        <v>8.9999999999999993E-3</v>
      </c>
      <c r="V30" s="150">
        <f t="shared" si="6"/>
        <v>1.08</v>
      </c>
      <c r="W30" s="150"/>
      <c r="X30" s="150" t="s">
        <v>133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134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0.399999999999999" outlineLevel="1">
      <c r="A31" s="164">
        <v>23</v>
      </c>
      <c r="B31" s="165" t="s">
        <v>186</v>
      </c>
      <c r="C31" s="171" t="s">
        <v>187</v>
      </c>
      <c r="D31" s="166" t="s">
        <v>188</v>
      </c>
      <c r="E31" s="167">
        <v>204</v>
      </c>
      <c r="F31" s="168">
        <v>140</v>
      </c>
      <c r="G31" s="169">
        <f t="shared" si="0"/>
        <v>28560</v>
      </c>
      <c r="H31" s="150">
        <v>0</v>
      </c>
      <c r="I31" s="150">
        <f t="shared" si="1"/>
        <v>0</v>
      </c>
      <c r="J31" s="150">
        <v>140</v>
      </c>
      <c r="K31" s="150">
        <f t="shared" si="2"/>
        <v>28560</v>
      </c>
      <c r="L31" s="150">
        <v>21</v>
      </c>
      <c r="M31" s="150">
        <f t="shared" si="3"/>
        <v>34557.599999999999</v>
      </c>
      <c r="N31" s="150">
        <v>0</v>
      </c>
      <c r="O31" s="150">
        <f t="shared" si="4"/>
        <v>0</v>
      </c>
      <c r="P31" s="150">
        <v>0</v>
      </c>
      <c r="Q31" s="150">
        <f t="shared" si="5"/>
        <v>0</v>
      </c>
      <c r="R31" s="150"/>
      <c r="S31" s="150" t="s">
        <v>140</v>
      </c>
      <c r="T31" s="150" t="s">
        <v>132</v>
      </c>
      <c r="U31" s="150">
        <v>0</v>
      </c>
      <c r="V31" s="150">
        <f t="shared" si="6"/>
        <v>0</v>
      </c>
      <c r="W31" s="150"/>
      <c r="X31" s="150" t="s">
        <v>133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134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0.399999999999999" outlineLevel="1">
      <c r="A32" s="164">
        <v>24</v>
      </c>
      <c r="B32" s="165" t="s">
        <v>189</v>
      </c>
      <c r="C32" s="171" t="s">
        <v>190</v>
      </c>
      <c r="D32" s="166" t="s">
        <v>137</v>
      </c>
      <c r="E32" s="167">
        <v>71.45</v>
      </c>
      <c r="F32" s="168">
        <v>112</v>
      </c>
      <c r="G32" s="169">
        <f t="shared" si="0"/>
        <v>8002.4</v>
      </c>
      <c r="H32" s="150">
        <v>0</v>
      </c>
      <c r="I32" s="150">
        <f t="shared" si="1"/>
        <v>0</v>
      </c>
      <c r="J32" s="150">
        <v>112</v>
      </c>
      <c r="K32" s="150">
        <f t="shared" si="2"/>
        <v>8002.4</v>
      </c>
      <c r="L32" s="150">
        <v>21</v>
      </c>
      <c r="M32" s="150">
        <f t="shared" si="3"/>
        <v>9682.9039999999986</v>
      </c>
      <c r="N32" s="150">
        <v>0</v>
      </c>
      <c r="O32" s="150">
        <f t="shared" si="4"/>
        <v>0</v>
      </c>
      <c r="P32" s="150">
        <v>0</v>
      </c>
      <c r="Q32" s="150">
        <f t="shared" si="5"/>
        <v>0</v>
      </c>
      <c r="R32" s="150"/>
      <c r="S32" s="150" t="s">
        <v>131</v>
      </c>
      <c r="T32" s="150" t="s">
        <v>132</v>
      </c>
      <c r="U32" s="150">
        <v>0.20200000000000001</v>
      </c>
      <c r="V32" s="150">
        <f t="shared" si="6"/>
        <v>14.43</v>
      </c>
      <c r="W32" s="150"/>
      <c r="X32" s="150" t="s">
        <v>133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134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>
      <c r="A33" s="164">
        <v>25</v>
      </c>
      <c r="B33" s="165" t="s">
        <v>191</v>
      </c>
      <c r="C33" s="171" t="s">
        <v>192</v>
      </c>
      <c r="D33" s="166" t="s">
        <v>188</v>
      </c>
      <c r="E33" s="167">
        <v>25.029</v>
      </c>
      <c r="F33" s="168">
        <v>322</v>
      </c>
      <c r="G33" s="169">
        <f t="shared" si="0"/>
        <v>8059.34</v>
      </c>
      <c r="H33" s="150">
        <v>322</v>
      </c>
      <c r="I33" s="150">
        <f t="shared" si="1"/>
        <v>8059.34</v>
      </c>
      <c r="J33" s="150">
        <v>0</v>
      </c>
      <c r="K33" s="150">
        <f t="shared" si="2"/>
        <v>0</v>
      </c>
      <c r="L33" s="150">
        <v>21</v>
      </c>
      <c r="M33" s="150">
        <f t="shared" si="3"/>
        <v>9751.8014000000003</v>
      </c>
      <c r="N33" s="150">
        <v>1</v>
      </c>
      <c r="O33" s="150">
        <f t="shared" si="4"/>
        <v>25.03</v>
      </c>
      <c r="P33" s="150">
        <v>0</v>
      </c>
      <c r="Q33" s="150">
        <f t="shared" si="5"/>
        <v>0</v>
      </c>
      <c r="R33" s="150" t="s">
        <v>193</v>
      </c>
      <c r="S33" s="150" t="s">
        <v>131</v>
      </c>
      <c r="T33" s="150" t="s">
        <v>132</v>
      </c>
      <c r="U33" s="150">
        <v>0</v>
      </c>
      <c r="V33" s="150">
        <f t="shared" si="6"/>
        <v>0</v>
      </c>
      <c r="W33" s="150"/>
      <c r="X33" s="150" t="s">
        <v>194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195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64">
        <v>26</v>
      </c>
      <c r="B34" s="165" t="s">
        <v>196</v>
      </c>
      <c r="C34" s="171" t="s">
        <v>197</v>
      </c>
      <c r="D34" s="166" t="s">
        <v>137</v>
      </c>
      <c r="E34" s="167">
        <v>52.838999999999999</v>
      </c>
      <c r="F34" s="168">
        <v>500</v>
      </c>
      <c r="G34" s="169">
        <f t="shared" si="0"/>
        <v>26419.5</v>
      </c>
      <c r="H34" s="150">
        <v>500</v>
      </c>
      <c r="I34" s="150">
        <f t="shared" si="1"/>
        <v>26419.5</v>
      </c>
      <c r="J34" s="150">
        <v>0</v>
      </c>
      <c r="K34" s="150">
        <f t="shared" si="2"/>
        <v>0</v>
      </c>
      <c r="L34" s="150">
        <v>21</v>
      </c>
      <c r="M34" s="150">
        <f t="shared" si="3"/>
        <v>31967.594999999998</v>
      </c>
      <c r="N34" s="150">
        <v>0</v>
      </c>
      <c r="O34" s="150">
        <f t="shared" si="4"/>
        <v>0</v>
      </c>
      <c r="P34" s="150">
        <v>0</v>
      </c>
      <c r="Q34" s="150">
        <f t="shared" si="5"/>
        <v>0</v>
      </c>
      <c r="R34" s="150"/>
      <c r="S34" s="150" t="s">
        <v>198</v>
      </c>
      <c r="T34" s="150" t="s">
        <v>132</v>
      </c>
      <c r="U34" s="150">
        <v>0</v>
      </c>
      <c r="V34" s="150">
        <f t="shared" si="6"/>
        <v>0</v>
      </c>
      <c r="W34" s="150"/>
      <c r="X34" s="150" t="s">
        <v>194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195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0.399999999999999" outlineLevel="1">
      <c r="A35" s="164">
        <v>27</v>
      </c>
      <c r="B35" s="165" t="s">
        <v>199</v>
      </c>
      <c r="C35" s="171" t="s">
        <v>200</v>
      </c>
      <c r="D35" s="166" t="s">
        <v>130</v>
      </c>
      <c r="E35" s="167">
        <v>40</v>
      </c>
      <c r="F35" s="168">
        <v>18</v>
      </c>
      <c r="G35" s="169">
        <f t="shared" si="0"/>
        <v>720</v>
      </c>
      <c r="H35" s="150">
        <v>0</v>
      </c>
      <c r="I35" s="150">
        <f t="shared" si="1"/>
        <v>0</v>
      </c>
      <c r="J35" s="150">
        <v>18</v>
      </c>
      <c r="K35" s="150">
        <f t="shared" si="2"/>
        <v>720</v>
      </c>
      <c r="L35" s="150">
        <v>21</v>
      </c>
      <c r="M35" s="150">
        <f t="shared" si="3"/>
        <v>871.19999999999993</v>
      </c>
      <c r="N35" s="150">
        <v>0</v>
      </c>
      <c r="O35" s="150">
        <f t="shared" si="4"/>
        <v>0</v>
      </c>
      <c r="P35" s="150">
        <v>0</v>
      </c>
      <c r="Q35" s="150">
        <f t="shared" si="5"/>
        <v>0</v>
      </c>
      <c r="R35" s="150"/>
      <c r="S35" s="150" t="s">
        <v>140</v>
      </c>
      <c r="T35" s="150" t="s">
        <v>132</v>
      </c>
      <c r="U35" s="150">
        <v>0</v>
      </c>
      <c r="V35" s="150">
        <f t="shared" si="6"/>
        <v>0</v>
      </c>
      <c r="W35" s="150"/>
      <c r="X35" s="150" t="s">
        <v>133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134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64">
        <v>28</v>
      </c>
      <c r="B36" s="165" t="s">
        <v>201</v>
      </c>
      <c r="C36" s="171" t="s">
        <v>202</v>
      </c>
      <c r="D36" s="166" t="s">
        <v>203</v>
      </c>
      <c r="E36" s="167">
        <v>1.03</v>
      </c>
      <c r="F36" s="168">
        <v>112</v>
      </c>
      <c r="G36" s="169">
        <f t="shared" si="0"/>
        <v>115.36</v>
      </c>
      <c r="H36" s="150">
        <v>112</v>
      </c>
      <c r="I36" s="150">
        <f t="shared" si="1"/>
        <v>115.36</v>
      </c>
      <c r="J36" s="150">
        <v>0</v>
      </c>
      <c r="K36" s="150">
        <f t="shared" si="2"/>
        <v>0</v>
      </c>
      <c r="L36" s="150">
        <v>21</v>
      </c>
      <c r="M36" s="150">
        <f t="shared" si="3"/>
        <v>139.5856</v>
      </c>
      <c r="N36" s="150">
        <v>1E-3</v>
      </c>
      <c r="O36" s="150">
        <f t="shared" si="4"/>
        <v>0</v>
      </c>
      <c r="P36" s="150">
        <v>0</v>
      </c>
      <c r="Q36" s="150">
        <f t="shared" si="5"/>
        <v>0</v>
      </c>
      <c r="R36" s="150" t="s">
        <v>193</v>
      </c>
      <c r="S36" s="150" t="s">
        <v>131</v>
      </c>
      <c r="T36" s="150" t="s">
        <v>132</v>
      </c>
      <c r="U36" s="150">
        <v>0</v>
      </c>
      <c r="V36" s="150">
        <f t="shared" si="6"/>
        <v>0</v>
      </c>
      <c r="W36" s="150"/>
      <c r="X36" s="150" t="s">
        <v>194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195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64">
        <v>29</v>
      </c>
      <c r="B37" s="165" t="s">
        <v>204</v>
      </c>
      <c r="C37" s="171" t="s">
        <v>205</v>
      </c>
      <c r="D37" s="166" t="s">
        <v>130</v>
      </c>
      <c r="E37" s="167">
        <v>35.200000000000003</v>
      </c>
      <c r="F37" s="168">
        <v>8</v>
      </c>
      <c r="G37" s="169">
        <f t="shared" si="0"/>
        <v>281.60000000000002</v>
      </c>
      <c r="H37" s="150">
        <v>0</v>
      </c>
      <c r="I37" s="150">
        <f t="shared" si="1"/>
        <v>0</v>
      </c>
      <c r="J37" s="150">
        <v>8</v>
      </c>
      <c r="K37" s="150">
        <f t="shared" si="2"/>
        <v>281.60000000000002</v>
      </c>
      <c r="L37" s="150">
        <v>21</v>
      </c>
      <c r="M37" s="150">
        <f t="shared" si="3"/>
        <v>340.73599999999999</v>
      </c>
      <c r="N37" s="150">
        <v>0</v>
      </c>
      <c r="O37" s="150">
        <f t="shared" si="4"/>
        <v>0</v>
      </c>
      <c r="P37" s="150">
        <v>0</v>
      </c>
      <c r="Q37" s="150">
        <f t="shared" si="5"/>
        <v>0</v>
      </c>
      <c r="R37" s="150"/>
      <c r="S37" s="150" t="s">
        <v>140</v>
      </c>
      <c r="T37" s="150" t="s">
        <v>132</v>
      </c>
      <c r="U37" s="150">
        <v>0</v>
      </c>
      <c r="V37" s="150">
        <f t="shared" si="6"/>
        <v>0</v>
      </c>
      <c r="W37" s="150"/>
      <c r="X37" s="150" t="s">
        <v>133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134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64">
        <v>30</v>
      </c>
      <c r="B38" s="165" t="s">
        <v>206</v>
      </c>
      <c r="C38" s="171" t="s">
        <v>207</v>
      </c>
      <c r="D38" s="166" t="s">
        <v>130</v>
      </c>
      <c r="E38" s="167">
        <v>40</v>
      </c>
      <c r="F38" s="168">
        <v>36</v>
      </c>
      <c r="G38" s="169">
        <f t="shared" si="0"/>
        <v>1440</v>
      </c>
      <c r="H38" s="150">
        <v>0</v>
      </c>
      <c r="I38" s="150">
        <f t="shared" si="1"/>
        <v>0</v>
      </c>
      <c r="J38" s="150">
        <v>36</v>
      </c>
      <c r="K38" s="150">
        <f t="shared" si="2"/>
        <v>1440</v>
      </c>
      <c r="L38" s="150">
        <v>21</v>
      </c>
      <c r="M38" s="150">
        <f t="shared" si="3"/>
        <v>1742.3999999999999</v>
      </c>
      <c r="N38" s="150">
        <v>0</v>
      </c>
      <c r="O38" s="150">
        <f t="shared" si="4"/>
        <v>0</v>
      </c>
      <c r="P38" s="150">
        <v>0</v>
      </c>
      <c r="Q38" s="150">
        <f t="shared" si="5"/>
        <v>0</v>
      </c>
      <c r="R38" s="150"/>
      <c r="S38" s="150" t="s">
        <v>131</v>
      </c>
      <c r="T38" s="150" t="s">
        <v>132</v>
      </c>
      <c r="U38" s="150">
        <v>0.107</v>
      </c>
      <c r="V38" s="150">
        <f t="shared" si="6"/>
        <v>4.28</v>
      </c>
      <c r="W38" s="150"/>
      <c r="X38" s="150" t="s">
        <v>133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134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0.399999999999999" outlineLevel="1">
      <c r="A39" s="164">
        <v>31</v>
      </c>
      <c r="B39" s="165" t="s">
        <v>208</v>
      </c>
      <c r="C39" s="171" t="s">
        <v>209</v>
      </c>
      <c r="D39" s="166" t="s">
        <v>130</v>
      </c>
      <c r="E39" s="167">
        <v>40</v>
      </c>
      <c r="F39" s="168">
        <v>66</v>
      </c>
      <c r="G39" s="169">
        <f t="shared" si="0"/>
        <v>2640</v>
      </c>
      <c r="H39" s="150">
        <v>0</v>
      </c>
      <c r="I39" s="150">
        <f t="shared" si="1"/>
        <v>0</v>
      </c>
      <c r="J39" s="150">
        <v>66</v>
      </c>
      <c r="K39" s="150">
        <f t="shared" si="2"/>
        <v>2640</v>
      </c>
      <c r="L39" s="150">
        <v>21</v>
      </c>
      <c r="M39" s="150">
        <f t="shared" si="3"/>
        <v>3194.4</v>
      </c>
      <c r="N39" s="150">
        <v>0</v>
      </c>
      <c r="O39" s="150">
        <f t="shared" si="4"/>
        <v>0</v>
      </c>
      <c r="P39" s="150">
        <v>0</v>
      </c>
      <c r="Q39" s="150">
        <f t="shared" si="5"/>
        <v>0</v>
      </c>
      <c r="R39" s="150"/>
      <c r="S39" s="150" t="s">
        <v>131</v>
      </c>
      <c r="T39" s="150" t="s">
        <v>132</v>
      </c>
      <c r="U39" s="150">
        <v>0.26300000000000001</v>
      </c>
      <c r="V39" s="150">
        <f t="shared" si="6"/>
        <v>10.52</v>
      </c>
      <c r="W39" s="150"/>
      <c r="X39" s="150" t="s">
        <v>133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134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64">
        <v>32</v>
      </c>
      <c r="B40" s="165" t="s">
        <v>210</v>
      </c>
      <c r="C40" s="171" t="s">
        <v>211</v>
      </c>
      <c r="D40" s="166" t="s">
        <v>137</v>
      </c>
      <c r="E40" s="167">
        <v>6.18</v>
      </c>
      <c r="F40" s="168">
        <v>1000</v>
      </c>
      <c r="G40" s="169">
        <f t="shared" si="0"/>
        <v>6180</v>
      </c>
      <c r="H40" s="150">
        <v>1000</v>
      </c>
      <c r="I40" s="150">
        <f t="shared" si="1"/>
        <v>6180</v>
      </c>
      <c r="J40" s="150">
        <v>0</v>
      </c>
      <c r="K40" s="150">
        <f t="shared" si="2"/>
        <v>0</v>
      </c>
      <c r="L40" s="150">
        <v>21</v>
      </c>
      <c r="M40" s="150">
        <f t="shared" si="3"/>
        <v>7477.8</v>
      </c>
      <c r="N40" s="150">
        <v>0</v>
      </c>
      <c r="O40" s="150">
        <f t="shared" si="4"/>
        <v>0</v>
      </c>
      <c r="P40" s="150">
        <v>0</v>
      </c>
      <c r="Q40" s="150">
        <f t="shared" si="5"/>
        <v>0</v>
      </c>
      <c r="R40" s="150"/>
      <c r="S40" s="150" t="s">
        <v>198</v>
      </c>
      <c r="T40" s="150" t="s">
        <v>132</v>
      </c>
      <c r="U40" s="150">
        <v>0</v>
      </c>
      <c r="V40" s="150">
        <f t="shared" si="6"/>
        <v>0</v>
      </c>
      <c r="W40" s="150"/>
      <c r="X40" s="150" t="s">
        <v>194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195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0.399999999999999" outlineLevel="1">
      <c r="A41" s="164">
        <v>33</v>
      </c>
      <c r="B41" s="165" t="s">
        <v>212</v>
      </c>
      <c r="C41" s="171" t="s">
        <v>213</v>
      </c>
      <c r="D41" s="166" t="s">
        <v>214</v>
      </c>
      <c r="E41" s="167">
        <v>1</v>
      </c>
      <c r="F41" s="168">
        <v>1000</v>
      </c>
      <c r="G41" s="169">
        <f t="shared" si="0"/>
        <v>1000</v>
      </c>
      <c r="H41" s="150">
        <v>0</v>
      </c>
      <c r="I41" s="150">
        <f t="shared" si="1"/>
        <v>0</v>
      </c>
      <c r="J41" s="150">
        <v>1000</v>
      </c>
      <c r="K41" s="150">
        <f t="shared" si="2"/>
        <v>1000</v>
      </c>
      <c r="L41" s="150">
        <v>21</v>
      </c>
      <c r="M41" s="150">
        <f t="shared" si="3"/>
        <v>1210</v>
      </c>
      <c r="N41" s="150">
        <v>0</v>
      </c>
      <c r="O41" s="150">
        <f t="shared" si="4"/>
        <v>0</v>
      </c>
      <c r="P41" s="150">
        <v>0</v>
      </c>
      <c r="Q41" s="150">
        <f t="shared" si="5"/>
        <v>0</v>
      </c>
      <c r="R41" s="150"/>
      <c r="S41" s="150" t="s">
        <v>198</v>
      </c>
      <c r="T41" s="150" t="s">
        <v>132</v>
      </c>
      <c r="U41" s="150">
        <v>0</v>
      </c>
      <c r="V41" s="150">
        <f t="shared" si="6"/>
        <v>0</v>
      </c>
      <c r="W41" s="150"/>
      <c r="X41" s="150" t="s">
        <v>133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134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>
      <c r="A42" s="152" t="s">
        <v>126</v>
      </c>
      <c r="B42" s="153" t="s">
        <v>81</v>
      </c>
      <c r="C42" s="170" t="s">
        <v>82</v>
      </c>
      <c r="D42" s="154"/>
      <c r="E42" s="155"/>
      <c r="F42" s="156"/>
      <c r="G42" s="157">
        <f>SUMIF(AG43:AG50,"&lt;&gt;NOR",G43:G50)</f>
        <v>171883.90000000002</v>
      </c>
      <c r="H42" s="151"/>
      <c r="I42" s="151">
        <f>SUM(I43:I50)</f>
        <v>38323.65</v>
      </c>
      <c r="J42" s="151"/>
      <c r="K42" s="151">
        <f>SUM(K43:K50)</f>
        <v>133560.25</v>
      </c>
      <c r="L42" s="151"/>
      <c r="M42" s="151">
        <f>SUM(M43:M50)</f>
        <v>207979.51900000003</v>
      </c>
      <c r="N42" s="151"/>
      <c r="O42" s="151">
        <f>SUM(O43:O50)</f>
        <v>2.4900000000000002</v>
      </c>
      <c r="P42" s="151"/>
      <c r="Q42" s="151">
        <f>SUM(Q43:Q50)</f>
        <v>0</v>
      </c>
      <c r="R42" s="151"/>
      <c r="S42" s="151"/>
      <c r="T42" s="151"/>
      <c r="U42" s="151"/>
      <c r="V42" s="151">
        <f>SUM(V43:V50)</f>
        <v>38.450000000000003</v>
      </c>
      <c r="W42" s="151"/>
      <c r="X42" s="151"/>
      <c r="AG42" t="s">
        <v>127</v>
      </c>
    </row>
    <row r="43" spans="1:60" ht="20.399999999999999" outlineLevel="1">
      <c r="A43" s="164">
        <v>34</v>
      </c>
      <c r="B43" s="165" t="s">
        <v>215</v>
      </c>
      <c r="C43" s="171" t="s">
        <v>216</v>
      </c>
      <c r="D43" s="166" t="s">
        <v>149</v>
      </c>
      <c r="E43" s="167">
        <v>11</v>
      </c>
      <c r="F43" s="168">
        <v>92</v>
      </c>
      <c r="G43" s="169">
        <f t="shared" ref="G43:G50" si="7">ROUND(E43*F43,2)</f>
        <v>1012</v>
      </c>
      <c r="H43" s="150">
        <v>0</v>
      </c>
      <c r="I43" s="150">
        <f t="shared" ref="I43:I50" si="8">ROUND(E43*H43,2)</f>
        <v>0</v>
      </c>
      <c r="J43" s="150">
        <v>92</v>
      </c>
      <c r="K43" s="150">
        <f t="shared" ref="K43:K50" si="9">ROUND(E43*J43,2)</f>
        <v>1012</v>
      </c>
      <c r="L43" s="150">
        <v>21</v>
      </c>
      <c r="M43" s="150">
        <f t="shared" ref="M43:M50" si="10">G43*(1+L43/100)</f>
        <v>1224.52</v>
      </c>
      <c r="N43" s="150">
        <v>6.8999999999999997E-4</v>
      </c>
      <c r="O43" s="150">
        <f t="shared" ref="O43:O50" si="11">ROUND(E43*N43,2)</f>
        <v>0.01</v>
      </c>
      <c r="P43" s="150">
        <v>0</v>
      </c>
      <c r="Q43" s="150">
        <f t="shared" ref="Q43:Q50" si="12">ROUND(E43*P43,2)</f>
        <v>0</v>
      </c>
      <c r="R43" s="150"/>
      <c r="S43" s="150" t="s">
        <v>140</v>
      </c>
      <c r="T43" s="150" t="s">
        <v>132</v>
      </c>
      <c r="U43" s="150">
        <v>0</v>
      </c>
      <c r="V43" s="150">
        <f t="shared" ref="V43:V50" si="13">ROUND(E43*U43,2)</f>
        <v>0</v>
      </c>
      <c r="W43" s="150"/>
      <c r="X43" s="150" t="s">
        <v>133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134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0.399999999999999" outlineLevel="1">
      <c r="A44" s="164">
        <v>35</v>
      </c>
      <c r="B44" s="165" t="s">
        <v>217</v>
      </c>
      <c r="C44" s="171" t="s">
        <v>218</v>
      </c>
      <c r="D44" s="166" t="s">
        <v>149</v>
      </c>
      <c r="E44" s="167">
        <v>2</v>
      </c>
      <c r="F44" s="168">
        <v>162</v>
      </c>
      <c r="G44" s="169">
        <f t="shared" si="7"/>
        <v>324</v>
      </c>
      <c r="H44" s="150">
        <v>0</v>
      </c>
      <c r="I44" s="150">
        <f t="shared" si="8"/>
        <v>0</v>
      </c>
      <c r="J44" s="150">
        <v>162</v>
      </c>
      <c r="K44" s="150">
        <f t="shared" si="9"/>
        <v>324</v>
      </c>
      <c r="L44" s="150">
        <v>21</v>
      </c>
      <c r="M44" s="150">
        <f t="shared" si="10"/>
        <v>392.03999999999996</v>
      </c>
      <c r="N44" s="150">
        <v>9.2000000000000003E-4</v>
      </c>
      <c r="O44" s="150">
        <f t="shared" si="11"/>
        <v>0</v>
      </c>
      <c r="P44" s="150">
        <v>0</v>
      </c>
      <c r="Q44" s="150">
        <f t="shared" si="12"/>
        <v>0</v>
      </c>
      <c r="R44" s="150"/>
      <c r="S44" s="150" t="s">
        <v>140</v>
      </c>
      <c r="T44" s="150" t="s">
        <v>132</v>
      </c>
      <c r="U44" s="150">
        <v>0</v>
      </c>
      <c r="V44" s="150">
        <f t="shared" si="13"/>
        <v>0</v>
      </c>
      <c r="W44" s="150"/>
      <c r="X44" s="150" t="s">
        <v>133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134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0.399999999999999" outlineLevel="1">
      <c r="A45" s="164">
        <v>36</v>
      </c>
      <c r="B45" s="165" t="s">
        <v>219</v>
      </c>
      <c r="C45" s="171" t="s">
        <v>220</v>
      </c>
      <c r="D45" s="166" t="s">
        <v>137</v>
      </c>
      <c r="E45" s="167">
        <v>2.145</v>
      </c>
      <c r="F45" s="168">
        <v>2980</v>
      </c>
      <c r="G45" s="169">
        <f t="shared" si="7"/>
        <v>6392.1</v>
      </c>
      <c r="H45" s="150">
        <v>0</v>
      </c>
      <c r="I45" s="150">
        <f t="shared" si="8"/>
        <v>0</v>
      </c>
      <c r="J45" s="150">
        <v>2980</v>
      </c>
      <c r="K45" s="150">
        <f t="shared" si="9"/>
        <v>6392.1</v>
      </c>
      <c r="L45" s="150">
        <v>21</v>
      </c>
      <c r="M45" s="150">
        <f t="shared" si="10"/>
        <v>7734.4409999999998</v>
      </c>
      <c r="N45" s="150">
        <v>0</v>
      </c>
      <c r="O45" s="150">
        <f t="shared" si="11"/>
        <v>0</v>
      </c>
      <c r="P45" s="150">
        <v>0</v>
      </c>
      <c r="Q45" s="150">
        <f t="shared" si="12"/>
        <v>0</v>
      </c>
      <c r="R45" s="150"/>
      <c r="S45" s="150" t="s">
        <v>140</v>
      </c>
      <c r="T45" s="150" t="s">
        <v>132</v>
      </c>
      <c r="U45" s="150">
        <v>0</v>
      </c>
      <c r="V45" s="150">
        <f t="shared" si="13"/>
        <v>0</v>
      </c>
      <c r="W45" s="150"/>
      <c r="X45" s="150" t="s">
        <v>133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134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0.399999999999999" outlineLevel="1">
      <c r="A46" s="164">
        <v>37</v>
      </c>
      <c r="B46" s="165" t="s">
        <v>221</v>
      </c>
      <c r="C46" s="171" t="s">
        <v>222</v>
      </c>
      <c r="D46" s="166" t="s">
        <v>137</v>
      </c>
      <c r="E46" s="167">
        <v>14.28</v>
      </c>
      <c r="F46" s="168">
        <v>3350</v>
      </c>
      <c r="G46" s="169">
        <f t="shared" si="7"/>
        <v>47838</v>
      </c>
      <c r="H46" s="150">
        <v>2635.69</v>
      </c>
      <c r="I46" s="150">
        <f t="shared" si="8"/>
        <v>37637.65</v>
      </c>
      <c r="J46" s="150">
        <v>714.31</v>
      </c>
      <c r="K46" s="150">
        <f t="shared" si="9"/>
        <v>10200.35</v>
      </c>
      <c r="L46" s="150">
        <v>21</v>
      </c>
      <c r="M46" s="150">
        <f t="shared" si="10"/>
        <v>57883.979999999996</v>
      </c>
      <c r="N46" s="150">
        <v>0</v>
      </c>
      <c r="O46" s="150">
        <f t="shared" si="11"/>
        <v>0</v>
      </c>
      <c r="P46" s="150">
        <v>0</v>
      </c>
      <c r="Q46" s="150">
        <f t="shared" si="12"/>
        <v>0</v>
      </c>
      <c r="R46" s="150"/>
      <c r="S46" s="150" t="s">
        <v>131</v>
      </c>
      <c r="T46" s="150" t="s">
        <v>132</v>
      </c>
      <c r="U46" s="150">
        <v>0.46</v>
      </c>
      <c r="V46" s="150">
        <f t="shared" si="13"/>
        <v>6.57</v>
      </c>
      <c r="W46" s="150"/>
      <c r="X46" s="150" t="s">
        <v>133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134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>
      <c r="A47" s="164">
        <v>38</v>
      </c>
      <c r="B47" s="165" t="s">
        <v>223</v>
      </c>
      <c r="C47" s="171" t="s">
        <v>224</v>
      </c>
      <c r="D47" s="166" t="s">
        <v>130</v>
      </c>
      <c r="E47" s="167">
        <v>41.4</v>
      </c>
      <c r="F47" s="168">
        <v>580</v>
      </c>
      <c r="G47" s="169">
        <f t="shared" si="7"/>
        <v>24012</v>
      </c>
      <c r="H47" s="150">
        <v>16.57</v>
      </c>
      <c r="I47" s="150">
        <f t="shared" si="8"/>
        <v>686</v>
      </c>
      <c r="J47" s="150">
        <v>563.42999999999995</v>
      </c>
      <c r="K47" s="150">
        <f t="shared" si="9"/>
        <v>23326</v>
      </c>
      <c r="L47" s="150">
        <v>21</v>
      </c>
      <c r="M47" s="150">
        <f t="shared" si="10"/>
        <v>29054.52</v>
      </c>
      <c r="N47" s="150">
        <v>1.4400000000000001E-3</v>
      </c>
      <c r="O47" s="150">
        <f t="shared" si="11"/>
        <v>0.06</v>
      </c>
      <c r="P47" s="150">
        <v>0</v>
      </c>
      <c r="Q47" s="150">
        <f t="shared" si="12"/>
        <v>0</v>
      </c>
      <c r="R47" s="150"/>
      <c r="S47" s="150" t="s">
        <v>131</v>
      </c>
      <c r="T47" s="150" t="s">
        <v>132</v>
      </c>
      <c r="U47" s="150">
        <v>0.45</v>
      </c>
      <c r="V47" s="150">
        <f t="shared" si="13"/>
        <v>18.63</v>
      </c>
      <c r="W47" s="150"/>
      <c r="X47" s="150" t="s">
        <v>133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134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0.399999999999999" outlineLevel="1">
      <c r="A48" s="164">
        <v>39</v>
      </c>
      <c r="B48" s="165" t="s">
        <v>225</v>
      </c>
      <c r="C48" s="171" t="s">
        <v>226</v>
      </c>
      <c r="D48" s="166" t="s">
        <v>130</v>
      </c>
      <c r="E48" s="167">
        <v>41.4</v>
      </c>
      <c r="F48" s="168">
        <v>255</v>
      </c>
      <c r="G48" s="169">
        <f t="shared" si="7"/>
        <v>10557</v>
      </c>
      <c r="H48" s="150">
        <v>0</v>
      </c>
      <c r="I48" s="150">
        <f t="shared" si="8"/>
        <v>0</v>
      </c>
      <c r="J48" s="150">
        <v>255</v>
      </c>
      <c r="K48" s="150">
        <f t="shared" si="9"/>
        <v>10557</v>
      </c>
      <c r="L48" s="150">
        <v>21</v>
      </c>
      <c r="M48" s="150">
        <f t="shared" si="10"/>
        <v>12773.97</v>
      </c>
      <c r="N48" s="150">
        <v>4.8300000000000001E-3</v>
      </c>
      <c r="O48" s="150">
        <f t="shared" si="11"/>
        <v>0.2</v>
      </c>
      <c r="P48" s="150">
        <v>0</v>
      </c>
      <c r="Q48" s="150">
        <f t="shared" si="12"/>
        <v>0</v>
      </c>
      <c r="R48" s="150"/>
      <c r="S48" s="150" t="s">
        <v>140</v>
      </c>
      <c r="T48" s="150" t="s">
        <v>132</v>
      </c>
      <c r="U48" s="150">
        <v>0</v>
      </c>
      <c r="V48" s="150">
        <f t="shared" si="13"/>
        <v>0</v>
      </c>
      <c r="W48" s="150"/>
      <c r="X48" s="150" t="s">
        <v>133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134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>
      <c r="A49" s="164">
        <v>40</v>
      </c>
      <c r="B49" s="165" t="s">
        <v>227</v>
      </c>
      <c r="C49" s="171" t="s">
        <v>228</v>
      </c>
      <c r="D49" s="166" t="s">
        <v>130</v>
      </c>
      <c r="E49" s="167">
        <v>41.4</v>
      </c>
      <c r="F49" s="168">
        <v>112</v>
      </c>
      <c r="G49" s="169">
        <f t="shared" si="7"/>
        <v>4636.8</v>
      </c>
      <c r="H49" s="150">
        <v>0</v>
      </c>
      <c r="I49" s="150">
        <f t="shared" si="8"/>
        <v>0</v>
      </c>
      <c r="J49" s="150">
        <v>112</v>
      </c>
      <c r="K49" s="150">
        <f t="shared" si="9"/>
        <v>4636.8</v>
      </c>
      <c r="L49" s="150">
        <v>21</v>
      </c>
      <c r="M49" s="150">
        <f t="shared" si="10"/>
        <v>5610.5280000000002</v>
      </c>
      <c r="N49" s="150">
        <v>4.0000000000000003E-5</v>
      </c>
      <c r="O49" s="150">
        <f t="shared" si="11"/>
        <v>0</v>
      </c>
      <c r="P49" s="150">
        <v>0</v>
      </c>
      <c r="Q49" s="150">
        <f t="shared" si="12"/>
        <v>0</v>
      </c>
      <c r="R49" s="150"/>
      <c r="S49" s="150" t="s">
        <v>131</v>
      </c>
      <c r="T49" s="150" t="s">
        <v>132</v>
      </c>
      <c r="U49" s="150">
        <v>0.32</v>
      </c>
      <c r="V49" s="150">
        <f t="shared" si="13"/>
        <v>13.25</v>
      </c>
      <c r="W49" s="150"/>
      <c r="X49" s="150" t="s">
        <v>133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134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0.399999999999999" outlineLevel="1">
      <c r="A50" s="164">
        <v>41</v>
      </c>
      <c r="B50" s="165" t="s">
        <v>229</v>
      </c>
      <c r="C50" s="171" t="s">
        <v>230</v>
      </c>
      <c r="D50" s="166" t="s">
        <v>188</v>
      </c>
      <c r="E50" s="167">
        <v>2.1419999999999999</v>
      </c>
      <c r="F50" s="168">
        <v>36000</v>
      </c>
      <c r="G50" s="169">
        <f t="shared" si="7"/>
        <v>77112</v>
      </c>
      <c r="H50" s="150">
        <v>0</v>
      </c>
      <c r="I50" s="150">
        <f t="shared" si="8"/>
        <v>0</v>
      </c>
      <c r="J50" s="150">
        <v>36000</v>
      </c>
      <c r="K50" s="150">
        <f t="shared" si="9"/>
        <v>77112</v>
      </c>
      <c r="L50" s="150">
        <v>21</v>
      </c>
      <c r="M50" s="150">
        <f t="shared" si="10"/>
        <v>93305.52</v>
      </c>
      <c r="N50" s="150">
        <v>1.0382199999999999</v>
      </c>
      <c r="O50" s="150">
        <f t="shared" si="11"/>
        <v>2.2200000000000002</v>
      </c>
      <c r="P50" s="150">
        <v>0</v>
      </c>
      <c r="Q50" s="150">
        <f t="shared" si="12"/>
        <v>0</v>
      </c>
      <c r="R50" s="150"/>
      <c r="S50" s="150" t="s">
        <v>140</v>
      </c>
      <c r="T50" s="150" t="s">
        <v>132</v>
      </c>
      <c r="U50" s="150">
        <v>0</v>
      </c>
      <c r="V50" s="150">
        <f t="shared" si="13"/>
        <v>0</v>
      </c>
      <c r="W50" s="150"/>
      <c r="X50" s="150" t="s">
        <v>133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134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>
      <c r="A51" s="152" t="s">
        <v>126</v>
      </c>
      <c r="B51" s="153" t="s">
        <v>83</v>
      </c>
      <c r="C51" s="170" t="s">
        <v>84</v>
      </c>
      <c r="D51" s="154"/>
      <c r="E51" s="155"/>
      <c r="F51" s="156"/>
      <c r="G51" s="157">
        <f>SUMIF(AG52:AG66,"&lt;&gt;NOR",G52:G66)</f>
        <v>272125.82</v>
      </c>
      <c r="H51" s="151"/>
      <c r="I51" s="151">
        <f>SUM(I52:I66)</f>
        <v>86754.36</v>
      </c>
      <c r="J51" s="151"/>
      <c r="K51" s="151">
        <f>SUM(K52:K66)</f>
        <v>185371.45999999996</v>
      </c>
      <c r="L51" s="151"/>
      <c r="M51" s="151">
        <f>SUM(M52:M66)</f>
        <v>329272.24219999998</v>
      </c>
      <c r="N51" s="151"/>
      <c r="O51" s="151">
        <f>SUM(O52:O66)</f>
        <v>4.7799999999999994</v>
      </c>
      <c r="P51" s="151"/>
      <c r="Q51" s="151">
        <f>SUM(Q52:Q66)</f>
        <v>0</v>
      </c>
      <c r="R51" s="151"/>
      <c r="S51" s="151"/>
      <c r="T51" s="151"/>
      <c r="U51" s="151"/>
      <c r="V51" s="151">
        <f>SUM(V52:V66)</f>
        <v>104.03</v>
      </c>
      <c r="W51" s="151"/>
      <c r="X51" s="151"/>
      <c r="AG51" t="s">
        <v>127</v>
      </c>
    </row>
    <row r="52" spans="1:60" outlineLevel="1">
      <c r="A52" s="164">
        <v>42</v>
      </c>
      <c r="B52" s="165" t="s">
        <v>231</v>
      </c>
      <c r="C52" s="171" t="s">
        <v>232</v>
      </c>
      <c r="D52" s="166" t="s">
        <v>137</v>
      </c>
      <c r="E52" s="167">
        <v>1.2</v>
      </c>
      <c r="F52" s="168">
        <v>3690</v>
      </c>
      <c r="G52" s="169">
        <f t="shared" ref="G52:G66" si="14">ROUND(E52*F52,2)</f>
        <v>4428</v>
      </c>
      <c r="H52" s="150">
        <v>2656.51</v>
      </c>
      <c r="I52" s="150">
        <f t="shared" ref="I52:I66" si="15">ROUND(E52*H52,2)</f>
        <v>3187.81</v>
      </c>
      <c r="J52" s="150">
        <v>1033.49</v>
      </c>
      <c r="K52" s="150">
        <f t="shared" ref="K52:K66" si="16">ROUND(E52*J52,2)</f>
        <v>1240.19</v>
      </c>
      <c r="L52" s="150">
        <v>21</v>
      </c>
      <c r="M52" s="150">
        <f t="shared" ref="M52:M66" si="17">G52*(1+L52/100)</f>
        <v>5357.88</v>
      </c>
      <c r="N52" s="150">
        <v>0</v>
      </c>
      <c r="O52" s="150">
        <f t="shared" ref="O52:O66" si="18">ROUND(E52*N52,2)</f>
        <v>0</v>
      </c>
      <c r="P52" s="150">
        <v>0</v>
      </c>
      <c r="Q52" s="150">
        <f t="shared" ref="Q52:Q66" si="19">ROUND(E52*P52,2)</f>
        <v>0</v>
      </c>
      <c r="R52" s="150"/>
      <c r="S52" s="150" t="s">
        <v>131</v>
      </c>
      <c r="T52" s="150" t="s">
        <v>132</v>
      </c>
      <c r="U52" s="150">
        <v>2.6669999999999998</v>
      </c>
      <c r="V52" s="150">
        <f t="shared" ref="V52:V66" si="20">ROUND(E52*U52,2)</f>
        <v>3.2</v>
      </c>
      <c r="W52" s="150"/>
      <c r="X52" s="150" t="s">
        <v>133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134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>
      <c r="A53" s="164">
        <v>43</v>
      </c>
      <c r="B53" s="165" t="s">
        <v>233</v>
      </c>
      <c r="C53" s="171" t="s">
        <v>234</v>
      </c>
      <c r="D53" s="166" t="s">
        <v>130</v>
      </c>
      <c r="E53" s="167">
        <v>5.66</v>
      </c>
      <c r="F53" s="168">
        <v>850</v>
      </c>
      <c r="G53" s="169">
        <f t="shared" si="14"/>
        <v>4811</v>
      </c>
      <c r="H53" s="150">
        <v>193.65</v>
      </c>
      <c r="I53" s="150">
        <f t="shared" si="15"/>
        <v>1096.06</v>
      </c>
      <c r="J53" s="150">
        <v>656.35</v>
      </c>
      <c r="K53" s="150">
        <f t="shared" si="16"/>
        <v>3714.94</v>
      </c>
      <c r="L53" s="150">
        <v>21</v>
      </c>
      <c r="M53" s="150">
        <f t="shared" si="17"/>
        <v>5821.3099999999995</v>
      </c>
      <c r="N53" s="150">
        <v>4.1739999999999999E-2</v>
      </c>
      <c r="O53" s="150">
        <f t="shared" si="18"/>
        <v>0.24</v>
      </c>
      <c r="P53" s="150">
        <v>0</v>
      </c>
      <c r="Q53" s="150">
        <f t="shared" si="19"/>
        <v>0</v>
      </c>
      <c r="R53" s="150"/>
      <c r="S53" s="150" t="s">
        <v>131</v>
      </c>
      <c r="T53" s="150" t="s">
        <v>132</v>
      </c>
      <c r="U53" s="150">
        <v>1.1599999999999999</v>
      </c>
      <c r="V53" s="150">
        <f t="shared" si="20"/>
        <v>6.57</v>
      </c>
      <c r="W53" s="150"/>
      <c r="X53" s="150" t="s">
        <v>133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134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>
      <c r="A54" s="164">
        <v>44</v>
      </c>
      <c r="B54" s="165" t="s">
        <v>235</v>
      </c>
      <c r="C54" s="171" t="s">
        <v>236</v>
      </c>
      <c r="D54" s="166" t="s">
        <v>130</v>
      </c>
      <c r="E54" s="167">
        <v>5.66</v>
      </c>
      <c r="F54" s="168">
        <v>112</v>
      </c>
      <c r="G54" s="169">
        <f t="shared" si="14"/>
        <v>633.91999999999996</v>
      </c>
      <c r="H54" s="150">
        <v>0</v>
      </c>
      <c r="I54" s="150">
        <f t="shared" si="15"/>
        <v>0</v>
      </c>
      <c r="J54" s="150">
        <v>112</v>
      </c>
      <c r="K54" s="150">
        <f t="shared" si="16"/>
        <v>633.91999999999996</v>
      </c>
      <c r="L54" s="150">
        <v>21</v>
      </c>
      <c r="M54" s="150">
        <f t="shared" si="17"/>
        <v>767.04319999999996</v>
      </c>
      <c r="N54" s="150">
        <v>2.0000000000000002E-5</v>
      </c>
      <c r="O54" s="150">
        <f t="shared" si="18"/>
        <v>0</v>
      </c>
      <c r="P54" s="150">
        <v>0</v>
      </c>
      <c r="Q54" s="150">
        <f t="shared" si="19"/>
        <v>0</v>
      </c>
      <c r="R54" s="150"/>
      <c r="S54" s="150" t="s">
        <v>131</v>
      </c>
      <c r="T54" s="150" t="s">
        <v>132</v>
      </c>
      <c r="U54" s="150">
        <v>0.33900000000000002</v>
      </c>
      <c r="V54" s="150">
        <f t="shared" si="20"/>
        <v>1.92</v>
      </c>
      <c r="W54" s="150"/>
      <c r="X54" s="150" t="s">
        <v>133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134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>
      <c r="A55" s="164">
        <v>45</v>
      </c>
      <c r="B55" s="165" t="s">
        <v>237</v>
      </c>
      <c r="C55" s="171" t="s">
        <v>238</v>
      </c>
      <c r="D55" s="166" t="s">
        <v>188</v>
      </c>
      <c r="E55" s="167">
        <v>0.26400000000000001</v>
      </c>
      <c r="F55" s="168">
        <v>36000</v>
      </c>
      <c r="G55" s="169">
        <f t="shared" si="14"/>
        <v>9504</v>
      </c>
      <c r="H55" s="150">
        <v>0</v>
      </c>
      <c r="I55" s="150">
        <f t="shared" si="15"/>
        <v>0</v>
      </c>
      <c r="J55" s="150">
        <v>36000</v>
      </c>
      <c r="K55" s="150">
        <f t="shared" si="16"/>
        <v>9504</v>
      </c>
      <c r="L55" s="150">
        <v>21</v>
      </c>
      <c r="M55" s="150">
        <f t="shared" si="17"/>
        <v>11499.84</v>
      </c>
      <c r="N55" s="150">
        <v>1.04877</v>
      </c>
      <c r="O55" s="150">
        <f t="shared" si="18"/>
        <v>0.28000000000000003</v>
      </c>
      <c r="P55" s="150">
        <v>0</v>
      </c>
      <c r="Q55" s="150">
        <f t="shared" si="19"/>
        <v>0</v>
      </c>
      <c r="R55" s="150"/>
      <c r="S55" s="150" t="s">
        <v>140</v>
      </c>
      <c r="T55" s="150" t="s">
        <v>132</v>
      </c>
      <c r="U55" s="150">
        <v>0</v>
      </c>
      <c r="V55" s="150">
        <f t="shared" si="20"/>
        <v>0</v>
      </c>
      <c r="W55" s="150"/>
      <c r="X55" s="150" t="s">
        <v>133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134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t="20.399999999999999" outlineLevel="1">
      <c r="A56" s="164">
        <v>46</v>
      </c>
      <c r="B56" s="165" t="s">
        <v>241</v>
      </c>
      <c r="C56" s="171" t="s">
        <v>242</v>
      </c>
      <c r="D56" s="166" t="s">
        <v>137</v>
      </c>
      <c r="E56" s="167">
        <v>7.1660000000000004</v>
      </c>
      <c r="F56" s="168">
        <v>3480</v>
      </c>
      <c r="G56" s="169">
        <f t="shared" si="14"/>
        <v>24937.68</v>
      </c>
      <c r="H56" s="150">
        <v>2616.87</v>
      </c>
      <c r="I56" s="150">
        <f t="shared" si="15"/>
        <v>18752.490000000002</v>
      </c>
      <c r="J56" s="150">
        <v>863.13</v>
      </c>
      <c r="K56" s="150">
        <f t="shared" si="16"/>
        <v>6185.19</v>
      </c>
      <c r="L56" s="150">
        <v>21</v>
      </c>
      <c r="M56" s="150">
        <f t="shared" si="17"/>
        <v>30174.592799999999</v>
      </c>
      <c r="N56" s="150">
        <v>0</v>
      </c>
      <c r="O56" s="150">
        <f t="shared" si="18"/>
        <v>0</v>
      </c>
      <c r="P56" s="150">
        <v>0</v>
      </c>
      <c r="Q56" s="150">
        <f t="shared" si="19"/>
        <v>0</v>
      </c>
      <c r="R56" s="150"/>
      <c r="S56" s="150" t="s">
        <v>131</v>
      </c>
      <c r="T56" s="150" t="s">
        <v>132</v>
      </c>
      <c r="U56" s="150">
        <v>0.67700000000000005</v>
      </c>
      <c r="V56" s="150">
        <f t="shared" si="20"/>
        <v>4.8499999999999996</v>
      </c>
      <c r="W56" s="150"/>
      <c r="X56" s="150" t="s">
        <v>133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134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0.399999999999999" outlineLevel="1">
      <c r="A57" s="164">
        <v>47</v>
      </c>
      <c r="B57" s="165" t="s">
        <v>239</v>
      </c>
      <c r="C57" s="171" t="s">
        <v>240</v>
      </c>
      <c r="D57" s="166" t="s">
        <v>137</v>
      </c>
      <c r="E57" s="167">
        <v>7.1660000000000004</v>
      </c>
      <c r="F57" s="168">
        <v>3480</v>
      </c>
      <c r="G57" s="169">
        <f t="shared" si="14"/>
        <v>24937.68</v>
      </c>
      <c r="H57" s="150">
        <v>2622.59</v>
      </c>
      <c r="I57" s="150">
        <f t="shared" si="15"/>
        <v>18793.48</v>
      </c>
      <c r="J57" s="150">
        <v>857.41</v>
      </c>
      <c r="K57" s="150">
        <f t="shared" si="16"/>
        <v>6144.2</v>
      </c>
      <c r="L57" s="150">
        <v>21</v>
      </c>
      <c r="M57" s="150">
        <f t="shared" si="17"/>
        <v>30174.592799999999</v>
      </c>
      <c r="N57" s="150">
        <v>0</v>
      </c>
      <c r="O57" s="150">
        <f t="shared" si="18"/>
        <v>0</v>
      </c>
      <c r="P57" s="150">
        <v>0</v>
      </c>
      <c r="Q57" s="150">
        <f t="shared" si="19"/>
        <v>0</v>
      </c>
      <c r="R57" s="150"/>
      <c r="S57" s="150" t="s">
        <v>131</v>
      </c>
      <c r="T57" s="150" t="s">
        <v>132</v>
      </c>
      <c r="U57" s="150">
        <v>0.70099999999999996</v>
      </c>
      <c r="V57" s="150">
        <f t="shared" si="20"/>
        <v>5.0199999999999996</v>
      </c>
      <c r="W57" s="150"/>
      <c r="X57" s="150" t="s">
        <v>133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134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0.399999999999999" outlineLevel="1">
      <c r="A58" s="164">
        <v>48</v>
      </c>
      <c r="B58" s="165" t="s">
        <v>243</v>
      </c>
      <c r="C58" s="171" t="s">
        <v>244</v>
      </c>
      <c r="D58" s="166" t="s">
        <v>130</v>
      </c>
      <c r="E58" s="167">
        <v>26.378</v>
      </c>
      <c r="F58" s="168">
        <v>980</v>
      </c>
      <c r="G58" s="169">
        <f t="shared" si="14"/>
        <v>25850.44</v>
      </c>
      <c r="H58" s="150">
        <v>0</v>
      </c>
      <c r="I58" s="150">
        <f t="shared" si="15"/>
        <v>0</v>
      </c>
      <c r="J58" s="150">
        <v>980</v>
      </c>
      <c r="K58" s="150">
        <f t="shared" si="16"/>
        <v>25850.44</v>
      </c>
      <c r="L58" s="150">
        <v>21</v>
      </c>
      <c r="M58" s="150">
        <f t="shared" si="17"/>
        <v>31279.032399999996</v>
      </c>
      <c r="N58" s="150">
        <v>1.82E-3</v>
      </c>
      <c r="O58" s="150">
        <f t="shared" si="18"/>
        <v>0.05</v>
      </c>
      <c r="P58" s="150">
        <v>0</v>
      </c>
      <c r="Q58" s="150">
        <f t="shared" si="19"/>
        <v>0</v>
      </c>
      <c r="R58" s="150"/>
      <c r="S58" s="150" t="s">
        <v>140</v>
      </c>
      <c r="T58" s="150" t="s">
        <v>132</v>
      </c>
      <c r="U58" s="150">
        <v>0</v>
      </c>
      <c r="V58" s="150">
        <f t="shared" si="20"/>
        <v>0</v>
      </c>
      <c r="W58" s="150"/>
      <c r="X58" s="150" t="s">
        <v>133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134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0.399999999999999" outlineLevel="1">
      <c r="A59" s="164">
        <v>49</v>
      </c>
      <c r="B59" s="165" t="s">
        <v>245</v>
      </c>
      <c r="C59" s="171" t="s">
        <v>246</v>
      </c>
      <c r="D59" s="166" t="s">
        <v>130</v>
      </c>
      <c r="E59" s="167">
        <v>26.378</v>
      </c>
      <c r="F59" s="168">
        <v>112</v>
      </c>
      <c r="G59" s="169">
        <f t="shared" si="14"/>
        <v>2954.34</v>
      </c>
      <c r="H59" s="150">
        <v>2.59</v>
      </c>
      <c r="I59" s="150">
        <f t="shared" si="15"/>
        <v>68.319999999999993</v>
      </c>
      <c r="J59" s="150">
        <v>109.41</v>
      </c>
      <c r="K59" s="150">
        <f t="shared" si="16"/>
        <v>2886.02</v>
      </c>
      <c r="L59" s="150">
        <v>21</v>
      </c>
      <c r="M59" s="150">
        <f t="shared" si="17"/>
        <v>3574.7514000000001</v>
      </c>
      <c r="N59" s="150">
        <v>4.0000000000000003E-5</v>
      </c>
      <c r="O59" s="150">
        <f t="shared" si="18"/>
        <v>0</v>
      </c>
      <c r="P59" s="150">
        <v>0</v>
      </c>
      <c r="Q59" s="150">
        <f t="shared" si="19"/>
        <v>0</v>
      </c>
      <c r="R59" s="150"/>
      <c r="S59" s="150" t="s">
        <v>131</v>
      </c>
      <c r="T59" s="150" t="s">
        <v>132</v>
      </c>
      <c r="U59" s="150">
        <v>0.41899999999999998</v>
      </c>
      <c r="V59" s="150">
        <f t="shared" si="20"/>
        <v>11.05</v>
      </c>
      <c r="W59" s="150"/>
      <c r="X59" s="150" t="s">
        <v>133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134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20.399999999999999" outlineLevel="1">
      <c r="A60" s="164">
        <v>50</v>
      </c>
      <c r="B60" s="165" t="s">
        <v>247</v>
      </c>
      <c r="C60" s="171" t="s">
        <v>248</v>
      </c>
      <c r="D60" s="166" t="s">
        <v>130</v>
      </c>
      <c r="E60" s="167">
        <v>26.378</v>
      </c>
      <c r="F60" s="168">
        <v>890</v>
      </c>
      <c r="G60" s="169">
        <f t="shared" si="14"/>
        <v>23476.42</v>
      </c>
      <c r="H60" s="150">
        <v>167.15</v>
      </c>
      <c r="I60" s="150">
        <f t="shared" si="15"/>
        <v>4409.08</v>
      </c>
      <c r="J60" s="150">
        <v>722.85</v>
      </c>
      <c r="K60" s="150">
        <f t="shared" si="16"/>
        <v>19067.34</v>
      </c>
      <c r="L60" s="150">
        <v>21</v>
      </c>
      <c r="M60" s="150">
        <f t="shared" si="17"/>
        <v>28406.468199999996</v>
      </c>
      <c r="N60" s="150">
        <v>1.32E-3</v>
      </c>
      <c r="O60" s="150">
        <f t="shared" si="18"/>
        <v>0.03</v>
      </c>
      <c r="P60" s="150">
        <v>0</v>
      </c>
      <c r="Q60" s="150">
        <f t="shared" si="19"/>
        <v>0</v>
      </c>
      <c r="R60" s="150"/>
      <c r="S60" s="150" t="s">
        <v>131</v>
      </c>
      <c r="T60" s="150" t="s">
        <v>132</v>
      </c>
      <c r="U60" s="150">
        <v>0.84799999999999998</v>
      </c>
      <c r="V60" s="150">
        <f t="shared" si="20"/>
        <v>22.37</v>
      </c>
      <c r="W60" s="150"/>
      <c r="X60" s="150" t="s">
        <v>133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134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0.399999999999999" outlineLevel="1">
      <c r="A61" s="164">
        <v>51</v>
      </c>
      <c r="B61" s="165" t="s">
        <v>249</v>
      </c>
      <c r="C61" s="171" t="s">
        <v>250</v>
      </c>
      <c r="D61" s="166" t="s">
        <v>130</v>
      </c>
      <c r="E61" s="167">
        <v>26.378</v>
      </c>
      <c r="F61" s="168">
        <v>112</v>
      </c>
      <c r="G61" s="169">
        <f t="shared" si="14"/>
        <v>2954.34</v>
      </c>
      <c r="H61" s="150">
        <v>1.85</v>
      </c>
      <c r="I61" s="150">
        <f t="shared" si="15"/>
        <v>48.8</v>
      </c>
      <c r="J61" s="150">
        <v>110.15</v>
      </c>
      <c r="K61" s="150">
        <f t="shared" si="16"/>
        <v>2905.54</v>
      </c>
      <c r="L61" s="150">
        <v>21</v>
      </c>
      <c r="M61" s="150">
        <f t="shared" si="17"/>
        <v>3574.7514000000001</v>
      </c>
      <c r="N61" s="150">
        <v>4.0000000000000003E-5</v>
      </c>
      <c r="O61" s="150">
        <f t="shared" si="18"/>
        <v>0</v>
      </c>
      <c r="P61" s="150">
        <v>0</v>
      </c>
      <c r="Q61" s="150">
        <f t="shared" si="19"/>
        <v>0</v>
      </c>
      <c r="R61" s="150"/>
      <c r="S61" s="150" t="s">
        <v>131</v>
      </c>
      <c r="T61" s="150" t="s">
        <v>132</v>
      </c>
      <c r="U61" s="150">
        <v>0.40799999999999997</v>
      </c>
      <c r="V61" s="150">
        <f t="shared" si="20"/>
        <v>10.76</v>
      </c>
      <c r="W61" s="150"/>
      <c r="X61" s="150" t="s">
        <v>133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134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>
      <c r="A62" s="164">
        <v>52</v>
      </c>
      <c r="B62" s="165" t="s">
        <v>251</v>
      </c>
      <c r="C62" s="171" t="s">
        <v>252</v>
      </c>
      <c r="D62" s="166" t="s">
        <v>188</v>
      </c>
      <c r="E62" s="167">
        <v>1.29</v>
      </c>
      <c r="F62" s="168">
        <v>36000</v>
      </c>
      <c r="G62" s="169">
        <f t="shared" si="14"/>
        <v>46440</v>
      </c>
      <c r="H62" s="150">
        <v>0</v>
      </c>
      <c r="I62" s="150">
        <f t="shared" si="15"/>
        <v>0</v>
      </c>
      <c r="J62" s="150">
        <v>36000</v>
      </c>
      <c r="K62" s="150">
        <f t="shared" si="16"/>
        <v>46440</v>
      </c>
      <c r="L62" s="150">
        <v>21</v>
      </c>
      <c r="M62" s="150">
        <f t="shared" si="17"/>
        <v>56192.4</v>
      </c>
      <c r="N62" s="150">
        <v>1.0383</v>
      </c>
      <c r="O62" s="150">
        <f t="shared" si="18"/>
        <v>1.34</v>
      </c>
      <c r="P62" s="150">
        <v>0</v>
      </c>
      <c r="Q62" s="150">
        <f t="shared" si="19"/>
        <v>0</v>
      </c>
      <c r="R62" s="150"/>
      <c r="S62" s="150" t="s">
        <v>140</v>
      </c>
      <c r="T62" s="150" t="s">
        <v>132</v>
      </c>
      <c r="U62" s="150">
        <v>0</v>
      </c>
      <c r="V62" s="150">
        <f t="shared" si="20"/>
        <v>0</v>
      </c>
      <c r="W62" s="150"/>
      <c r="X62" s="150" t="s">
        <v>133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134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>
      <c r="A63" s="164">
        <v>53</v>
      </c>
      <c r="B63" s="165" t="s">
        <v>253</v>
      </c>
      <c r="C63" s="171" t="s">
        <v>254</v>
      </c>
      <c r="D63" s="166" t="s">
        <v>188</v>
      </c>
      <c r="E63" s="167">
        <v>1.29</v>
      </c>
      <c r="F63" s="168">
        <v>36000</v>
      </c>
      <c r="G63" s="169">
        <f t="shared" si="14"/>
        <v>46440</v>
      </c>
      <c r="H63" s="150">
        <v>0</v>
      </c>
      <c r="I63" s="150">
        <f t="shared" si="15"/>
        <v>0</v>
      </c>
      <c r="J63" s="150">
        <v>36000</v>
      </c>
      <c r="K63" s="150">
        <f t="shared" si="16"/>
        <v>46440</v>
      </c>
      <c r="L63" s="150">
        <v>21</v>
      </c>
      <c r="M63" s="150">
        <f t="shared" si="17"/>
        <v>56192.4</v>
      </c>
      <c r="N63" s="150">
        <v>1.07637</v>
      </c>
      <c r="O63" s="150">
        <f t="shared" si="18"/>
        <v>1.39</v>
      </c>
      <c r="P63" s="150">
        <v>0</v>
      </c>
      <c r="Q63" s="150">
        <f t="shared" si="19"/>
        <v>0</v>
      </c>
      <c r="R63" s="150"/>
      <c r="S63" s="150" t="s">
        <v>140</v>
      </c>
      <c r="T63" s="150" t="s">
        <v>132</v>
      </c>
      <c r="U63" s="150">
        <v>0</v>
      </c>
      <c r="V63" s="150">
        <f t="shared" si="20"/>
        <v>0</v>
      </c>
      <c r="W63" s="150"/>
      <c r="X63" s="150" t="s">
        <v>133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134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>
      <c r="A64" s="164">
        <v>54</v>
      </c>
      <c r="B64" s="165" t="s">
        <v>255</v>
      </c>
      <c r="C64" s="171" t="s">
        <v>256</v>
      </c>
      <c r="D64" s="166" t="s">
        <v>149</v>
      </c>
      <c r="E64" s="167">
        <v>2</v>
      </c>
      <c r="F64" s="168">
        <v>451</v>
      </c>
      <c r="G64" s="169">
        <f t="shared" si="14"/>
        <v>902</v>
      </c>
      <c r="H64" s="150">
        <v>0</v>
      </c>
      <c r="I64" s="150">
        <f t="shared" si="15"/>
        <v>0</v>
      </c>
      <c r="J64" s="150">
        <v>451</v>
      </c>
      <c r="K64" s="150">
        <f t="shared" si="16"/>
        <v>902</v>
      </c>
      <c r="L64" s="150">
        <v>21</v>
      </c>
      <c r="M64" s="150">
        <f t="shared" si="17"/>
        <v>1091.42</v>
      </c>
      <c r="N64" s="150">
        <v>1.15E-3</v>
      </c>
      <c r="O64" s="150">
        <f t="shared" si="18"/>
        <v>0</v>
      </c>
      <c r="P64" s="150">
        <v>0</v>
      </c>
      <c r="Q64" s="150">
        <f t="shared" si="19"/>
        <v>0</v>
      </c>
      <c r="R64" s="150"/>
      <c r="S64" s="150" t="s">
        <v>140</v>
      </c>
      <c r="T64" s="150" t="s">
        <v>132</v>
      </c>
      <c r="U64" s="150">
        <v>0</v>
      </c>
      <c r="V64" s="150">
        <f t="shared" si="20"/>
        <v>0</v>
      </c>
      <c r="W64" s="150"/>
      <c r="X64" s="150" t="s">
        <v>133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134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0.399999999999999" outlineLevel="1">
      <c r="A65" s="164">
        <v>55</v>
      </c>
      <c r="B65" s="165" t="s">
        <v>257</v>
      </c>
      <c r="C65" s="171" t="s">
        <v>258</v>
      </c>
      <c r="D65" s="166" t="s">
        <v>149</v>
      </c>
      <c r="E65" s="167">
        <v>20.399999999999999</v>
      </c>
      <c r="F65" s="168">
        <v>750</v>
      </c>
      <c r="G65" s="169">
        <f t="shared" si="14"/>
        <v>15300</v>
      </c>
      <c r="H65" s="150">
        <v>90.31</v>
      </c>
      <c r="I65" s="150">
        <f t="shared" si="15"/>
        <v>1842.32</v>
      </c>
      <c r="J65" s="150">
        <v>659.69</v>
      </c>
      <c r="K65" s="150">
        <f t="shared" si="16"/>
        <v>13457.68</v>
      </c>
      <c r="L65" s="150">
        <v>21</v>
      </c>
      <c r="M65" s="150">
        <f t="shared" si="17"/>
        <v>18513</v>
      </c>
      <c r="N65" s="150">
        <v>3.3E-4</v>
      </c>
      <c r="O65" s="150">
        <f t="shared" si="18"/>
        <v>0.01</v>
      </c>
      <c r="P65" s="150">
        <v>0</v>
      </c>
      <c r="Q65" s="150">
        <f t="shared" si="19"/>
        <v>0</v>
      </c>
      <c r="R65" s="150"/>
      <c r="S65" s="150" t="s">
        <v>131</v>
      </c>
      <c r="T65" s="150" t="s">
        <v>132</v>
      </c>
      <c r="U65" s="150">
        <v>1.877</v>
      </c>
      <c r="V65" s="150">
        <f t="shared" si="20"/>
        <v>38.29</v>
      </c>
      <c r="W65" s="150"/>
      <c r="X65" s="150" t="s">
        <v>133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134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0.399999999999999" outlineLevel="1">
      <c r="A66" s="164">
        <v>56</v>
      </c>
      <c r="B66" s="165" t="s">
        <v>259</v>
      </c>
      <c r="C66" s="171" t="s">
        <v>260</v>
      </c>
      <c r="D66" s="166" t="s">
        <v>149</v>
      </c>
      <c r="E66" s="167">
        <v>20.399999999999999</v>
      </c>
      <c r="F66" s="168">
        <v>1890</v>
      </c>
      <c r="G66" s="169">
        <f t="shared" si="14"/>
        <v>38556</v>
      </c>
      <c r="H66" s="150">
        <v>1890</v>
      </c>
      <c r="I66" s="150">
        <f t="shared" si="15"/>
        <v>38556</v>
      </c>
      <c r="J66" s="150">
        <v>0</v>
      </c>
      <c r="K66" s="150">
        <f t="shared" si="16"/>
        <v>0</v>
      </c>
      <c r="L66" s="150">
        <v>21</v>
      </c>
      <c r="M66" s="150">
        <f t="shared" si="17"/>
        <v>46652.76</v>
      </c>
      <c r="N66" s="150">
        <v>7.0499999999999993E-2</v>
      </c>
      <c r="O66" s="150">
        <f t="shared" si="18"/>
        <v>1.44</v>
      </c>
      <c r="P66" s="150">
        <v>0</v>
      </c>
      <c r="Q66" s="150">
        <f t="shared" si="19"/>
        <v>0</v>
      </c>
      <c r="R66" s="150"/>
      <c r="S66" s="150" t="s">
        <v>140</v>
      </c>
      <c r="T66" s="150" t="s">
        <v>132</v>
      </c>
      <c r="U66" s="150">
        <v>0</v>
      </c>
      <c r="V66" s="150">
        <f t="shared" si="20"/>
        <v>0</v>
      </c>
      <c r="W66" s="150"/>
      <c r="X66" s="150" t="s">
        <v>194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195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>
      <c r="A67" s="152" t="s">
        <v>126</v>
      </c>
      <c r="B67" s="153" t="s">
        <v>85</v>
      </c>
      <c r="C67" s="170" t="s">
        <v>86</v>
      </c>
      <c r="D67" s="154"/>
      <c r="E67" s="155"/>
      <c r="F67" s="156"/>
      <c r="G67" s="157">
        <f>SUMIF(AG68:AG77,"&lt;&gt;NOR",G68:G77)</f>
        <v>142754.5</v>
      </c>
      <c r="H67" s="151"/>
      <c r="I67" s="151">
        <f>SUM(I68:I77)</f>
        <v>0</v>
      </c>
      <c r="J67" s="151"/>
      <c r="K67" s="151">
        <f>SUM(K68:K77)</f>
        <v>142754.5</v>
      </c>
      <c r="L67" s="151"/>
      <c r="M67" s="151">
        <f>SUM(M68:M77)</f>
        <v>172732.94500000001</v>
      </c>
      <c r="N67" s="151"/>
      <c r="O67" s="151">
        <f>SUM(O68:O77)</f>
        <v>1.5800000000000003</v>
      </c>
      <c r="P67" s="151"/>
      <c r="Q67" s="151">
        <f>SUM(Q68:Q77)</f>
        <v>0</v>
      </c>
      <c r="R67" s="151"/>
      <c r="S67" s="151"/>
      <c r="T67" s="151"/>
      <c r="U67" s="151"/>
      <c r="V67" s="151">
        <f>SUM(V68:V77)</f>
        <v>0</v>
      </c>
      <c r="W67" s="151"/>
      <c r="X67" s="151"/>
      <c r="AG67" t="s">
        <v>127</v>
      </c>
    </row>
    <row r="68" spans="1:60" outlineLevel="1">
      <c r="A68" s="164">
        <v>57</v>
      </c>
      <c r="B68" s="165" t="s">
        <v>261</v>
      </c>
      <c r="C68" s="171" t="s">
        <v>262</v>
      </c>
      <c r="D68" s="166" t="s">
        <v>214</v>
      </c>
      <c r="E68" s="167">
        <v>1</v>
      </c>
      <c r="F68" s="168">
        <v>37000</v>
      </c>
      <c r="G68" s="169">
        <f t="shared" ref="G68:G77" si="21">ROUND(E68*F68,2)</f>
        <v>37000</v>
      </c>
      <c r="H68" s="150">
        <v>0</v>
      </c>
      <c r="I68" s="150">
        <f t="shared" ref="I68:I77" si="22">ROUND(E68*H68,2)</f>
        <v>0</v>
      </c>
      <c r="J68" s="150">
        <v>37000</v>
      </c>
      <c r="K68" s="150">
        <f t="shared" ref="K68:K77" si="23">ROUND(E68*J68,2)</f>
        <v>37000</v>
      </c>
      <c r="L68" s="150">
        <v>21</v>
      </c>
      <c r="M68" s="150">
        <f t="shared" ref="M68:M77" si="24">G68*(1+L68/100)</f>
        <v>44770</v>
      </c>
      <c r="N68" s="150">
        <v>5.1399999999999996E-3</v>
      </c>
      <c r="O68" s="150">
        <f t="shared" ref="O68:O77" si="25">ROUND(E68*N68,2)</f>
        <v>0.01</v>
      </c>
      <c r="P68" s="150">
        <v>0</v>
      </c>
      <c r="Q68" s="150">
        <f t="shared" ref="Q68:Q77" si="26">ROUND(E68*P68,2)</f>
        <v>0</v>
      </c>
      <c r="R68" s="150"/>
      <c r="S68" s="150" t="s">
        <v>140</v>
      </c>
      <c r="T68" s="150" t="s">
        <v>132</v>
      </c>
      <c r="U68" s="150">
        <v>0</v>
      </c>
      <c r="V68" s="150">
        <f t="shared" ref="V68:V77" si="27">ROUND(E68*U68,2)</f>
        <v>0</v>
      </c>
      <c r="W68" s="150"/>
      <c r="X68" s="150" t="s">
        <v>133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134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20.399999999999999" outlineLevel="1">
      <c r="A69" s="164">
        <v>58</v>
      </c>
      <c r="B69" s="165" t="s">
        <v>263</v>
      </c>
      <c r="C69" s="171" t="s">
        <v>264</v>
      </c>
      <c r="D69" s="166" t="s">
        <v>137</v>
      </c>
      <c r="E69" s="167">
        <v>5.617</v>
      </c>
      <c r="F69" s="168">
        <v>4740</v>
      </c>
      <c r="G69" s="169">
        <f t="shared" si="21"/>
        <v>26624.58</v>
      </c>
      <c r="H69" s="150">
        <v>0</v>
      </c>
      <c r="I69" s="150">
        <f t="shared" si="22"/>
        <v>0</v>
      </c>
      <c r="J69" s="150">
        <v>4740</v>
      </c>
      <c r="K69" s="150">
        <f t="shared" si="23"/>
        <v>26624.58</v>
      </c>
      <c r="L69" s="150">
        <v>21</v>
      </c>
      <c r="M69" s="150">
        <f t="shared" si="24"/>
        <v>32215.7418</v>
      </c>
      <c r="N69" s="150">
        <v>0</v>
      </c>
      <c r="O69" s="150">
        <f t="shared" si="25"/>
        <v>0</v>
      </c>
      <c r="P69" s="150">
        <v>0</v>
      </c>
      <c r="Q69" s="150">
        <f t="shared" si="26"/>
        <v>0</v>
      </c>
      <c r="R69" s="150"/>
      <c r="S69" s="150" t="s">
        <v>140</v>
      </c>
      <c r="T69" s="150" t="s">
        <v>132</v>
      </c>
      <c r="U69" s="150">
        <v>0</v>
      </c>
      <c r="V69" s="150">
        <f t="shared" si="27"/>
        <v>0</v>
      </c>
      <c r="W69" s="150"/>
      <c r="X69" s="150" t="s">
        <v>133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134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t="20.399999999999999" outlineLevel="1">
      <c r="A70" s="164">
        <v>59</v>
      </c>
      <c r="B70" s="165" t="s">
        <v>265</v>
      </c>
      <c r="C70" s="171" t="s">
        <v>266</v>
      </c>
      <c r="D70" s="166" t="s">
        <v>130</v>
      </c>
      <c r="E70" s="167">
        <v>6.8719999999999999</v>
      </c>
      <c r="F70" s="168">
        <v>890</v>
      </c>
      <c r="G70" s="169">
        <f t="shared" si="21"/>
        <v>6116.08</v>
      </c>
      <c r="H70" s="150">
        <v>0</v>
      </c>
      <c r="I70" s="150">
        <f t="shared" si="22"/>
        <v>0</v>
      </c>
      <c r="J70" s="150">
        <v>890</v>
      </c>
      <c r="K70" s="150">
        <f t="shared" si="23"/>
        <v>6116.08</v>
      </c>
      <c r="L70" s="150">
        <v>21</v>
      </c>
      <c r="M70" s="150">
        <f t="shared" si="24"/>
        <v>7400.4567999999999</v>
      </c>
      <c r="N70" s="150">
        <v>1.787E-2</v>
      </c>
      <c r="O70" s="150">
        <f t="shared" si="25"/>
        <v>0.12</v>
      </c>
      <c r="P70" s="150">
        <v>0</v>
      </c>
      <c r="Q70" s="150">
        <f t="shared" si="26"/>
        <v>0</v>
      </c>
      <c r="R70" s="150"/>
      <c r="S70" s="150" t="s">
        <v>140</v>
      </c>
      <c r="T70" s="150" t="s">
        <v>132</v>
      </c>
      <c r="U70" s="150">
        <v>0</v>
      </c>
      <c r="V70" s="150">
        <f t="shared" si="27"/>
        <v>0</v>
      </c>
      <c r="W70" s="150"/>
      <c r="X70" s="150" t="s">
        <v>133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134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20.399999999999999" outlineLevel="1">
      <c r="A71" s="164">
        <v>60</v>
      </c>
      <c r="B71" s="165" t="s">
        <v>267</v>
      </c>
      <c r="C71" s="171" t="s">
        <v>268</v>
      </c>
      <c r="D71" s="166" t="s">
        <v>130</v>
      </c>
      <c r="E71" s="167">
        <v>6.8719999999999999</v>
      </c>
      <c r="F71" s="168">
        <v>112</v>
      </c>
      <c r="G71" s="169">
        <f t="shared" si="21"/>
        <v>769.66</v>
      </c>
      <c r="H71" s="150">
        <v>0</v>
      </c>
      <c r="I71" s="150">
        <f t="shared" si="22"/>
        <v>0</v>
      </c>
      <c r="J71" s="150">
        <v>112</v>
      </c>
      <c r="K71" s="150">
        <f t="shared" si="23"/>
        <v>769.66</v>
      </c>
      <c r="L71" s="150">
        <v>21</v>
      </c>
      <c r="M71" s="150">
        <f t="shared" si="24"/>
        <v>931.28859999999997</v>
      </c>
      <c r="N71" s="150">
        <v>0</v>
      </c>
      <c r="O71" s="150">
        <f t="shared" si="25"/>
        <v>0</v>
      </c>
      <c r="P71" s="150">
        <v>0</v>
      </c>
      <c r="Q71" s="150">
        <f t="shared" si="26"/>
        <v>0</v>
      </c>
      <c r="R71" s="150"/>
      <c r="S71" s="150" t="s">
        <v>140</v>
      </c>
      <c r="T71" s="150" t="s">
        <v>132</v>
      </c>
      <c r="U71" s="150">
        <v>0</v>
      </c>
      <c r="V71" s="150">
        <f t="shared" si="27"/>
        <v>0</v>
      </c>
      <c r="W71" s="150"/>
      <c r="X71" s="150" t="s">
        <v>133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134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>
      <c r="A72" s="164">
        <v>61</v>
      </c>
      <c r="B72" s="165" t="s">
        <v>269</v>
      </c>
      <c r="C72" s="171" t="s">
        <v>270</v>
      </c>
      <c r="D72" s="166" t="s">
        <v>188</v>
      </c>
      <c r="E72" s="167">
        <v>1.236</v>
      </c>
      <c r="F72" s="168">
        <v>36000</v>
      </c>
      <c r="G72" s="169">
        <f t="shared" si="21"/>
        <v>44496</v>
      </c>
      <c r="H72" s="150">
        <v>0</v>
      </c>
      <c r="I72" s="150">
        <f t="shared" si="22"/>
        <v>0</v>
      </c>
      <c r="J72" s="150">
        <v>36000</v>
      </c>
      <c r="K72" s="150">
        <f t="shared" si="23"/>
        <v>44496</v>
      </c>
      <c r="L72" s="150">
        <v>21</v>
      </c>
      <c r="M72" s="150">
        <f t="shared" si="24"/>
        <v>53840.159999999996</v>
      </c>
      <c r="N72" s="150">
        <v>1.0490900000000001</v>
      </c>
      <c r="O72" s="150">
        <f t="shared" si="25"/>
        <v>1.3</v>
      </c>
      <c r="P72" s="150">
        <v>0</v>
      </c>
      <c r="Q72" s="150">
        <f t="shared" si="26"/>
        <v>0</v>
      </c>
      <c r="R72" s="150"/>
      <c r="S72" s="150" t="s">
        <v>140</v>
      </c>
      <c r="T72" s="150" t="s">
        <v>132</v>
      </c>
      <c r="U72" s="150">
        <v>0</v>
      </c>
      <c r="V72" s="150">
        <f t="shared" si="27"/>
        <v>0</v>
      </c>
      <c r="W72" s="150"/>
      <c r="X72" s="150" t="s">
        <v>133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134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ht="20.399999999999999" outlineLevel="1">
      <c r="A73" s="164">
        <v>62</v>
      </c>
      <c r="B73" s="165" t="s">
        <v>271</v>
      </c>
      <c r="C73" s="171" t="s">
        <v>272</v>
      </c>
      <c r="D73" s="166" t="s">
        <v>130</v>
      </c>
      <c r="E73" s="167">
        <v>4.2279999999999998</v>
      </c>
      <c r="F73" s="168">
        <v>1370</v>
      </c>
      <c r="G73" s="169">
        <f t="shared" si="21"/>
        <v>5792.36</v>
      </c>
      <c r="H73" s="150">
        <v>0</v>
      </c>
      <c r="I73" s="150">
        <f t="shared" si="22"/>
        <v>0</v>
      </c>
      <c r="J73" s="150">
        <v>1370</v>
      </c>
      <c r="K73" s="150">
        <f t="shared" si="23"/>
        <v>5792.36</v>
      </c>
      <c r="L73" s="150">
        <v>21</v>
      </c>
      <c r="M73" s="150">
        <f t="shared" si="24"/>
        <v>7008.7555999999995</v>
      </c>
      <c r="N73" s="150">
        <v>2.102E-2</v>
      </c>
      <c r="O73" s="150">
        <f t="shared" si="25"/>
        <v>0.09</v>
      </c>
      <c r="P73" s="150">
        <v>0</v>
      </c>
      <c r="Q73" s="150">
        <f t="shared" si="26"/>
        <v>0</v>
      </c>
      <c r="R73" s="150"/>
      <c r="S73" s="150" t="s">
        <v>140</v>
      </c>
      <c r="T73" s="150" t="s">
        <v>132</v>
      </c>
      <c r="U73" s="150">
        <v>0</v>
      </c>
      <c r="V73" s="150">
        <f t="shared" si="27"/>
        <v>0</v>
      </c>
      <c r="W73" s="150"/>
      <c r="X73" s="150" t="s">
        <v>133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134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t="20.399999999999999" outlineLevel="1">
      <c r="A74" s="164">
        <v>63</v>
      </c>
      <c r="B74" s="165" t="s">
        <v>273</v>
      </c>
      <c r="C74" s="171" t="s">
        <v>274</v>
      </c>
      <c r="D74" s="166" t="s">
        <v>130</v>
      </c>
      <c r="E74" s="167">
        <v>2.7879999999999998</v>
      </c>
      <c r="F74" s="168">
        <v>1140</v>
      </c>
      <c r="G74" s="169">
        <f t="shared" si="21"/>
        <v>3178.32</v>
      </c>
      <c r="H74" s="150">
        <v>0</v>
      </c>
      <c r="I74" s="150">
        <f t="shared" si="22"/>
        <v>0</v>
      </c>
      <c r="J74" s="150">
        <v>1140</v>
      </c>
      <c r="K74" s="150">
        <f t="shared" si="23"/>
        <v>3178.32</v>
      </c>
      <c r="L74" s="150">
        <v>21</v>
      </c>
      <c r="M74" s="150">
        <f t="shared" si="24"/>
        <v>3845.7672000000002</v>
      </c>
      <c r="N74" s="150">
        <v>2.102E-2</v>
      </c>
      <c r="O74" s="150">
        <f t="shared" si="25"/>
        <v>0.06</v>
      </c>
      <c r="P74" s="150">
        <v>0</v>
      </c>
      <c r="Q74" s="150">
        <f t="shared" si="26"/>
        <v>0</v>
      </c>
      <c r="R74" s="150"/>
      <c r="S74" s="150" t="s">
        <v>140</v>
      </c>
      <c r="T74" s="150" t="s">
        <v>132</v>
      </c>
      <c r="U74" s="150">
        <v>0</v>
      </c>
      <c r="V74" s="150">
        <f t="shared" si="27"/>
        <v>0</v>
      </c>
      <c r="W74" s="150"/>
      <c r="X74" s="150" t="s">
        <v>133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134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t="20.399999999999999" outlineLevel="1">
      <c r="A75" s="164">
        <v>64</v>
      </c>
      <c r="B75" s="165" t="s">
        <v>275</v>
      </c>
      <c r="C75" s="171" t="s">
        <v>276</v>
      </c>
      <c r="D75" s="166" t="s">
        <v>137</v>
      </c>
      <c r="E75" s="167">
        <v>1.65</v>
      </c>
      <c r="F75" s="168">
        <v>1190</v>
      </c>
      <c r="G75" s="169">
        <f t="shared" si="21"/>
        <v>1963.5</v>
      </c>
      <c r="H75" s="150">
        <v>0</v>
      </c>
      <c r="I75" s="150">
        <f t="shared" si="22"/>
        <v>0</v>
      </c>
      <c r="J75" s="150">
        <v>1190</v>
      </c>
      <c r="K75" s="150">
        <f t="shared" si="23"/>
        <v>1963.5</v>
      </c>
      <c r="L75" s="150">
        <v>21</v>
      </c>
      <c r="M75" s="150">
        <f t="shared" si="24"/>
        <v>2375.835</v>
      </c>
      <c r="N75" s="150">
        <v>0</v>
      </c>
      <c r="O75" s="150">
        <f t="shared" si="25"/>
        <v>0</v>
      </c>
      <c r="P75" s="150">
        <v>0</v>
      </c>
      <c r="Q75" s="150">
        <f t="shared" si="26"/>
        <v>0</v>
      </c>
      <c r="R75" s="150"/>
      <c r="S75" s="150" t="s">
        <v>140</v>
      </c>
      <c r="T75" s="150" t="s">
        <v>132</v>
      </c>
      <c r="U75" s="150">
        <v>0</v>
      </c>
      <c r="V75" s="150">
        <f t="shared" si="27"/>
        <v>0</v>
      </c>
      <c r="W75" s="150"/>
      <c r="X75" s="150" t="s">
        <v>133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134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t="20.399999999999999" outlineLevel="1">
      <c r="A76" s="164">
        <v>65</v>
      </c>
      <c r="B76" s="165" t="s">
        <v>277</v>
      </c>
      <c r="C76" s="171" t="s">
        <v>278</v>
      </c>
      <c r="D76" s="166" t="s">
        <v>130</v>
      </c>
      <c r="E76" s="167">
        <v>21.9</v>
      </c>
      <c r="F76" s="168">
        <v>560</v>
      </c>
      <c r="G76" s="169">
        <f t="shared" si="21"/>
        <v>12264</v>
      </c>
      <c r="H76" s="150">
        <v>0</v>
      </c>
      <c r="I76" s="150">
        <f t="shared" si="22"/>
        <v>0</v>
      </c>
      <c r="J76" s="150">
        <v>560</v>
      </c>
      <c r="K76" s="150">
        <f t="shared" si="23"/>
        <v>12264</v>
      </c>
      <c r="L76" s="150">
        <v>21</v>
      </c>
      <c r="M76" s="150">
        <f t="shared" si="24"/>
        <v>14839.439999999999</v>
      </c>
      <c r="N76" s="150">
        <v>0</v>
      </c>
      <c r="O76" s="150">
        <f t="shared" si="25"/>
        <v>0</v>
      </c>
      <c r="P76" s="150">
        <v>0</v>
      </c>
      <c r="Q76" s="150">
        <f t="shared" si="26"/>
        <v>0</v>
      </c>
      <c r="R76" s="150"/>
      <c r="S76" s="150" t="s">
        <v>198</v>
      </c>
      <c r="T76" s="150" t="s">
        <v>132</v>
      </c>
      <c r="U76" s="150">
        <v>0</v>
      </c>
      <c r="V76" s="150">
        <f t="shared" si="27"/>
        <v>0</v>
      </c>
      <c r="W76" s="150"/>
      <c r="X76" s="150" t="s">
        <v>133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134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0.399999999999999" outlineLevel="1">
      <c r="A77" s="164">
        <v>66</v>
      </c>
      <c r="B77" s="165" t="s">
        <v>279</v>
      </c>
      <c r="C77" s="171" t="s">
        <v>280</v>
      </c>
      <c r="D77" s="166" t="s">
        <v>214</v>
      </c>
      <c r="E77" s="167">
        <v>10</v>
      </c>
      <c r="F77" s="168">
        <v>455</v>
      </c>
      <c r="G77" s="169">
        <f t="shared" si="21"/>
        <v>4550</v>
      </c>
      <c r="H77" s="150">
        <v>0</v>
      </c>
      <c r="I77" s="150">
        <f t="shared" si="22"/>
        <v>0</v>
      </c>
      <c r="J77" s="150">
        <v>455</v>
      </c>
      <c r="K77" s="150">
        <f t="shared" si="23"/>
        <v>4550</v>
      </c>
      <c r="L77" s="150">
        <v>21</v>
      </c>
      <c r="M77" s="150">
        <f t="shared" si="24"/>
        <v>5505.5</v>
      </c>
      <c r="N77" s="150">
        <v>0</v>
      </c>
      <c r="O77" s="150">
        <f t="shared" si="25"/>
        <v>0</v>
      </c>
      <c r="P77" s="150">
        <v>0</v>
      </c>
      <c r="Q77" s="150">
        <f t="shared" si="26"/>
        <v>0</v>
      </c>
      <c r="R77" s="150"/>
      <c r="S77" s="150" t="s">
        <v>198</v>
      </c>
      <c r="T77" s="150" t="s">
        <v>132</v>
      </c>
      <c r="U77" s="150">
        <v>0</v>
      </c>
      <c r="V77" s="150">
        <f t="shared" si="27"/>
        <v>0</v>
      </c>
      <c r="W77" s="150"/>
      <c r="X77" s="150" t="s">
        <v>133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134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>
      <c r="A78" s="152" t="s">
        <v>126</v>
      </c>
      <c r="B78" s="153" t="s">
        <v>87</v>
      </c>
      <c r="C78" s="170" t="s">
        <v>88</v>
      </c>
      <c r="D78" s="154"/>
      <c r="E78" s="155"/>
      <c r="F78" s="156"/>
      <c r="G78" s="157">
        <f>SUMIF(AG79:AG83,"&lt;&gt;NOR",G79:G83)</f>
        <v>19971.099999999999</v>
      </c>
      <c r="H78" s="151"/>
      <c r="I78" s="151">
        <f>SUM(I79:I83)</f>
        <v>4510</v>
      </c>
      <c r="J78" s="151"/>
      <c r="K78" s="151">
        <f>SUM(K79:K83)</f>
        <v>15461.1</v>
      </c>
      <c r="L78" s="151"/>
      <c r="M78" s="151">
        <f>SUM(M79:M83)</f>
        <v>24165.030999999999</v>
      </c>
      <c r="N78" s="151"/>
      <c r="O78" s="151">
        <f>SUM(O79:O83)</f>
        <v>2.71</v>
      </c>
      <c r="P78" s="151"/>
      <c r="Q78" s="151">
        <f>SUM(Q79:Q83)</f>
        <v>0</v>
      </c>
      <c r="R78" s="151"/>
      <c r="S78" s="151"/>
      <c r="T78" s="151"/>
      <c r="U78" s="151"/>
      <c r="V78" s="151">
        <f>SUM(V79:V83)</f>
        <v>0</v>
      </c>
      <c r="W78" s="151"/>
      <c r="X78" s="151"/>
      <c r="AG78" t="s">
        <v>127</v>
      </c>
    </row>
    <row r="79" spans="1:60" ht="20.399999999999999" outlineLevel="1">
      <c r="A79" s="164">
        <v>67</v>
      </c>
      <c r="B79" s="165" t="s">
        <v>281</v>
      </c>
      <c r="C79" s="171" t="s">
        <v>282</v>
      </c>
      <c r="D79" s="166" t="s">
        <v>130</v>
      </c>
      <c r="E79" s="167">
        <v>10</v>
      </c>
      <c r="F79" s="168">
        <v>115</v>
      </c>
      <c r="G79" s="169">
        <f>ROUND(E79*F79,2)</f>
        <v>1150</v>
      </c>
      <c r="H79" s="150">
        <v>0</v>
      </c>
      <c r="I79" s="150">
        <f>ROUND(E79*H79,2)</f>
        <v>0</v>
      </c>
      <c r="J79" s="150">
        <v>115</v>
      </c>
      <c r="K79" s="150">
        <f>ROUND(E79*J79,2)</f>
        <v>1150</v>
      </c>
      <c r="L79" s="150">
        <v>21</v>
      </c>
      <c r="M79" s="150">
        <f>G79*(1+L79/100)</f>
        <v>1391.5</v>
      </c>
      <c r="N79" s="150">
        <v>0</v>
      </c>
      <c r="O79" s="150">
        <f>ROUND(E79*N79,2)</f>
        <v>0</v>
      </c>
      <c r="P79" s="150">
        <v>0</v>
      </c>
      <c r="Q79" s="150">
        <f>ROUND(E79*P79,2)</f>
        <v>0</v>
      </c>
      <c r="R79" s="150"/>
      <c r="S79" s="150" t="s">
        <v>140</v>
      </c>
      <c r="T79" s="150" t="s">
        <v>132</v>
      </c>
      <c r="U79" s="150">
        <v>0</v>
      </c>
      <c r="V79" s="150">
        <f>ROUND(E79*U79,2)</f>
        <v>0</v>
      </c>
      <c r="W79" s="150"/>
      <c r="X79" s="150" t="s">
        <v>133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134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20.399999999999999" outlineLevel="1">
      <c r="A80" s="164">
        <v>68</v>
      </c>
      <c r="B80" s="165" t="s">
        <v>283</v>
      </c>
      <c r="C80" s="171" t="s">
        <v>284</v>
      </c>
      <c r="D80" s="166" t="s">
        <v>130</v>
      </c>
      <c r="E80" s="167">
        <v>10</v>
      </c>
      <c r="F80" s="168">
        <v>211</v>
      </c>
      <c r="G80" s="169">
        <f>ROUND(E80*F80,2)</f>
        <v>2110</v>
      </c>
      <c r="H80" s="150">
        <v>0</v>
      </c>
      <c r="I80" s="150">
        <f>ROUND(E80*H80,2)</f>
        <v>0</v>
      </c>
      <c r="J80" s="150">
        <v>211</v>
      </c>
      <c r="K80" s="150">
        <f>ROUND(E80*J80,2)</f>
        <v>2110</v>
      </c>
      <c r="L80" s="150">
        <v>21</v>
      </c>
      <c r="M80" s="150">
        <f>G80*(1+L80/100)</f>
        <v>2553.1</v>
      </c>
      <c r="N80" s="150">
        <v>0</v>
      </c>
      <c r="O80" s="150">
        <f>ROUND(E80*N80,2)</f>
        <v>0</v>
      </c>
      <c r="P80" s="150">
        <v>0</v>
      </c>
      <c r="Q80" s="150">
        <f>ROUND(E80*P80,2)</f>
        <v>0</v>
      </c>
      <c r="R80" s="150"/>
      <c r="S80" s="150" t="s">
        <v>140</v>
      </c>
      <c r="T80" s="150" t="s">
        <v>132</v>
      </c>
      <c r="U80" s="150">
        <v>0</v>
      </c>
      <c r="V80" s="150">
        <f>ROUND(E80*U80,2)</f>
        <v>0</v>
      </c>
      <c r="W80" s="150"/>
      <c r="X80" s="150" t="s">
        <v>133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134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20.399999999999999" outlineLevel="1">
      <c r="A81" s="164">
        <v>69</v>
      </c>
      <c r="B81" s="165" t="s">
        <v>297</v>
      </c>
      <c r="C81" s="171" t="s">
        <v>298</v>
      </c>
      <c r="D81" s="166" t="s">
        <v>130</v>
      </c>
      <c r="E81" s="167">
        <v>10</v>
      </c>
      <c r="F81" s="168">
        <v>356</v>
      </c>
      <c r="G81" s="169">
        <f>ROUND(E81*F81,2)</f>
        <v>3560</v>
      </c>
      <c r="H81" s="150">
        <v>0</v>
      </c>
      <c r="I81" s="150">
        <f>ROUND(E81*H81,2)</f>
        <v>0</v>
      </c>
      <c r="J81" s="150">
        <v>356</v>
      </c>
      <c r="K81" s="150">
        <f>ROUND(E81*J81,2)</f>
        <v>3560</v>
      </c>
      <c r="L81" s="150">
        <v>21</v>
      </c>
      <c r="M81" s="150">
        <f>G81*(1+L81/100)</f>
        <v>4307.5999999999995</v>
      </c>
      <c r="N81" s="150">
        <v>0.10362</v>
      </c>
      <c r="O81" s="150">
        <f>ROUND(E81*N81,2)</f>
        <v>1.04</v>
      </c>
      <c r="P81" s="150">
        <v>0</v>
      </c>
      <c r="Q81" s="150">
        <f>ROUND(E81*P81,2)</f>
        <v>0</v>
      </c>
      <c r="R81" s="150"/>
      <c r="S81" s="150" t="s">
        <v>140</v>
      </c>
      <c r="T81" s="150" t="s">
        <v>132</v>
      </c>
      <c r="U81" s="150">
        <v>0</v>
      </c>
      <c r="V81" s="150">
        <f>ROUND(E81*U81,2)</f>
        <v>0</v>
      </c>
      <c r="W81" s="150"/>
      <c r="X81" s="150" t="s">
        <v>133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134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>
      <c r="A82" s="164">
        <v>70</v>
      </c>
      <c r="B82" s="165" t="s">
        <v>299</v>
      </c>
      <c r="C82" s="171" t="s">
        <v>300</v>
      </c>
      <c r="D82" s="166" t="s">
        <v>130</v>
      </c>
      <c r="E82" s="167">
        <v>11</v>
      </c>
      <c r="F82" s="168">
        <v>410</v>
      </c>
      <c r="G82" s="169">
        <f>ROUND(E82*F82,2)</f>
        <v>4510</v>
      </c>
      <c r="H82" s="150">
        <v>410</v>
      </c>
      <c r="I82" s="150">
        <f>ROUND(E82*H82,2)</f>
        <v>4510</v>
      </c>
      <c r="J82" s="150">
        <v>0</v>
      </c>
      <c r="K82" s="150">
        <f>ROUND(E82*J82,2)</f>
        <v>0</v>
      </c>
      <c r="L82" s="150">
        <v>21</v>
      </c>
      <c r="M82" s="150">
        <f>G82*(1+L82/100)</f>
        <v>5457.0999999999995</v>
      </c>
      <c r="N82" s="150">
        <v>0.152</v>
      </c>
      <c r="O82" s="150">
        <f>ROUND(E82*N82,2)</f>
        <v>1.67</v>
      </c>
      <c r="P82" s="150">
        <v>0</v>
      </c>
      <c r="Q82" s="150">
        <f>ROUND(E82*P82,2)</f>
        <v>0</v>
      </c>
      <c r="R82" s="150"/>
      <c r="S82" s="150" t="s">
        <v>140</v>
      </c>
      <c r="T82" s="150" t="s">
        <v>132</v>
      </c>
      <c r="U82" s="150">
        <v>0</v>
      </c>
      <c r="V82" s="150">
        <f>ROUND(E82*U82,2)</f>
        <v>0</v>
      </c>
      <c r="W82" s="150"/>
      <c r="X82" s="150" t="s">
        <v>194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195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ht="20.399999999999999" outlineLevel="1">
      <c r="A83" s="164">
        <v>71</v>
      </c>
      <c r="B83" s="165" t="s">
        <v>301</v>
      </c>
      <c r="C83" s="171" t="s">
        <v>302</v>
      </c>
      <c r="D83" s="166" t="s">
        <v>130</v>
      </c>
      <c r="E83" s="167">
        <v>13.294</v>
      </c>
      <c r="F83" s="168">
        <v>650</v>
      </c>
      <c r="G83" s="169">
        <f>ROUND(E83*F83,2)</f>
        <v>8641.1</v>
      </c>
      <c r="H83" s="150">
        <v>0</v>
      </c>
      <c r="I83" s="150">
        <f>ROUND(E83*H83,2)</f>
        <v>0</v>
      </c>
      <c r="J83" s="150">
        <v>650</v>
      </c>
      <c r="K83" s="150">
        <f>ROUND(E83*J83,2)</f>
        <v>8641.1</v>
      </c>
      <c r="L83" s="150">
        <v>21</v>
      </c>
      <c r="M83" s="150">
        <f>G83*(1+L83/100)</f>
        <v>10455.731</v>
      </c>
      <c r="N83" s="150">
        <v>0</v>
      </c>
      <c r="O83" s="150">
        <f>ROUND(E83*N83,2)</f>
        <v>0</v>
      </c>
      <c r="P83" s="150">
        <v>0</v>
      </c>
      <c r="Q83" s="150">
        <f>ROUND(E83*P83,2)</f>
        <v>0</v>
      </c>
      <c r="R83" s="150"/>
      <c r="S83" s="150" t="s">
        <v>198</v>
      </c>
      <c r="T83" s="150" t="s">
        <v>132</v>
      </c>
      <c r="U83" s="150">
        <v>0</v>
      </c>
      <c r="V83" s="150">
        <f>ROUND(E83*U83,2)</f>
        <v>0</v>
      </c>
      <c r="W83" s="150"/>
      <c r="X83" s="150" t="s">
        <v>133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134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26.4">
      <c r="A84" s="152" t="s">
        <v>126</v>
      </c>
      <c r="B84" s="153" t="s">
        <v>89</v>
      </c>
      <c r="C84" s="170" t="s">
        <v>90</v>
      </c>
      <c r="D84" s="154"/>
      <c r="E84" s="155"/>
      <c r="F84" s="156"/>
      <c r="G84" s="157">
        <f>SUMIF(AG85:AG86,"&lt;&gt;NOR",G85:G86)</f>
        <v>16647.02</v>
      </c>
      <c r="H84" s="151"/>
      <c r="I84" s="151">
        <f>SUM(I85:I86)</f>
        <v>0</v>
      </c>
      <c r="J84" s="151"/>
      <c r="K84" s="151">
        <f>SUM(K85:K86)</f>
        <v>16647.02</v>
      </c>
      <c r="L84" s="151"/>
      <c r="M84" s="151">
        <f>SUM(M85:M86)</f>
        <v>20142.894199999999</v>
      </c>
      <c r="N84" s="151"/>
      <c r="O84" s="151">
        <f>SUM(O85:O86)</f>
        <v>8.5399999999999991</v>
      </c>
      <c r="P84" s="151"/>
      <c r="Q84" s="151">
        <f>SUM(Q85:Q86)</f>
        <v>0</v>
      </c>
      <c r="R84" s="151"/>
      <c r="S84" s="151"/>
      <c r="T84" s="151"/>
      <c r="U84" s="151"/>
      <c r="V84" s="151">
        <f>SUM(V85:V86)</f>
        <v>0</v>
      </c>
      <c r="W84" s="151"/>
      <c r="X84" s="151"/>
      <c r="AG84" t="s">
        <v>127</v>
      </c>
    </row>
    <row r="85" spans="1:60" outlineLevel="1">
      <c r="A85" s="164">
        <v>72</v>
      </c>
      <c r="B85" s="165" t="s">
        <v>303</v>
      </c>
      <c r="C85" s="171" t="s">
        <v>304</v>
      </c>
      <c r="D85" s="166" t="s">
        <v>130</v>
      </c>
      <c r="E85" s="167">
        <v>22.521999999999998</v>
      </c>
      <c r="F85" s="168">
        <v>192</v>
      </c>
      <c r="G85" s="169">
        <f>ROUND(E85*F85,2)</f>
        <v>4324.22</v>
      </c>
      <c r="H85" s="150">
        <v>0</v>
      </c>
      <c r="I85" s="150">
        <f>ROUND(E85*H85,2)</f>
        <v>0</v>
      </c>
      <c r="J85" s="150">
        <v>192</v>
      </c>
      <c r="K85" s="150">
        <f>ROUND(E85*J85,2)</f>
        <v>4324.22</v>
      </c>
      <c r="L85" s="150">
        <v>21</v>
      </c>
      <c r="M85" s="150">
        <f>G85*(1+L85/100)</f>
        <v>5232.3062</v>
      </c>
      <c r="N85" s="150">
        <v>4.6000000000000001E-4</v>
      </c>
      <c r="O85" s="150">
        <f>ROUND(E85*N85,2)</f>
        <v>0.01</v>
      </c>
      <c r="P85" s="150">
        <v>0</v>
      </c>
      <c r="Q85" s="150">
        <f>ROUND(E85*P85,2)</f>
        <v>0</v>
      </c>
      <c r="R85" s="150"/>
      <c r="S85" s="150" t="s">
        <v>140</v>
      </c>
      <c r="T85" s="150" t="s">
        <v>132</v>
      </c>
      <c r="U85" s="150">
        <v>0</v>
      </c>
      <c r="V85" s="150">
        <f>ROUND(E85*U85,2)</f>
        <v>0</v>
      </c>
      <c r="W85" s="150"/>
      <c r="X85" s="150" t="s">
        <v>133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134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20.399999999999999" outlineLevel="1">
      <c r="A86" s="164">
        <v>73</v>
      </c>
      <c r="B86" s="165" t="s">
        <v>305</v>
      </c>
      <c r="C86" s="171" t="s">
        <v>306</v>
      </c>
      <c r="D86" s="166" t="s">
        <v>137</v>
      </c>
      <c r="E86" s="167">
        <v>3.78</v>
      </c>
      <c r="F86" s="168">
        <v>3260</v>
      </c>
      <c r="G86" s="169">
        <f>ROUND(E86*F86,2)</f>
        <v>12322.8</v>
      </c>
      <c r="H86" s="150">
        <v>0</v>
      </c>
      <c r="I86" s="150">
        <f>ROUND(E86*H86,2)</f>
        <v>0</v>
      </c>
      <c r="J86" s="150">
        <v>3260</v>
      </c>
      <c r="K86" s="150">
        <f>ROUND(E86*J86,2)</f>
        <v>12322.8</v>
      </c>
      <c r="L86" s="150">
        <v>21</v>
      </c>
      <c r="M86" s="150">
        <f>G86*(1+L86/100)</f>
        <v>14910.587999999998</v>
      </c>
      <c r="N86" s="150">
        <v>2.2563399999999998</v>
      </c>
      <c r="O86" s="150">
        <f>ROUND(E86*N86,2)</f>
        <v>8.5299999999999994</v>
      </c>
      <c r="P86" s="150">
        <v>0</v>
      </c>
      <c r="Q86" s="150">
        <f>ROUND(E86*P86,2)</f>
        <v>0</v>
      </c>
      <c r="R86" s="150"/>
      <c r="S86" s="150" t="s">
        <v>140</v>
      </c>
      <c r="T86" s="150" t="s">
        <v>132</v>
      </c>
      <c r="U86" s="150">
        <v>0</v>
      </c>
      <c r="V86" s="150">
        <f>ROUND(E86*U86,2)</f>
        <v>0</v>
      </c>
      <c r="W86" s="150"/>
      <c r="X86" s="150" t="s">
        <v>133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134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>
      <c r="A87" s="152" t="s">
        <v>126</v>
      </c>
      <c r="B87" s="153" t="s">
        <v>91</v>
      </c>
      <c r="C87" s="170" t="s">
        <v>92</v>
      </c>
      <c r="D87" s="154"/>
      <c r="E87" s="155"/>
      <c r="F87" s="156"/>
      <c r="G87" s="157">
        <f>SUMIF(AG88:AG101,"&lt;&gt;NOR",G88:G101)</f>
        <v>195871.53</v>
      </c>
      <c r="H87" s="151"/>
      <c r="I87" s="151">
        <f>SUM(I88:I101)</f>
        <v>6320.5599999999995</v>
      </c>
      <c r="J87" s="151"/>
      <c r="K87" s="151">
        <f>SUM(K88:K101)</f>
        <v>189550.97</v>
      </c>
      <c r="L87" s="151"/>
      <c r="M87" s="151">
        <f>SUM(M88:M101)</f>
        <v>237004.55129999999</v>
      </c>
      <c r="N87" s="151"/>
      <c r="O87" s="151">
        <f>SUM(O88:O101)</f>
        <v>6.9999999999999982</v>
      </c>
      <c r="P87" s="151"/>
      <c r="Q87" s="151">
        <f>SUM(Q88:Q101)</f>
        <v>79.660000000000011</v>
      </c>
      <c r="R87" s="151"/>
      <c r="S87" s="151"/>
      <c r="T87" s="151"/>
      <c r="U87" s="151"/>
      <c r="V87" s="151">
        <f>SUM(V88:V101)</f>
        <v>228.48999999999998</v>
      </c>
      <c r="W87" s="151"/>
      <c r="X87" s="151"/>
      <c r="AG87" t="s">
        <v>127</v>
      </c>
    </row>
    <row r="88" spans="1:60" ht="20.399999999999999" outlineLevel="1">
      <c r="A88" s="164">
        <v>74</v>
      </c>
      <c r="B88" s="165" t="s">
        <v>381</v>
      </c>
      <c r="C88" s="171" t="s">
        <v>382</v>
      </c>
      <c r="D88" s="166" t="s">
        <v>149</v>
      </c>
      <c r="E88" s="167">
        <v>14</v>
      </c>
      <c r="F88" s="168">
        <v>232</v>
      </c>
      <c r="G88" s="169">
        <f t="shared" ref="G88:G101" si="28">ROUND(E88*F88,2)</f>
        <v>3248</v>
      </c>
      <c r="H88" s="150">
        <v>0</v>
      </c>
      <c r="I88" s="150">
        <f t="shared" ref="I88:I101" si="29">ROUND(E88*H88,2)</f>
        <v>0</v>
      </c>
      <c r="J88" s="150">
        <v>232</v>
      </c>
      <c r="K88" s="150">
        <f t="shared" ref="K88:K101" si="30">ROUND(E88*J88,2)</f>
        <v>3248</v>
      </c>
      <c r="L88" s="150">
        <v>21</v>
      </c>
      <c r="M88" s="150">
        <f t="shared" ref="M88:M101" si="31">G88*(1+L88/100)</f>
        <v>3930.08</v>
      </c>
      <c r="N88" s="150">
        <v>0.1295</v>
      </c>
      <c r="O88" s="150">
        <f t="shared" ref="O88:O101" si="32">ROUND(E88*N88,2)</f>
        <v>1.81</v>
      </c>
      <c r="P88" s="150">
        <v>0</v>
      </c>
      <c r="Q88" s="150">
        <f t="shared" ref="Q88:Q101" si="33">ROUND(E88*P88,2)</f>
        <v>0</v>
      </c>
      <c r="R88" s="150"/>
      <c r="S88" s="150" t="s">
        <v>140</v>
      </c>
      <c r="T88" s="150" t="s">
        <v>132</v>
      </c>
      <c r="U88" s="150">
        <v>0</v>
      </c>
      <c r="V88" s="150">
        <f t="shared" ref="V88:V101" si="34">ROUND(E88*U88,2)</f>
        <v>0</v>
      </c>
      <c r="W88" s="150"/>
      <c r="X88" s="150" t="s">
        <v>133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134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>
      <c r="A89" s="164">
        <v>75</v>
      </c>
      <c r="B89" s="165" t="s">
        <v>383</v>
      </c>
      <c r="C89" s="171" t="s">
        <v>384</v>
      </c>
      <c r="D89" s="166" t="s">
        <v>149</v>
      </c>
      <c r="E89" s="167">
        <v>15.4</v>
      </c>
      <c r="F89" s="168">
        <v>99</v>
      </c>
      <c r="G89" s="169">
        <f t="shared" si="28"/>
        <v>1524.6</v>
      </c>
      <c r="H89" s="150">
        <v>99</v>
      </c>
      <c r="I89" s="150">
        <f t="shared" si="29"/>
        <v>1524.6</v>
      </c>
      <c r="J89" s="150">
        <v>0</v>
      </c>
      <c r="K89" s="150">
        <f t="shared" si="30"/>
        <v>0</v>
      </c>
      <c r="L89" s="150">
        <v>21</v>
      </c>
      <c r="M89" s="150">
        <f t="shared" si="31"/>
        <v>1844.7659999999998</v>
      </c>
      <c r="N89" s="150">
        <v>5.8000000000000003E-2</v>
      </c>
      <c r="O89" s="150">
        <f t="shared" si="32"/>
        <v>0.89</v>
      </c>
      <c r="P89" s="150">
        <v>0</v>
      </c>
      <c r="Q89" s="150">
        <f t="shared" si="33"/>
        <v>0</v>
      </c>
      <c r="R89" s="150"/>
      <c r="S89" s="150" t="s">
        <v>140</v>
      </c>
      <c r="T89" s="150" t="s">
        <v>132</v>
      </c>
      <c r="U89" s="150">
        <v>0</v>
      </c>
      <c r="V89" s="150">
        <f t="shared" si="34"/>
        <v>0</v>
      </c>
      <c r="W89" s="150"/>
      <c r="X89" s="150" t="s">
        <v>194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195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>
      <c r="A90" s="164">
        <v>76</v>
      </c>
      <c r="B90" s="165" t="s">
        <v>311</v>
      </c>
      <c r="C90" s="171" t="s">
        <v>312</v>
      </c>
      <c r="D90" s="166" t="s">
        <v>130</v>
      </c>
      <c r="E90" s="167">
        <v>10.536</v>
      </c>
      <c r="F90" s="168">
        <v>266</v>
      </c>
      <c r="G90" s="169">
        <f t="shared" si="28"/>
        <v>2802.58</v>
      </c>
      <c r="H90" s="150">
        <v>157.19999999999999</v>
      </c>
      <c r="I90" s="150">
        <f t="shared" si="29"/>
        <v>1656.26</v>
      </c>
      <c r="J90" s="150">
        <v>108.8</v>
      </c>
      <c r="K90" s="150">
        <f t="shared" si="30"/>
        <v>1146.32</v>
      </c>
      <c r="L90" s="150">
        <v>21</v>
      </c>
      <c r="M90" s="150">
        <f t="shared" si="31"/>
        <v>3391.1217999999999</v>
      </c>
      <c r="N90" s="150">
        <v>6.3000000000000003E-4</v>
      </c>
      <c r="O90" s="150">
        <f t="shared" si="32"/>
        <v>0.01</v>
      </c>
      <c r="P90" s="150">
        <v>0</v>
      </c>
      <c r="Q90" s="150">
        <f t="shared" si="33"/>
        <v>0</v>
      </c>
      <c r="R90" s="150"/>
      <c r="S90" s="150" t="s">
        <v>131</v>
      </c>
      <c r="T90" s="150" t="s">
        <v>132</v>
      </c>
      <c r="U90" s="150">
        <v>0.42</v>
      </c>
      <c r="V90" s="150">
        <f t="shared" si="34"/>
        <v>4.43</v>
      </c>
      <c r="W90" s="150"/>
      <c r="X90" s="150" t="s">
        <v>133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134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t="20.399999999999999" outlineLevel="1">
      <c r="A91" s="164">
        <v>77</v>
      </c>
      <c r="B91" s="165" t="s">
        <v>313</v>
      </c>
      <c r="C91" s="171" t="s">
        <v>314</v>
      </c>
      <c r="D91" s="166" t="s">
        <v>149</v>
      </c>
      <c r="E91" s="167">
        <v>46.8</v>
      </c>
      <c r="F91" s="168">
        <v>89</v>
      </c>
      <c r="G91" s="169">
        <f t="shared" si="28"/>
        <v>4165.2</v>
      </c>
      <c r="H91" s="150">
        <v>0</v>
      </c>
      <c r="I91" s="150">
        <f t="shared" si="29"/>
        <v>0</v>
      </c>
      <c r="J91" s="150">
        <v>89</v>
      </c>
      <c r="K91" s="150">
        <f t="shared" si="30"/>
        <v>4165.2</v>
      </c>
      <c r="L91" s="150">
        <v>21</v>
      </c>
      <c r="M91" s="150">
        <f t="shared" si="31"/>
        <v>5039.8919999999998</v>
      </c>
      <c r="N91" s="150">
        <v>7.6999999999999996E-4</v>
      </c>
      <c r="O91" s="150">
        <f t="shared" si="32"/>
        <v>0.04</v>
      </c>
      <c r="P91" s="150">
        <v>0</v>
      </c>
      <c r="Q91" s="150">
        <f t="shared" si="33"/>
        <v>0</v>
      </c>
      <c r="R91" s="150"/>
      <c r="S91" s="150" t="s">
        <v>140</v>
      </c>
      <c r="T91" s="150" t="s">
        <v>132</v>
      </c>
      <c r="U91" s="150">
        <v>0</v>
      </c>
      <c r="V91" s="150">
        <f t="shared" si="34"/>
        <v>0</v>
      </c>
      <c r="W91" s="150"/>
      <c r="X91" s="150" t="s">
        <v>133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134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20.399999999999999" outlineLevel="1">
      <c r="A92" s="164">
        <v>78</v>
      </c>
      <c r="B92" s="165" t="s">
        <v>315</v>
      </c>
      <c r="C92" s="171" t="s">
        <v>316</v>
      </c>
      <c r="D92" s="166" t="s">
        <v>149</v>
      </c>
      <c r="E92" s="167">
        <v>66</v>
      </c>
      <c r="F92" s="168">
        <v>112</v>
      </c>
      <c r="G92" s="169">
        <f t="shared" si="28"/>
        <v>7392</v>
      </c>
      <c r="H92" s="150">
        <v>0</v>
      </c>
      <c r="I92" s="150">
        <f t="shared" si="29"/>
        <v>0</v>
      </c>
      <c r="J92" s="150">
        <v>112</v>
      </c>
      <c r="K92" s="150">
        <f t="shared" si="30"/>
        <v>7392</v>
      </c>
      <c r="L92" s="150">
        <v>21</v>
      </c>
      <c r="M92" s="150">
        <f t="shared" si="31"/>
        <v>8944.32</v>
      </c>
      <c r="N92" s="150">
        <v>3.0000000000000001E-5</v>
      </c>
      <c r="O92" s="150">
        <f t="shared" si="32"/>
        <v>0</v>
      </c>
      <c r="P92" s="150">
        <v>0</v>
      </c>
      <c r="Q92" s="150">
        <f t="shared" si="33"/>
        <v>0</v>
      </c>
      <c r="R92" s="150"/>
      <c r="S92" s="150" t="s">
        <v>140</v>
      </c>
      <c r="T92" s="150" t="s">
        <v>132</v>
      </c>
      <c r="U92" s="150">
        <v>0</v>
      </c>
      <c r="V92" s="150">
        <f t="shared" si="34"/>
        <v>0</v>
      </c>
      <c r="W92" s="150"/>
      <c r="X92" s="150" t="s">
        <v>133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134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ht="20.399999999999999" outlineLevel="1">
      <c r="A93" s="164">
        <v>79</v>
      </c>
      <c r="B93" s="165" t="s">
        <v>317</v>
      </c>
      <c r="C93" s="171" t="s">
        <v>318</v>
      </c>
      <c r="D93" s="166" t="s">
        <v>149</v>
      </c>
      <c r="E93" s="167">
        <v>48.055999999999997</v>
      </c>
      <c r="F93" s="168">
        <v>92</v>
      </c>
      <c r="G93" s="169">
        <f t="shared" si="28"/>
        <v>4421.1499999999996</v>
      </c>
      <c r="H93" s="150">
        <v>0</v>
      </c>
      <c r="I93" s="150">
        <f t="shared" si="29"/>
        <v>0</v>
      </c>
      <c r="J93" s="150">
        <v>92</v>
      </c>
      <c r="K93" s="150">
        <f t="shared" si="30"/>
        <v>4421.1499999999996</v>
      </c>
      <c r="L93" s="150">
        <v>21</v>
      </c>
      <c r="M93" s="150">
        <f t="shared" si="31"/>
        <v>5349.5914999999995</v>
      </c>
      <c r="N93" s="150">
        <v>1.7000000000000001E-4</v>
      </c>
      <c r="O93" s="150">
        <f t="shared" si="32"/>
        <v>0.01</v>
      </c>
      <c r="P93" s="150">
        <v>0</v>
      </c>
      <c r="Q93" s="150">
        <f t="shared" si="33"/>
        <v>0</v>
      </c>
      <c r="R93" s="150"/>
      <c r="S93" s="150" t="s">
        <v>140</v>
      </c>
      <c r="T93" s="150" t="s">
        <v>132</v>
      </c>
      <c r="U93" s="150">
        <v>0</v>
      </c>
      <c r="V93" s="150">
        <f t="shared" si="34"/>
        <v>0</v>
      </c>
      <c r="W93" s="150"/>
      <c r="X93" s="150" t="s">
        <v>133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134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20.399999999999999" outlineLevel="1">
      <c r="A94" s="164">
        <v>80</v>
      </c>
      <c r="B94" s="165" t="s">
        <v>319</v>
      </c>
      <c r="C94" s="171" t="s">
        <v>320</v>
      </c>
      <c r="D94" s="166" t="s">
        <v>130</v>
      </c>
      <c r="E94" s="167">
        <v>200</v>
      </c>
      <c r="F94" s="168">
        <v>8</v>
      </c>
      <c r="G94" s="169">
        <f t="shared" si="28"/>
        <v>1600</v>
      </c>
      <c r="H94" s="150">
        <v>0</v>
      </c>
      <c r="I94" s="150">
        <f t="shared" si="29"/>
        <v>0</v>
      </c>
      <c r="J94" s="150">
        <v>8</v>
      </c>
      <c r="K94" s="150">
        <f t="shared" si="30"/>
        <v>1600</v>
      </c>
      <c r="L94" s="150">
        <v>21</v>
      </c>
      <c r="M94" s="150">
        <f t="shared" si="31"/>
        <v>1936</v>
      </c>
      <c r="N94" s="150">
        <v>0</v>
      </c>
      <c r="O94" s="150">
        <f t="shared" si="32"/>
        <v>0</v>
      </c>
      <c r="P94" s="150">
        <v>0.02</v>
      </c>
      <c r="Q94" s="150">
        <f t="shared" si="33"/>
        <v>4</v>
      </c>
      <c r="R94" s="150"/>
      <c r="S94" s="150" t="s">
        <v>131</v>
      </c>
      <c r="T94" s="150" t="s">
        <v>132</v>
      </c>
      <c r="U94" s="150">
        <v>2E-3</v>
      </c>
      <c r="V94" s="150">
        <f t="shared" si="34"/>
        <v>0.4</v>
      </c>
      <c r="W94" s="150"/>
      <c r="X94" s="150" t="s">
        <v>133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134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20.399999999999999" outlineLevel="1">
      <c r="A95" s="164">
        <v>81</v>
      </c>
      <c r="B95" s="165" t="s">
        <v>321</v>
      </c>
      <c r="C95" s="171" t="s">
        <v>322</v>
      </c>
      <c r="D95" s="166" t="s">
        <v>130</v>
      </c>
      <c r="E95" s="167">
        <v>100</v>
      </c>
      <c r="F95" s="168">
        <v>66</v>
      </c>
      <c r="G95" s="169">
        <f t="shared" si="28"/>
        <v>6600</v>
      </c>
      <c r="H95" s="150">
        <v>0</v>
      </c>
      <c r="I95" s="150">
        <f t="shared" si="29"/>
        <v>0</v>
      </c>
      <c r="J95" s="150">
        <v>66</v>
      </c>
      <c r="K95" s="150">
        <f t="shared" si="30"/>
        <v>6600</v>
      </c>
      <c r="L95" s="150">
        <v>21</v>
      </c>
      <c r="M95" s="150">
        <f t="shared" si="31"/>
        <v>7986</v>
      </c>
      <c r="N95" s="150">
        <v>1.2999999999999999E-4</v>
      </c>
      <c r="O95" s="150">
        <f t="shared" si="32"/>
        <v>0.01</v>
      </c>
      <c r="P95" s="150">
        <v>0</v>
      </c>
      <c r="Q95" s="150">
        <f t="shared" si="33"/>
        <v>0</v>
      </c>
      <c r="R95" s="150"/>
      <c r="S95" s="150" t="s">
        <v>140</v>
      </c>
      <c r="T95" s="150" t="s">
        <v>132</v>
      </c>
      <c r="U95" s="150">
        <v>0</v>
      </c>
      <c r="V95" s="150">
        <f t="shared" si="34"/>
        <v>0</v>
      </c>
      <c r="W95" s="150"/>
      <c r="X95" s="150" t="s">
        <v>133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134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ht="20.399999999999999" outlineLevel="1">
      <c r="A96" s="164">
        <v>82</v>
      </c>
      <c r="B96" s="165" t="s">
        <v>323</v>
      </c>
      <c r="C96" s="171" t="s">
        <v>324</v>
      </c>
      <c r="D96" s="166" t="s">
        <v>214</v>
      </c>
      <c r="E96" s="167">
        <v>10</v>
      </c>
      <c r="F96" s="168">
        <v>2060</v>
      </c>
      <c r="G96" s="169">
        <f t="shared" si="28"/>
        <v>20600</v>
      </c>
      <c r="H96" s="150">
        <v>0</v>
      </c>
      <c r="I96" s="150">
        <f t="shared" si="29"/>
        <v>0</v>
      </c>
      <c r="J96" s="150">
        <v>2060</v>
      </c>
      <c r="K96" s="150">
        <f t="shared" si="30"/>
        <v>20600</v>
      </c>
      <c r="L96" s="150">
        <v>21</v>
      </c>
      <c r="M96" s="150">
        <f t="shared" si="31"/>
        <v>24926</v>
      </c>
      <c r="N96" s="150">
        <v>9.2000000000000003E-4</v>
      </c>
      <c r="O96" s="150">
        <f t="shared" si="32"/>
        <v>0.01</v>
      </c>
      <c r="P96" s="150">
        <v>0</v>
      </c>
      <c r="Q96" s="150">
        <f t="shared" si="33"/>
        <v>0</v>
      </c>
      <c r="R96" s="150"/>
      <c r="S96" s="150" t="s">
        <v>140</v>
      </c>
      <c r="T96" s="150" t="s">
        <v>132</v>
      </c>
      <c r="U96" s="150">
        <v>0</v>
      </c>
      <c r="V96" s="150">
        <f t="shared" si="34"/>
        <v>0</v>
      </c>
      <c r="W96" s="150"/>
      <c r="X96" s="150" t="s">
        <v>133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134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20.399999999999999" outlineLevel="1">
      <c r="A97" s="164">
        <v>83</v>
      </c>
      <c r="B97" s="165" t="s">
        <v>325</v>
      </c>
      <c r="C97" s="171" t="s">
        <v>326</v>
      </c>
      <c r="D97" s="166" t="s">
        <v>214</v>
      </c>
      <c r="E97" s="167">
        <v>64</v>
      </c>
      <c r="F97" s="168">
        <v>362</v>
      </c>
      <c r="G97" s="169">
        <f t="shared" si="28"/>
        <v>23168</v>
      </c>
      <c r="H97" s="150">
        <v>0</v>
      </c>
      <c r="I97" s="150">
        <f t="shared" si="29"/>
        <v>0</v>
      </c>
      <c r="J97" s="150">
        <v>362</v>
      </c>
      <c r="K97" s="150">
        <f t="shared" si="30"/>
        <v>23168</v>
      </c>
      <c r="L97" s="150">
        <v>21</v>
      </c>
      <c r="M97" s="150">
        <f t="shared" si="31"/>
        <v>28033.279999999999</v>
      </c>
      <c r="N97" s="150">
        <v>8.0000000000000007E-5</v>
      </c>
      <c r="O97" s="150">
        <f t="shared" si="32"/>
        <v>0.01</v>
      </c>
      <c r="P97" s="150">
        <v>0</v>
      </c>
      <c r="Q97" s="150">
        <f t="shared" si="33"/>
        <v>0</v>
      </c>
      <c r="R97" s="150"/>
      <c r="S97" s="150" t="s">
        <v>140</v>
      </c>
      <c r="T97" s="150" t="s">
        <v>132</v>
      </c>
      <c r="U97" s="150">
        <v>0</v>
      </c>
      <c r="V97" s="150">
        <f t="shared" si="34"/>
        <v>0</v>
      </c>
      <c r="W97" s="150"/>
      <c r="X97" s="150" t="s">
        <v>133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134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>
      <c r="A98" s="164">
        <v>84</v>
      </c>
      <c r="B98" s="165" t="s">
        <v>327</v>
      </c>
      <c r="C98" s="171" t="s">
        <v>328</v>
      </c>
      <c r="D98" s="166" t="s">
        <v>137</v>
      </c>
      <c r="E98" s="167">
        <v>14</v>
      </c>
      <c r="F98" s="168">
        <v>2550</v>
      </c>
      <c r="G98" s="169">
        <f t="shared" si="28"/>
        <v>35700</v>
      </c>
      <c r="H98" s="150">
        <v>0.48</v>
      </c>
      <c r="I98" s="150">
        <f t="shared" si="29"/>
        <v>6.72</v>
      </c>
      <c r="J98" s="150">
        <v>2549.52</v>
      </c>
      <c r="K98" s="150">
        <f t="shared" si="30"/>
        <v>35693.279999999999</v>
      </c>
      <c r="L98" s="150">
        <v>21</v>
      </c>
      <c r="M98" s="150">
        <f t="shared" si="31"/>
        <v>43197</v>
      </c>
      <c r="N98" s="150">
        <v>0.12</v>
      </c>
      <c r="O98" s="150">
        <f t="shared" si="32"/>
        <v>1.68</v>
      </c>
      <c r="P98" s="150">
        <v>2.1</v>
      </c>
      <c r="Q98" s="150">
        <f t="shared" si="33"/>
        <v>29.4</v>
      </c>
      <c r="R98" s="150"/>
      <c r="S98" s="150" t="s">
        <v>131</v>
      </c>
      <c r="T98" s="150" t="s">
        <v>132</v>
      </c>
      <c r="U98" s="150">
        <v>3.7909999999999999</v>
      </c>
      <c r="V98" s="150">
        <f t="shared" si="34"/>
        <v>53.07</v>
      </c>
      <c r="W98" s="150"/>
      <c r="X98" s="150" t="s">
        <v>133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134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>
      <c r="A99" s="164">
        <v>85</v>
      </c>
      <c r="B99" s="165" t="s">
        <v>329</v>
      </c>
      <c r="C99" s="171" t="s">
        <v>330</v>
      </c>
      <c r="D99" s="166" t="s">
        <v>137</v>
      </c>
      <c r="E99" s="167">
        <v>15</v>
      </c>
      <c r="F99" s="168">
        <v>2550</v>
      </c>
      <c r="G99" s="169">
        <f t="shared" si="28"/>
        <v>38250</v>
      </c>
      <c r="H99" s="150">
        <v>0.48</v>
      </c>
      <c r="I99" s="150">
        <f t="shared" si="29"/>
        <v>7.2</v>
      </c>
      <c r="J99" s="150">
        <v>2549.52</v>
      </c>
      <c r="K99" s="150">
        <f t="shared" si="30"/>
        <v>38242.800000000003</v>
      </c>
      <c r="L99" s="150">
        <v>21</v>
      </c>
      <c r="M99" s="150">
        <f t="shared" si="31"/>
        <v>46282.5</v>
      </c>
      <c r="N99" s="150">
        <v>0.12</v>
      </c>
      <c r="O99" s="150">
        <f t="shared" si="32"/>
        <v>1.8</v>
      </c>
      <c r="P99" s="150">
        <v>2.1</v>
      </c>
      <c r="Q99" s="150">
        <f t="shared" si="33"/>
        <v>31.5</v>
      </c>
      <c r="R99" s="150"/>
      <c r="S99" s="150" t="s">
        <v>131</v>
      </c>
      <c r="T99" s="150" t="s">
        <v>132</v>
      </c>
      <c r="U99" s="150">
        <v>3.7909999999999999</v>
      </c>
      <c r="V99" s="150">
        <f t="shared" si="34"/>
        <v>56.87</v>
      </c>
      <c r="W99" s="150"/>
      <c r="X99" s="150" t="s">
        <v>133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134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>
      <c r="A100" s="164">
        <v>86</v>
      </c>
      <c r="B100" s="165" t="s">
        <v>331</v>
      </c>
      <c r="C100" s="171" t="s">
        <v>332</v>
      </c>
      <c r="D100" s="166" t="s">
        <v>137</v>
      </c>
      <c r="E100" s="167">
        <v>6</v>
      </c>
      <c r="F100" s="168">
        <v>6550</v>
      </c>
      <c r="G100" s="169">
        <f t="shared" si="28"/>
        <v>39300</v>
      </c>
      <c r="H100" s="150">
        <v>461.23</v>
      </c>
      <c r="I100" s="150">
        <f t="shared" si="29"/>
        <v>2767.38</v>
      </c>
      <c r="J100" s="150">
        <v>6088.77</v>
      </c>
      <c r="K100" s="150">
        <f t="shared" si="30"/>
        <v>36532.620000000003</v>
      </c>
      <c r="L100" s="150">
        <v>21</v>
      </c>
      <c r="M100" s="150">
        <f t="shared" si="31"/>
        <v>47553</v>
      </c>
      <c r="N100" s="150">
        <v>0.12171</v>
      </c>
      <c r="O100" s="150">
        <f t="shared" si="32"/>
        <v>0.73</v>
      </c>
      <c r="P100" s="150">
        <v>2.4</v>
      </c>
      <c r="Q100" s="150">
        <f t="shared" si="33"/>
        <v>14.4</v>
      </c>
      <c r="R100" s="150"/>
      <c r="S100" s="150" t="s">
        <v>131</v>
      </c>
      <c r="T100" s="150" t="s">
        <v>132</v>
      </c>
      <c r="U100" s="150">
        <v>16.373999999999999</v>
      </c>
      <c r="V100" s="150">
        <f t="shared" si="34"/>
        <v>98.24</v>
      </c>
      <c r="W100" s="150"/>
      <c r="X100" s="150" t="s">
        <v>133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134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>
      <c r="A101" s="164">
        <v>87</v>
      </c>
      <c r="B101" s="165" t="s">
        <v>333</v>
      </c>
      <c r="C101" s="171" t="s">
        <v>334</v>
      </c>
      <c r="D101" s="166" t="s">
        <v>149</v>
      </c>
      <c r="E101" s="167">
        <v>20</v>
      </c>
      <c r="F101" s="168">
        <v>355</v>
      </c>
      <c r="G101" s="169">
        <f t="shared" si="28"/>
        <v>7100</v>
      </c>
      <c r="H101" s="150">
        <v>17.920000000000002</v>
      </c>
      <c r="I101" s="150">
        <f t="shared" si="29"/>
        <v>358.4</v>
      </c>
      <c r="J101" s="150">
        <v>337.08</v>
      </c>
      <c r="K101" s="150">
        <f t="shared" si="30"/>
        <v>6741.6</v>
      </c>
      <c r="L101" s="150">
        <v>21</v>
      </c>
      <c r="M101" s="150">
        <f t="shared" si="31"/>
        <v>8591</v>
      </c>
      <c r="N101" s="150">
        <v>8.0000000000000007E-5</v>
      </c>
      <c r="O101" s="150">
        <f t="shared" si="32"/>
        <v>0</v>
      </c>
      <c r="P101" s="150">
        <v>1.7999999999999999E-2</v>
      </c>
      <c r="Q101" s="150">
        <f t="shared" si="33"/>
        <v>0.36</v>
      </c>
      <c r="R101" s="150"/>
      <c r="S101" s="150" t="s">
        <v>131</v>
      </c>
      <c r="T101" s="150" t="s">
        <v>132</v>
      </c>
      <c r="U101" s="150">
        <v>0.77400000000000002</v>
      </c>
      <c r="V101" s="150">
        <f t="shared" si="34"/>
        <v>15.48</v>
      </c>
      <c r="W101" s="150"/>
      <c r="X101" s="150" t="s">
        <v>133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134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>
      <c r="A102" s="152" t="s">
        <v>126</v>
      </c>
      <c r="B102" s="153" t="s">
        <v>93</v>
      </c>
      <c r="C102" s="170" t="s">
        <v>94</v>
      </c>
      <c r="D102" s="154"/>
      <c r="E102" s="155"/>
      <c r="F102" s="156"/>
      <c r="G102" s="157">
        <f>SUMIF(AG103:AG107,"&lt;&gt;NOR",G103:G107)</f>
        <v>97958.28</v>
      </c>
      <c r="H102" s="151"/>
      <c r="I102" s="151">
        <f>SUM(I103:I107)</f>
        <v>0</v>
      </c>
      <c r="J102" s="151"/>
      <c r="K102" s="151">
        <f>SUM(K103:K107)</f>
        <v>97958.28</v>
      </c>
      <c r="L102" s="151"/>
      <c r="M102" s="151">
        <f>SUM(M103:M107)</f>
        <v>118529.51879999999</v>
      </c>
      <c r="N102" s="151"/>
      <c r="O102" s="151">
        <f>SUM(O103:O107)</f>
        <v>0</v>
      </c>
      <c r="P102" s="151"/>
      <c r="Q102" s="151">
        <f>SUM(Q103:Q107)</f>
        <v>0</v>
      </c>
      <c r="R102" s="151"/>
      <c r="S102" s="151"/>
      <c r="T102" s="151"/>
      <c r="U102" s="151"/>
      <c r="V102" s="151">
        <f>SUM(V103:V107)</f>
        <v>0</v>
      </c>
      <c r="W102" s="151"/>
      <c r="X102" s="151"/>
      <c r="AG102" t="s">
        <v>127</v>
      </c>
    </row>
    <row r="103" spans="1:60" outlineLevel="1">
      <c r="A103" s="164">
        <v>88</v>
      </c>
      <c r="B103" s="165" t="s">
        <v>335</v>
      </c>
      <c r="C103" s="171" t="s">
        <v>336</v>
      </c>
      <c r="D103" s="166" t="s">
        <v>188</v>
      </c>
      <c r="E103" s="167">
        <v>88.41</v>
      </c>
      <c r="F103" s="168">
        <v>314</v>
      </c>
      <c r="G103" s="169">
        <f>ROUND(E103*F103,2)</f>
        <v>27760.74</v>
      </c>
      <c r="H103" s="150">
        <v>0</v>
      </c>
      <c r="I103" s="150">
        <f>ROUND(E103*H103,2)</f>
        <v>0</v>
      </c>
      <c r="J103" s="150">
        <v>314</v>
      </c>
      <c r="K103" s="150">
        <f>ROUND(E103*J103,2)</f>
        <v>27760.74</v>
      </c>
      <c r="L103" s="150">
        <v>21</v>
      </c>
      <c r="M103" s="150">
        <f>G103*(1+L103/100)</f>
        <v>33590.4954</v>
      </c>
      <c r="N103" s="150">
        <v>0</v>
      </c>
      <c r="O103" s="150">
        <f>ROUND(E103*N103,2)</f>
        <v>0</v>
      </c>
      <c r="P103" s="150">
        <v>0</v>
      </c>
      <c r="Q103" s="150">
        <f>ROUND(E103*P103,2)</f>
        <v>0</v>
      </c>
      <c r="R103" s="150"/>
      <c r="S103" s="150" t="s">
        <v>140</v>
      </c>
      <c r="T103" s="150" t="s">
        <v>132</v>
      </c>
      <c r="U103" s="150">
        <v>0</v>
      </c>
      <c r="V103" s="150">
        <f>ROUND(E103*U103,2)</f>
        <v>0</v>
      </c>
      <c r="W103" s="150"/>
      <c r="X103" s="150" t="s">
        <v>133</v>
      </c>
      <c r="Y103" s="147"/>
      <c r="Z103" s="147"/>
      <c r="AA103" s="147"/>
      <c r="AB103" s="147"/>
      <c r="AC103" s="147"/>
      <c r="AD103" s="147"/>
      <c r="AE103" s="147"/>
      <c r="AF103" s="147"/>
      <c r="AG103" s="147" t="s">
        <v>134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>
      <c r="A104" s="164">
        <v>89</v>
      </c>
      <c r="B104" s="165" t="s">
        <v>337</v>
      </c>
      <c r="C104" s="171" t="s">
        <v>338</v>
      </c>
      <c r="D104" s="166" t="s">
        <v>188</v>
      </c>
      <c r="E104" s="167">
        <v>88.41</v>
      </c>
      <c r="F104" s="168">
        <v>166</v>
      </c>
      <c r="G104" s="169">
        <f>ROUND(E104*F104,2)</f>
        <v>14676.06</v>
      </c>
      <c r="H104" s="150">
        <v>0</v>
      </c>
      <c r="I104" s="150">
        <f>ROUND(E104*H104,2)</f>
        <v>0</v>
      </c>
      <c r="J104" s="150">
        <v>166</v>
      </c>
      <c r="K104" s="150">
        <f>ROUND(E104*J104,2)</f>
        <v>14676.06</v>
      </c>
      <c r="L104" s="150">
        <v>21</v>
      </c>
      <c r="M104" s="150">
        <f>G104*(1+L104/100)</f>
        <v>17758.032599999999</v>
      </c>
      <c r="N104" s="150">
        <v>0</v>
      </c>
      <c r="O104" s="150">
        <f>ROUND(E104*N104,2)</f>
        <v>0</v>
      </c>
      <c r="P104" s="150">
        <v>0</v>
      </c>
      <c r="Q104" s="150">
        <f>ROUND(E104*P104,2)</f>
        <v>0</v>
      </c>
      <c r="R104" s="150"/>
      <c r="S104" s="150" t="s">
        <v>140</v>
      </c>
      <c r="T104" s="150" t="s">
        <v>132</v>
      </c>
      <c r="U104" s="150">
        <v>0</v>
      </c>
      <c r="V104" s="150">
        <f>ROUND(E104*U104,2)</f>
        <v>0</v>
      </c>
      <c r="W104" s="150"/>
      <c r="X104" s="150" t="s">
        <v>133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134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>
      <c r="A105" s="164">
        <v>90</v>
      </c>
      <c r="B105" s="165" t="s">
        <v>339</v>
      </c>
      <c r="C105" s="171" t="s">
        <v>340</v>
      </c>
      <c r="D105" s="166" t="s">
        <v>188</v>
      </c>
      <c r="E105" s="167">
        <v>795.69</v>
      </c>
      <c r="F105" s="168">
        <v>18</v>
      </c>
      <c r="G105" s="169">
        <f>ROUND(E105*F105,2)</f>
        <v>14322.42</v>
      </c>
      <c r="H105" s="150">
        <v>0</v>
      </c>
      <c r="I105" s="150">
        <f>ROUND(E105*H105,2)</f>
        <v>0</v>
      </c>
      <c r="J105" s="150">
        <v>18</v>
      </c>
      <c r="K105" s="150">
        <f>ROUND(E105*J105,2)</f>
        <v>14322.42</v>
      </c>
      <c r="L105" s="150">
        <v>21</v>
      </c>
      <c r="M105" s="150">
        <f>G105*(1+L105/100)</f>
        <v>17330.128199999999</v>
      </c>
      <c r="N105" s="150">
        <v>0</v>
      </c>
      <c r="O105" s="150">
        <f>ROUND(E105*N105,2)</f>
        <v>0</v>
      </c>
      <c r="P105" s="150">
        <v>0</v>
      </c>
      <c r="Q105" s="150">
        <f>ROUND(E105*P105,2)</f>
        <v>0</v>
      </c>
      <c r="R105" s="150"/>
      <c r="S105" s="150" t="s">
        <v>140</v>
      </c>
      <c r="T105" s="150" t="s">
        <v>132</v>
      </c>
      <c r="U105" s="150">
        <v>0</v>
      </c>
      <c r="V105" s="150">
        <f>ROUND(E105*U105,2)</f>
        <v>0</v>
      </c>
      <c r="W105" s="150"/>
      <c r="X105" s="150" t="s">
        <v>133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134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t="20.399999999999999" outlineLevel="1">
      <c r="A106" s="164">
        <v>91</v>
      </c>
      <c r="B106" s="165" t="s">
        <v>341</v>
      </c>
      <c r="C106" s="171" t="s">
        <v>342</v>
      </c>
      <c r="D106" s="166" t="s">
        <v>188</v>
      </c>
      <c r="E106" s="167">
        <v>88.41</v>
      </c>
      <c r="F106" s="168">
        <v>116</v>
      </c>
      <c r="G106" s="169">
        <f>ROUND(E106*F106,2)</f>
        <v>10255.56</v>
      </c>
      <c r="H106" s="150">
        <v>0</v>
      </c>
      <c r="I106" s="150">
        <f>ROUND(E106*H106,2)</f>
        <v>0</v>
      </c>
      <c r="J106" s="150">
        <v>116</v>
      </c>
      <c r="K106" s="150">
        <f>ROUND(E106*J106,2)</f>
        <v>10255.56</v>
      </c>
      <c r="L106" s="150">
        <v>21</v>
      </c>
      <c r="M106" s="150">
        <f>G106*(1+L106/100)</f>
        <v>12409.227599999998</v>
      </c>
      <c r="N106" s="150">
        <v>0</v>
      </c>
      <c r="O106" s="150">
        <f>ROUND(E106*N106,2)</f>
        <v>0</v>
      </c>
      <c r="P106" s="150">
        <v>0</v>
      </c>
      <c r="Q106" s="150">
        <f>ROUND(E106*P106,2)</f>
        <v>0</v>
      </c>
      <c r="R106" s="150"/>
      <c r="S106" s="150" t="s">
        <v>140</v>
      </c>
      <c r="T106" s="150" t="s">
        <v>132</v>
      </c>
      <c r="U106" s="150">
        <v>0</v>
      </c>
      <c r="V106" s="150">
        <f>ROUND(E106*U106,2)</f>
        <v>0</v>
      </c>
      <c r="W106" s="150"/>
      <c r="X106" s="150" t="s">
        <v>133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134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ht="20.399999999999999" outlineLevel="1">
      <c r="A107" s="164">
        <v>92</v>
      </c>
      <c r="B107" s="165" t="s">
        <v>343</v>
      </c>
      <c r="C107" s="171" t="s">
        <v>344</v>
      </c>
      <c r="D107" s="166" t="s">
        <v>188</v>
      </c>
      <c r="E107" s="167">
        <v>88.41</v>
      </c>
      <c r="F107" s="168">
        <v>350</v>
      </c>
      <c r="G107" s="169">
        <f>ROUND(E107*F107,2)</f>
        <v>30943.5</v>
      </c>
      <c r="H107" s="150">
        <v>0</v>
      </c>
      <c r="I107" s="150">
        <f>ROUND(E107*H107,2)</f>
        <v>0</v>
      </c>
      <c r="J107" s="150">
        <v>350</v>
      </c>
      <c r="K107" s="150">
        <f>ROUND(E107*J107,2)</f>
        <v>30943.5</v>
      </c>
      <c r="L107" s="150">
        <v>21</v>
      </c>
      <c r="M107" s="150">
        <f>G107*(1+L107/100)</f>
        <v>37441.635000000002</v>
      </c>
      <c r="N107" s="150">
        <v>0</v>
      </c>
      <c r="O107" s="150">
        <f>ROUND(E107*N107,2)</f>
        <v>0</v>
      </c>
      <c r="P107" s="150">
        <v>0</v>
      </c>
      <c r="Q107" s="150">
        <f>ROUND(E107*P107,2)</f>
        <v>0</v>
      </c>
      <c r="R107" s="150"/>
      <c r="S107" s="150" t="s">
        <v>140</v>
      </c>
      <c r="T107" s="150" t="s">
        <v>132</v>
      </c>
      <c r="U107" s="150">
        <v>0</v>
      </c>
      <c r="V107" s="150">
        <f>ROUND(E107*U107,2)</f>
        <v>0</v>
      </c>
      <c r="W107" s="150"/>
      <c r="X107" s="150" t="s">
        <v>133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134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>
      <c r="A108" s="152" t="s">
        <v>126</v>
      </c>
      <c r="B108" s="153" t="s">
        <v>95</v>
      </c>
      <c r="C108" s="170" t="s">
        <v>96</v>
      </c>
      <c r="D108" s="154"/>
      <c r="E108" s="155"/>
      <c r="F108" s="156"/>
      <c r="G108" s="157">
        <f>SUMIF(AG109:AG109,"&lt;&gt;NOR",G109:G109)</f>
        <v>15681.3</v>
      </c>
      <c r="H108" s="151"/>
      <c r="I108" s="151">
        <f>SUM(I109:I109)</f>
        <v>0</v>
      </c>
      <c r="J108" s="151"/>
      <c r="K108" s="151">
        <f>SUM(K109:K109)</f>
        <v>15681.3</v>
      </c>
      <c r="L108" s="151"/>
      <c r="M108" s="151">
        <f>SUM(M109:M109)</f>
        <v>18974.373</v>
      </c>
      <c r="N108" s="151"/>
      <c r="O108" s="151">
        <f>SUM(O109:O109)</f>
        <v>0</v>
      </c>
      <c r="P108" s="151"/>
      <c r="Q108" s="151">
        <f>SUM(Q109:Q109)</f>
        <v>0</v>
      </c>
      <c r="R108" s="151"/>
      <c r="S108" s="151"/>
      <c r="T108" s="151"/>
      <c r="U108" s="151"/>
      <c r="V108" s="151">
        <f>SUM(V109:V109)</f>
        <v>23.63</v>
      </c>
      <c r="W108" s="151"/>
      <c r="X108" s="151"/>
      <c r="AG108" t="s">
        <v>127</v>
      </c>
    </row>
    <row r="109" spans="1:60" ht="20.399999999999999" outlineLevel="1">
      <c r="A109" s="164">
        <v>93</v>
      </c>
      <c r="B109" s="165" t="s">
        <v>347</v>
      </c>
      <c r="C109" s="171" t="s">
        <v>348</v>
      </c>
      <c r="D109" s="166" t="s">
        <v>188</v>
      </c>
      <c r="E109" s="167">
        <v>52.271000000000001</v>
      </c>
      <c r="F109" s="168">
        <v>300</v>
      </c>
      <c r="G109" s="169">
        <f>ROUND(E109*F109,2)</f>
        <v>15681.3</v>
      </c>
      <c r="H109" s="150">
        <v>0</v>
      </c>
      <c r="I109" s="150">
        <f>ROUND(E109*H109,2)</f>
        <v>0</v>
      </c>
      <c r="J109" s="150">
        <v>300</v>
      </c>
      <c r="K109" s="150">
        <f>ROUND(E109*J109,2)</f>
        <v>15681.3</v>
      </c>
      <c r="L109" s="150">
        <v>21</v>
      </c>
      <c r="M109" s="150">
        <f>G109*(1+L109/100)</f>
        <v>18974.373</v>
      </c>
      <c r="N109" s="150">
        <v>0</v>
      </c>
      <c r="O109" s="150">
        <f>ROUND(E109*N109,2)</f>
        <v>0</v>
      </c>
      <c r="P109" s="150">
        <v>0</v>
      </c>
      <c r="Q109" s="150">
        <f>ROUND(E109*P109,2)</f>
        <v>0</v>
      </c>
      <c r="R109" s="150"/>
      <c r="S109" s="150" t="s">
        <v>131</v>
      </c>
      <c r="T109" s="150" t="s">
        <v>132</v>
      </c>
      <c r="U109" s="150">
        <v>0.45200000000000001</v>
      </c>
      <c r="V109" s="150">
        <f>ROUND(E109*U109,2)</f>
        <v>23.63</v>
      </c>
      <c r="W109" s="150"/>
      <c r="X109" s="150" t="s">
        <v>133</v>
      </c>
      <c r="Y109" s="147"/>
      <c r="Z109" s="147"/>
      <c r="AA109" s="147"/>
      <c r="AB109" s="147"/>
      <c r="AC109" s="147"/>
      <c r="AD109" s="147"/>
      <c r="AE109" s="147"/>
      <c r="AF109" s="147"/>
      <c r="AG109" s="147" t="s">
        <v>134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>
      <c r="A110" s="152" t="s">
        <v>126</v>
      </c>
      <c r="B110" s="153" t="s">
        <v>97</v>
      </c>
      <c r="C110" s="170" t="s">
        <v>98</v>
      </c>
      <c r="D110" s="154"/>
      <c r="E110" s="155"/>
      <c r="F110" s="156"/>
      <c r="G110" s="157">
        <f>SUMIF(AG111:AG124,"&lt;&gt;NOR",G111:G124)</f>
        <v>29551.370000000003</v>
      </c>
      <c r="H110" s="151"/>
      <c r="I110" s="151">
        <f>SUM(I111:I124)</f>
        <v>22079.71</v>
      </c>
      <c r="J110" s="151"/>
      <c r="K110" s="151">
        <f>SUM(K111:K124)</f>
        <v>7471.66</v>
      </c>
      <c r="L110" s="151"/>
      <c r="M110" s="151">
        <f>SUM(M111:M124)</f>
        <v>35757.157700000003</v>
      </c>
      <c r="N110" s="151"/>
      <c r="O110" s="151">
        <f>SUM(O111:O124)</f>
        <v>0.24</v>
      </c>
      <c r="P110" s="151"/>
      <c r="Q110" s="151">
        <f>SUM(Q111:Q124)</f>
        <v>0</v>
      </c>
      <c r="R110" s="151"/>
      <c r="S110" s="151"/>
      <c r="T110" s="151"/>
      <c r="U110" s="151"/>
      <c r="V110" s="151">
        <f>SUM(V111:V124)</f>
        <v>20.75</v>
      </c>
      <c r="W110" s="151"/>
      <c r="X110" s="151"/>
      <c r="AG110" t="s">
        <v>127</v>
      </c>
    </row>
    <row r="111" spans="1:60" ht="20.399999999999999" outlineLevel="1">
      <c r="A111" s="164">
        <v>94</v>
      </c>
      <c r="B111" s="165" t="s">
        <v>349</v>
      </c>
      <c r="C111" s="171" t="s">
        <v>350</v>
      </c>
      <c r="D111" s="166" t="s">
        <v>130</v>
      </c>
      <c r="E111" s="167">
        <v>2.7879999999999998</v>
      </c>
      <c r="F111" s="168">
        <v>8</v>
      </c>
      <c r="G111" s="169">
        <f t="shared" ref="G111:G124" si="35">ROUND(E111*F111,2)</f>
        <v>22.3</v>
      </c>
      <c r="H111" s="150">
        <v>0</v>
      </c>
      <c r="I111" s="150">
        <f t="shared" ref="I111:I124" si="36">ROUND(E111*H111,2)</f>
        <v>0</v>
      </c>
      <c r="J111" s="150">
        <v>8</v>
      </c>
      <c r="K111" s="150">
        <f t="shared" ref="K111:K124" si="37">ROUND(E111*J111,2)</f>
        <v>22.3</v>
      </c>
      <c r="L111" s="150">
        <v>21</v>
      </c>
      <c r="M111" s="150">
        <f t="shared" ref="M111:M124" si="38">G111*(1+L111/100)</f>
        <v>26.983000000000001</v>
      </c>
      <c r="N111" s="150">
        <v>0</v>
      </c>
      <c r="O111" s="150">
        <f t="shared" ref="O111:O124" si="39">ROUND(E111*N111,2)</f>
        <v>0</v>
      </c>
      <c r="P111" s="150">
        <v>0</v>
      </c>
      <c r="Q111" s="150">
        <f t="shared" ref="Q111:Q124" si="40">ROUND(E111*P111,2)</f>
        <v>0</v>
      </c>
      <c r="R111" s="150"/>
      <c r="S111" s="150" t="s">
        <v>131</v>
      </c>
      <c r="T111" s="150" t="s">
        <v>132</v>
      </c>
      <c r="U111" s="150">
        <v>2.75E-2</v>
      </c>
      <c r="V111" s="150">
        <f t="shared" ref="V111:V124" si="41">ROUND(E111*U111,2)</f>
        <v>0.08</v>
      </c>
      <c r="W111" s="150"/>
      <c r="X111" s="150" t="s">
        <v>133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351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ht="20.399999999999999" outlineLevel="1">
      <c r="A112" s="164">
        <v>95</v>
      </c>
      <c r="B112" s="165" t="s">
        <v>352</v>
      </c>
      <c r="C112" s="171" t="s">
        <v>353</v>
      </c>
      <c r="D112" s="166" t="s">
        <v>130</v>
      </c>
      <c r="E112" s="167">
        <v>74.39</v>
      </c>
      <c r="F112" s="168">
        <v>18</v>
      </c>
      <c r="G112" s="169">
        <f t="shared" si="35"/>
        <v>1339.02</v>
      </c>
      <c r="H112" s="150">
        <v>3.8</v>
      </c>
      <c r="I112" s="150">
        <f t="shared" si="36"/>
        <v>282.68</v>
      </c>
      <c r="J112" s="150">
        <v>14.2</v>
      </c>
      <c r="K112" s="150">
        <f t="shared" si="37"/>
        <v>1056.3399999999999</v>
      </c>
      <c r="L112" s="150">
        <v>21</v>
      </c>
      <c r="M112" s="150">
        <f t="shared" si="38"/>
        <v>1620.2141999999999</v>
      </c>
      <c r="N112" s="150">
        <v>0</v>
      </c>
      <c r="O112" s="150">
        <f t="shared" si="39"/>
        <v>0</v>
      </c>
      <c r="P112" s="150">
        <v>0</v>
      </c>
      <c r="Q112" s="150">
        <f t="shared" si="40"/>
        <v>0</v>
      </c>
      <c r="R112" s="150"/>
      <c r="S112" s="150" t="s">
        <v>131</v>
      </c>
      <c r="T112" s="150" t="s">
        <v>132</v>
      </c>
      <c r="U112" s="150">
        <v>4.9000000000000002E-2</v>
      </c>
      <c r="V112" s="150">
        <f t="shared" si="41"/>
        <v>3.65</v>
      </c>
      <c r="W112" s="150"/>
      <c r="X112" s="150" t="s">
        <v>133</v>
      </c>
      <c r="Y112" s="147"/>
      <c r="Z112" s="147"/>
      <c r="AA112" s="147"/>
      <c r="AB112" s="147"/>
      <c r="AC112" s="147"/>
      <c r="AD112" s="147"/>
      <c r="AE112" s="147"/>
      <c r="AF112" s="147"/>
      <c r="AG112" s="147" t="s">
        <v>351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>
      <c r="A113" s="164">
        <v>96</v>
      </c>
      <c r="B113" s="165" t="s">
        <v>354</v>
      </c>
      <c r="C113" s="171" t="s">
        <v>355</v>
      </c>
      <c r="D113" s="166" t="s">
        <v>188</v>
      </c>
      <c r="E113" s="167">
        <v>3.2000000000000001E-2</v>
      </c>
      <c r="F113" s="168">
        <v>40000</v>
      </c>
      <c r="G113" s="169">
        <f t="shared" si="35"/>
        <v>1280</v>
      </c>
      <c r="H113" s="150">
        <v>40000</v>
      </c>
      <c r="I113" s="150">
        <f t="shared" si="36"/>
        <v>1280</v>
      </c>
      <c r="J113" s="150">
        <v>0</v>
      </c>
      <c r="K113" s="150">
        <f t="shared" si="37"/>
        <v>0</v>
      </c>
      <c r="L113" s="150">
        <v>21</v>
      </c>
      <c r="M113" s="150">
        <f t="shared" si="38"/>
        <v>1548.8</v>
      </c>
      <c r="N113" s="150">
        <v>1</v>
      </c>
      <c r="O113" s="150">
        <f t="shared" si="39"/>
        <v>0.03</v>
      </c>
      <c r="P113" s="150">
        <v>0</v>
      </c>
      <c r="Q113" s="150">
        <f t="shared" si="40"/>
        <v>0</v>
      </c>
      <c r="R113" s="150" t="s">
        <v>193</v>
      </c>
      <c r="S113" s="150" t="s">
        <v>131</v>
      </c>
      <c r="T113" s="150" t="s">
        <v>132</v>
      </c>
      <c r="U113" s="150">
        <v>0</v>
      </c>
      <c r="V113" s="150">
        <f t="shared" si="41"/>
        <v>0</v>
      </c>
      <c r="W113" s="150"/>
      <c r="X113" s="150" t="s">
        <v>194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195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t="20.399999999999999" outlineLevel="1">
      <c r="A114" s="164">
        <v>97</v>
      </c>
      <c r="B114" s="165" t="s">
        <v>356</v>
      </c>
      <c r="C114" s="171" t="s">
        <v>357</v>
      </c>
      <c r="D114" s="166" t="s">
        <v>130</v>
      </c>
      <c r="E114" s="167">
        <v>148.78</v>
      </c>
      <c r="F114" s="168">
        <v>26</v>
      </c>
      <c r="G114" s="169">
        <f t="shared" si="35"/>
        <v>3868.28</v>
      </c>
      <c r="H114" s="150">
        <v>3.8</v>
      </c>
      <c r="I114" s="150">
        <f t="shared" si="36"/>
        <v>565.36</v>
      </c>
      <c r="J114" s="150">
        <v>22.2</v>
      </c>
      <c r="K114" s="150">
        <f t="shared" si="37"/>
        <v>3302.92</v>
      </c>
      <c r="L114" s="150">
        <v>21</v>
      </c>
      <c r="M114" s="150">
        <f t="shared" si="38"/>
        <v>4680.6188000000002</v>
      </c>
      <c r="N114" s="150">
        <v>0</v>
      </c>
      <c r="O114" s="150">
        <f t="shared" si="39"/>
        <v>0</v>
      </c>
      <c r="P114" s="150">
        <v>0</v>
      </c>
      <c r="Q114" s="150">
        <f t="shared" si="40"/>
        <v>0</v>
      </c>
      <c r="R114" s="150"/>
      <c r="S114" s="150" t="s">
        <v>131</v>
      </c>
      <c r="T114" s="150" t="s">
        <v>132</v>
      </c>
      <c r="U114" s="150">
        <v>6.4000000000000001E-2</v>
      </c>
      <c r="V114" s="150">
        <f t="shared" si="41"/>
        <v>9.52</v>
      </c>
      <c r="W114" s="150"/>
      <c r="X114" s="150" t="s">
        <v>133</v>
      </c>
      <c r="Y114" s="147"/>
      <c r="Z114" s="147"/>
      <c r="AA114" s="147"/>
      <c r="AB114" s="147"/>
      <c r="AC114" s="147"/>
      <c r="AD114" s="147"/>
      <c r="AE114" s="147"/>
      <c r="AF114" s="147"/>
      <c r="AG114" s="147" t="s">
        <v>351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>
      <c r="A115" s="164">
        <v>98</v>
      </c>
      <c r="B115" s="165" t="s">
        <v>358</v>
      </c>
      <c r="C115" s="171" t="s">
        <v>359</v>
      </c>
      <c r="D115" s="166" t="s">
        <v>188</v>
      </c>
      <c r="E115" s="167">
        <v>7.0999999999999994E-2</v>
      </c>
      <c r="F115" s="168">
        <v>36000</v>
      </c>
      <c r="G115" s="169">
        <f t="shared" si="35"/>
        <v>2556</v>
      </c>
      <c r="H115" s="150">
        <v>36000</v>
      </c>
      <c r="I115" s="150">
        <f t="shared" si="36"/>
        <v>2556</v>
      </c>
      <c r="J115" s="150">
        <v>0</v>
      </c>
      <c r="K115" s="150">
        <f t="shared" si="37"/>
        <v>0</v>
      </c>
      <c r="L115" s="150">
        <v>21</v>
      </c>
      <c r="M115" s="150">
        <f t="shared" si="38"/>
        <v>3092.7599999999998</v>
      </c>
      <c r="N115" s="150">
        <v>1</v>
      </c>
      <c r="O115" s="150">
        <f t="shared" si="39"/>
        <v>7.0000000000000007E-2</v>
      </c>
      <c r="P115" s="150">
        <v>0</v>
      </c>
      <c r="Q115" s="150">
        <f t="shared" si="40"/>
        <v>0</v>
      </c>
      <c r="R115" s="150" t="s">
        <v>193</v>
      </c>
      <c r="S115" s="150" t="s">
        <v>360</v>
      </c>
      <c r="T115" s="150" t="s">
        <v>132</v>
      </c>
      <c r="U115" s="150">
        <v>0</v>
      </c>
      <c r="V115" s="150">
        <f t="shared" si="41"/>
        <v>0</v>
      </c>
      <c r="W115" s="150"/>
      <c r="X115" s="150" t="s">
        <v>194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195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ht="20.399999999999999" outlineLevel="1">
      <c r="A116" s="164">
        <v>99</v>
      </c>
      <c r="B116" s="165" t="s">
        <v>361</v>
      </c>
      <c r="C116" s="171" t="s">
        <v>362</v>
      </c>
      <c r="D116" s="166" t="s">
        <v>130</v>
      </c>
      <c r="E116" s="167">
        <v>44</v>
      </c>
      <c r="F116" s="168">
        <v>10</v>
      </c>
      <c r="G116" s="169">
        <f t="shared" si="35"/>
        <v>440</v>
      </c>
      <c r="H116" s="150">
        <v>0</v>
      </c>
      <c r="I116" s="150">
        <f t="shared" si="36"/>
        <v>0</v>
      </c>
      <c r="J116" s="150">
        <v>10</v>
      </c>
      <c r="K116" s="150">
        <f t="shared" si="37"/>
        <v>440</v>
      </c>
      <c r="L116" s="150">
        <v>21</v>
      </c>
      <c r="M116" s="150">
        <f t="shared" si="38"/>
        <v>532.4</v>
      </c>
      <c r="N116" s="150">
        <v>0</v>
      </c>
      <c r="O116" s="150">
        <f t="shared" si="39"/>
        <v>0</v>
      </c>
      <c r="P116" s="150">
        <v>0</v>
      </c>
      <c r="Q116" s="150">
        <f t="shared" si="40"/>
        <v>0</v>
      </c>
      <c r="R116" s="150"/>
      <c r="S116" s="150" t="s">
        <v>131</v>
      </c>
      <c r="T116" s="150" t="s">
        <v>132</v>
      </c>
      <c r="U116" s="150">
        <v>2.1000000000000001E-2</v>
      </c>
      <c r="V116" s="150">
        <f t="shared" si="41"/>
        <v>0.92</v>
      </c>
      <c r="W116" s="150"/>
      <c r="X116" s="150" t="s">
        <v>133</v>
      </c>
      <c r="Y116" s="147"/>
      <c r="Z116" s="147"/>
      <c r="AA116" s="147"/>
      <c r="AB116" s="147"/>
      <c r="AC116" s="147"/>
      <c r="AD116" s="147"/>
      <c r="AE116" s="147"/>
      <c r="AF116" s="147"/>
      <c r="AG116" s="147" t="s">
        <v>351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ht="20.399999999999999" outlineLevel="1">
      <c r="A117" s="164">
        <v>100</v>
      </c>
      <c r="B117" s="165" t="s">
        <v>363</v>
      </c>
      <c r="C117" s="171" t="s">
        <v>364</v>
      </c>
      <c r="D117" s="166" t="s">
        <v>130</v>
      </c>
      <c r="E117" s="167">
        <v>74.39</v>
      </c>
      <c r="F117" s="168">
        <v>18</v>
      </c>
      <c r="G117" s="169">
        <f t="shared" si="35"/>
        <v>1339.02</v>
      </c>
      <c r="H117" s="150">
        <v>3.8</v>
      </c>
      <c r="I117" s="150">
        <f t="shared" si="36"/>
        <v>282.68</v>
      </c>
      <c r="J117" s="150">
        <v>14.2</v>
      </c>
      <c r="K117" s="150">
        <f t="shared" si="37"/>
        <v>1056.3399999999999</v>
      </c>
      <c r="L117" s="150">
        <v>21</v>
      </c>
      <c r="M117" s="150">
        <f t="shared" si="38"/>
        <v>1620.2141999999999</v>
      </c>
      <c r="N117" s="150">
        <v>0</v>
      </c>
      <c r="O117" s="150">
        <f t="shared" si="39"/>
        <v>0</v>
      </c>
      <c r="P117" s="150">
        <v>0</v>
      </c>
      <c r="Q117" s="150">
        <f t="shared" si="40"/>
        <v>0</v>
      </c>
      <c r="R117" s="150"/>
      <c r="S117" s="150" t="s">
        <v>131</v>
      </c>
      <c r="T117" s="150" t="s">
        <v>132</v>
      </c>
      <c r="U117" s="150">
        <v>4.3999999999999997E-2</v>
      </c>
      <c r="V117" s="150">
        <f t="shared" si="41"/>
        <v>3.27</v>
      </c>
      <c r="W117" s="150"/>
      <c r="X117" s="150" t="s">
        <v>133</v>
      </c>
      <c r="Y117" s="147"/>
      <c r="Z117" s="147"/>
      <c r="AA117" s="147"/>
      <c r="AB117" s="147"/>
      <c r="AC117" s="147"/>
      <c r="AD117" s="147"/>
      <c r="AE117" s="147"/>
      <c r="AF117" s="147"/>
      <c r="AG117" s="147" t="s">
        <v>351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>
      <c r="A118" s="164">
        <v>101</v>
      </c>
      <c r="B118" s="165" t="s">
        <v>365</v>
      </c>
      <c r="C118" s="171" t="s">
        <v>366</v>
      </c>
      <c r="D118" s="166" t="s">
        <v>130</v>
      </c>
      <c r="E118" s="167">
        <v>139.86799999999999</v>
      </c>
      <c r="F118" s="168">
        <v>66</v>
      </c>
      <c r="G118" s="169">
        <f t="shared" si="35"/>
        <v>9231.2900000000009</v>
      </c>
      <c r="H118" s="150">
        <v>66</v>
      </c>
      <c r="I118" s="150">
        <f t="shared" si="36"/>
        <v>9231.2900000000009</v>
      </c>
      <c r="J118" s="150">
        <v>0</v>
      </c>
      <c r="K118" s="150">
        <f t="shared" si="37"/>
        <v>0</v>
      </c>
      <c r="L118" s="150">
        <v>21</v>
      </c>
      <c r="M118" s="150">
        <f t="shared" si="38"/>
        <v>11169.860900000001</v>
      </c>
      <c r="N118" s="150">
        <v>5.9999999999999995E-4</v>
      </c>
      <c r="O118" s="150">
        <f t="shared" si="39"/>
        <v>0.08</v>
      </c>
      <c r="P118" s="150">
        <v>0</v>
      </c>
      <c r="Q118" s="150">
        <f t="shared" si="40"/>
        <v>0</v>
      </c>
      <c r="R118" s="150"/>
      <c r="S118" s="150" t="s">
        <v>140</v>
      </c>
      <c r="T118" s="150" t="s">
        <v>132</v>
      </c>
      <c r="U118" s="150">
        <v>0</v>
      </c>
      <c r="V118" s="150">
        <f t="shared" si="41"/>
        <v>0</v>
      </c>
      <c r="W118" s="150"/>
      <c r="X118" s="150" t="s">
        <v>194</v>
      </c>
      <c r="Y118" s="147"/>
      <c r="Z118" s="147"/>
      <c r="AA118" s="147"/>
      <c r="AB118" s="147"/>
      <c r="AC118" s="147"/>
      <c r="AD118" s="147"/>
      <c r="AE118" s="147"/>
      <c r="AF118" s="147"/>
      <c r="AG118" s="147" t="s">
        <v>195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ht="20.399999999999999" outlineLevel="1">
      <c r="A119" s="164">
        <v>102</v>
      </c>
      <c r="B119" s="165" t="s">
        <v>367</v>
      </c>
      <c r="C119" s="171" t="s">
        <v>368</v>
      </c>
      <c r="D119" s="166" t="s">
        <v>130</v>
      </c>
      <c r="E119" s="167">
        <v>5.5750000000000002</v>
      </c>
      <c r="F119" s="168">
        <v>98</v>
      </c>
      <c r="G119" s="169">
        <f t="shared" si="35"/>
        <v>546.35</v>
      </c>
      <c r="H119" s="150">
        <v>8.27</v>
      </c>
      <c r="I119" s="150">
        <f t="shared" si="36"/>
        <v>46.11</v>
      </c>
      <c r="J119" s="150">
        <v>89.73</v>
      </c>
      <c r="K119" s="150">
        <f t="shared" si="37"/>
        <v>500.24</v>
      </c>
      <c r="L119" s="150">
        <v>21</v>
      </c>
      <c r="M119" s="150">
        <f t="shared" si="38"/>
        <v>661.08349999999996</v>
      </c>
      <c r="N119" s="150">
        <v>4.0000000000000002E-4</v>
      </c>
      <c r="O119" s="150">
        <f t="shared" si="39"/>
        <v>0</v>
      </c>
      <c r="P119" s="150">
        <v>0</v>
      </c>
      <c r="Q119" s="150">
        <f t="shared" si="40"/>
        <v>0</v>
      </c>
      <c r="R119" s="150"/>
      <c r="S119" s="150" t="s">
        <v>131</v>
      </c>
      <c r="T119" s="150" t="s">
        <v>132</v>
      </c>
      <c r="U119" s="150">
        <v>0.22991</v>
      </c>
      <c r="V119" s="150">
        <f t="shared" si="41"/>
        <v>1.28</v>
      </c>
      <c r="W119" s="150"/>
      <c r="X119" s="150" t="s">
        <v>133</v>
      </c>
      <c r="Y119" s="147"/>
      <c r="Z119" s="147"/>
      <c r="AA119" s="147"/>
      <c r="AB119" s="147"/>
      <c r="AC119" s="147"/>
      <c r="AD119" s="147"/>
      <c r="AE119" s="147"/>
      <c r="AF119" s="147"/>
      <c r="AG119" s="147" t="s">
        <v>351</v>
      </c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ht="20.399999999999999" outlineLevel="1">
      <c r="A120" s="164">
        <v>103</v>
      </c>
      <c r="B120" s="165" t="s">
        <v>369</v>
      </c>
      <c r="C120" s="171" t="s">
        <v>370</v>
      </c>
      <c r="D120" s="166" t="s">
        <v>130</v>
      </c>
      <c r="E120" s="167">
        <v>0.40500000000000003</v>
      </c>
      <c r="F120" s="168">
        <v>122</v>
      </c>
      <c r="G120" s="169">
        <f t="shared" si="35"/>
        <v>49.41</v>
      </c>
      <c r="H120" s="150">
        <v>12.07</v>
      </c>
      <c r="I120" s="150">
        <f t="shared" si="36"/>
        <v>4.8899999999999997</v>
      </c>
      <c r="J120" s="150">
        <v>109.93</v>
      </c>
      <c r="K120" s="150">
        <f t="shared" si="37"/>
        <v>44.52</v>
      </c>
      <c r="L120" s="150">
        <v>21</v>
      </c>
      <c r="M120" s="150">
        <f t="shared" si="38"/>
        <v>59.786099999999998</v>
      </c>
      <c r="N120" s="150">
        <v>4.0000000000000002E-4</v>
      </c>
      <c r="O120" s="150">
        <f t="shared" si="39"/>
        <v>0</v>
      </c>
      <c r="P120" s="150">
        <v>0</v>
      </c>
      <c r="Q120" s="150">
        <f t="shared" si="40"/>
        <v>0</v>
      </c>
      <c r="R120" s="150"/>
      <c r="S120" s="150" t="s">
        <v>131</v>
      </c>
      <c r="T120" s="150" t="s">
        <v>132</v>
      </c>
      <c r="U120" s="150">
        <v>0.26600000000000001</v>
      </c>
      <c r="V120" s="150">
        <f t="shared" si="41"/>
        <v>0.11</v>
      </c>
      <c r="W120" s="150"/>
      <c r="X120" s="150" t="s">
        <v>133</v>
      </c>
      <c r="Y120" s="147"/>
      <c r="Z120" s="147"/>
      <c r="AA120" s="147"/>
      <c r="AB120" s="147"/>
      <c r="AC120" s="147"/>
      <c r="AD120" s="147"/>
      <c r="AE120" s="147"/>
      <c r="AF120" s="147"/>
      <c r="AG120" s="147" t="s">
        <v>351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ht="20.399999999999999" outlineLevel="1">
      <c r="A121" s="164">
        <v>104</v>
      </c>
      <c r="B121" s="165" t="s">
        <v>371</v>
      </c>
      <c r="C121" s="171" t="s">
        <v>372</v>
      </c>
      <c r="D121" s="166" t="s">
        <v>130</v>
      </c>
      <c r="E121" s="167">
        <v>6.8970000000000002</v>
      </c>
      <c r="F121" s="168">
        <v>366</v>
      </c>
      <c r="G121" s="169">
        <f t="shared" si="35"/>
        <v>2524.3000000000002</v>
      </c>
      <c r="H121" s="150">
        <v>366</v>
      </c>
      <c r="I121" s="150">
        <f t="shared" si="36"/>
        <v>2524.3000000000002</v>
      </c>
      <c r="J121" s="150">
        <v>0</v>
      </c>
      <c r="K121" s="150">
        <f t="shared" si="37"/>
        <v>0</v>
      </c>
      <c r="L121" s="150">
        <v>21</v>
      </c>
      <c r="M121" s="150">
        <f t="shared" si="38"/>
        <v>3054.4030000000002</v>
      </c>
      <c r="N121" s="150">
        <v>2E-3</v>
      </c>
      <c r="O121" s="150">
        <f t="shared" si="39"/>
        <v>0.01</v>
      </c>
      <c r="P121" s="150">
        <v>0</v>
      </c>
      <c r="Q121" s="150">
        <f t="shared" si="40"/>
        <v>0</v>
      </c>
      <c r="R121" s="150"/>
      <c r="S121" s="150" t="s">
        <v>140</v>
      </c>
      <c r="T121" s="150" t="s">
        <v>132</v>
      </c>
      <c r="U121" s="150">
        <v>0</v>
      </c>
      <c r="V121" s="150">
        <f t="shared" si="41"/>
        <v>0</v>
      </c>
      <c r="W121" s="150"/>
      <c r="X121" s="150" t="s">
        <v>194</v>
      </c>
      <c r="Y121" s="147"/>
      <c r="Z121" s="147"/>
      <c r="AA121" s="147"/>
      <c r="AB121" s="147"/>
      <c r="AC121" s="147"/>
      <c r="AD121" s="147"/>
      <c r="AE121" s="147"/>
      <c r="AF121" s="147"/>
      <c r="AG121" s="147" t="s">
        <v>195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ht="20.399999999999999" outlineLevel="1">
      <c r="A122" s="164">
        <v>105</v>
      </c>
      <c r="B122" s="165" t="s">
        <v>373</v>
      </c>
      <c r="C122" s="171" t="s">
        <v>374</v>
      </c>
      <c r="D122" s="166" t="s">
        <v>130</v>
      </c>
      <c r="E122" s="167">
        <v>22</v>
      </c>
      <c r="F122" s="168">
        <v>78</v>
      </c>
      <c r="G122" s="169">
        <f t="shared" si="35"/>
        <v>1716</v>
      </c>
      <c r="H122" s="150">
        <v>42</v>
      </c>
      <c r="I122" s="150">
        <f t="shared" si="36"/>
        <v>924</v>
      </c>
      <c r="J122" s="150">
        <v>36</v>
      </c>
      <c r="K122" s="150">
        <f t="shared" si="37"/>
        <v>792</v>
      </c>
      <c r="L122" s="150">
        <v>21</v>
      </c>
      <c r="M122" s="150">
        <f t="shared" si="38"/>
        <v>2076.36</v>
      </c>
      <c r="N122" s="150">
        <v>1.8000000000000001E-4</v>
      </c>
      <c r="O122" s="150">
        <f t="shared" si="39"/>
        <v>0</v>
      </c>
      <c r="P122" s="150">
        <v>0</v>
      </c>
      <c r="Q122" s="150">
        <f t="shared" si="40"/>
        <v>0</v>
      </c>
      <c r="R122" s="150"/>
      <c r="S122" s="150" t="s">
        <v>131</v>
      </c>
      <c r="T122" s="150" t="s">
        <v>132</v>
      </c>
      <c r="U122" s="150">
        <v>6.9000000000000006E-2</v>
      </c>
      <c r="V122" s="150">
        <f t="shared" si="41"/>
        <v>1.52</v>
      </c>
      <c r="W122" s="150"/>
      <c r="X122" s="150" t="s">
        <v>133</v>
      </c>
      <c r="Y122" s="147"/>
      <c r="Z122" s="147"/>
      <c r="AA122" s="147"/>
      <c r="AB122" s="147"/>
      <c r="AC122" s="147"/>
      <c r="AD122" s="147"/>
      <c r="AE122" s="147"/>
      <c r="AF122" s="147"/>
      <c r="AG122" s="147" t="s">
        <v>351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ht="20.399999999999999" outlineLevel="1">
      <c r="A123" s="164">
        <v>106</v>
      </c>
      <c r="B123" s="165" t="s">
        <v>375</v>
      </c>
      <c r="C123" s="171" t="s">
        <v>376</v>
      </c>
      <c r="D123" s="166" t="s">
        <v>130</v>
      </c>
      <c r="E123" s="167">
        <v>26.4</v>
      </c>
      <c r="F123" s="168">
        <v>166</v>
      </c>
      <c r="G123" s="169">
        <f t="shared" si="35"/>
        <v>4382.3999999999996</v>
      </c>
      <c r="H123" s="150">
        <v>166</v>
      </c>
      <c r="I123" s="150">
        <f t="shared" si="36"/>
        <v>4382.3999999999996</v>
      </c>
      <c r="J123" s="150">
        <v>0</v>
      </c>
      <c r="K123" s="150">
        <f t="shared" si="37"/>
        <v>0</v>
      </c>
      <c r="L123" s="150">
        <v>21</v>
      </c>
      <c r="M123" s="150">
        <f t="shared" si="38"/>
        <v>5302.7039999999997</v>
      </c>
      <c r="N123" s="150">
        <v>1.91E-3</v>
      </c>
      <c r="O123" s="150">
        <f t="shared" si="39"/>
        <v>0.05</v>
      </c>
      <c r="P123" s="150">
        <v>0</v>
      </c>
      <c r="Q123" s="150">
        <f t="shared" si="40"/>
        <v>0</v>
      </c>
      <c r="R123" s="150" t="s">
        <v>193</v>
      </c>
      <c r="S123" s="150" t="s">
        <v>131</v>
      </c>
      <c r="T123" s="150" t="s">
        <v>132</v>
      </c>
      <c r="U123" s="150">
        <v>0</v>
      </c>
      <c r="V123" s="150">
        <f t="shared" si="41"/>
        <v>0</v>
      </c>
      <c r="W123" s="150"/>
      <c r="X123" s="150" t="s">
        <v>194</v>
      </c>
      <c r="Y123" s="147"/>
      <c r="Z123" s="147"/>
      <c r="AA123" s="147"/>
      <c r="AB123" s="147"/>
      <c r="AC123" s="147"/>
      <c r="AD123" s="147"/>
      <c r="AE123" s="147"/>
      <c r="AF123" s="147"/>
      <c r="AG123" s="147" t="s">
        <v>195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ht="20.399999999999999" outlineLevel="1">
      <c r="A124" s="158">
        <v>107</v>
      </c>
      <c r="B124" s="159" t="s">
        <v>377</v>
      </c>
      <c r="C124" s="172" t="s">
        <v>378</v>
      </c>
      <c r="D124" s="160" t="s">
        <v>188</v>
      </c>
      <c r="E124" s="161">
        <v>0.25700000000000001</v>
      </c>
      <c r="F124" s="162">
        <v>1000</v>
      </c>
      <c r="G124" s="163">
        <f t="shared" si="35"/>
        <v>257</v>
      </c>
      <c r="H124" s="150">
        <v>0</v>
      </c>
      <c r="I124" s="150">
        <f t="shared" si="36"/>
        <v>0</v>
      </c>
      <c r="J124" s="150">
        <v>1000</v>
      </c>
      <c r="K124" s="150">
        <f t="shared" si="37"/>
        <v>257</v>
      </c>
      <c r="L124" s="150">
        <v>21</v>
      </c>
      <c r="M124" s="150">
        <f t="shared" si="38"/>
        <v>310.96999999999997</v>
      </c>
      <c r="N124" s="150">
        <v>0</v>
      </c>
      <c r="O124" s="150">
        <f t="shared" si="39"/>
        <v>0</v>
      </c>
      <c r="P124" s="150">
        <v>0</v>
      </c>
      <c r="Q124" s="150">
        <f t="shared" si="40"/>
        <v>0</v>
      </c>
      <c r="R124" s="150"/>
      <c r="S124" s="150" t="s">
        <v>131</v>
      </c>
      <c r="T124" s="150" t="s">
        <v>132</v>
      </c>
      <c r="U124" s="150">
        <v>1.5669999999999999</v>
      </c>
      <c r="V124" s="150">
        <f t="shared" si="41"/>
        <v>0.4</v>
      </c>
      <c r="W124" s="150"/>
      <c r="X124" s="150" t="s">
        <v>133</v>
      </c>
      <c r="Y124" s="147"/>
      <c r="Z124" s="147"/>
      <c r="AA124" s="147"/>
      <c r="AB124" s="147"/>
      <c r="AC124" s="147"/>
      <c r="AD124" s="147"/>
      <c r="AE124" s="147"/>
      <c r="AF124" s="147"/>
      <c r="AG124" s="147" t="s">
        <v>351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>
      <c r="A125" s="3"/>
      <c r="B125" s="4"/>
      <c r="C125" s="173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v>15</v>
      </c>
      <c r="AF125">
        <v>21</v>
      </c>
      <c r="AG125" t="s">
        <v>113</v>
      </c>
    </row>
    <row r="126" spans="1:60">
      <c r="C126" s="174"/>
      <c r="D126" s="10"/>
      <c r="AG126" t="s">
        <v>379</v>
      </c>
    </row>
    <row r="127" spans="1:60">
      <c r="D127" s="10"/>
    </row>
    <row r="128" spans="1:60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60</vt:i4>
      </vt:variant>
    </vt:vector>
  </HeadingPairs>
  <TitlesOfParts>
    <vt:vector size="70" baseType="lpstr">
      <vt:lpstr>Pokyny pro vyplnění</vt:lpstr>
      <vt:lpstr>Stavba</vt:lpstr>
      <vt:lpstr>VzorPolozky</vt:lpstr>
      <vt:lpstr>SO 04 01 Pol</vt:lpstr>
      <vt:lpstr>SO 04 02 Pol</vt:lpstr>
      <vt:lpstr>SO 04 03 Pol</vt:lpstr>
      <vt:lpstr>SO 04 04 Pol</vt:lpstr>
      <vt:lpstr>SO 04 05 Pol</vt:lpstr>
      <vt:lpstr>SO 04 06 Pol</vt:lpstr>
      <vt:lpstr>SO 04-D01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04 01 Pol'!Názvy_tisku</vt:lpstr>
      <vt:lpstr>'SO 04 02 Pol'!Názvy_tisku</vt:lpstr>
      <vt:lpstr>'SO 04 03 Pol'!Názvy_tisku</vt:lpstr>
      <vt:lpstr>'SO 04 04 Pol'!Názvy_tisku</vt:lpstr>
      <vt:lpstr>'SO 04 05 Pol'!Názvy_tisku</vt:lpstr>
      <vt:lpstr>'SO 04 06 Pol'!Názvy_tisku</vt:lpstr>
      <vt:lpstr>'SO 04-D01 01 Pol'!Názvy_tisku</vt:lpstr>
      <vt:lpstr>oadresa</vt:lpstr>
      <vt:lpstr>Stavba!Objednatel</vt:lpstr>
      <vt:lpstr>Stavba!Objekt</vt:lpstr>
      <vt:lpstr>'SO 04 01 Pol'!Oblast_tisku</vt:lpstr>
      <vt:lpstr>'SO 04 02 Pol'!Oblast_tisku</vt:lpstr>
      <vt:lpstr>'SO 04 03 Pol'!Oblast_tisku</vt:lpstr>
      <vt:lpstr>'SO 04 04 Pol'!Oblast_tisku</vt:lpstr>
      <vt:lpstr>'SO 04 05 Pol'!Oblast_tisku</vt:lpstr>
      <vt:lpstr>'SO 04 06 Pol'!Oblast_tisku</vt:lpstr>
      <vt:lpstr>'SO 04-D01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budo</dc:creator>
  <cp:lastModifiedBy>Ing. Kuzma</cp:lastModifiedBy>
  <cp:lastPrinted>2019-03-19T12:27:02Z</cp:lastPrinted>
  <dcterms:created xsi:type="dcterms:W3CDTF">2009-04-08T07:15:50Z</dcterms:created>
  <dcterms:modified xsi:type="dcterms:W3CDTF">2021-09-29T13:18:29Z</dcterms:modified>
</cp:coreProperties>
</file>