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DOKUMENTY\ROZPOČTY\Tábor - ulice v Kouřimově\Rozpočty\"/>
    </mc:Choice>
  </mc:AlternateContent>
  <bookViews>
    <workbookView xWindow="0" yWindow="0" windowWidth="0" windowHeight="0"/>
  </bookViews>
  <sheets>
    <sheet name="Rekapitulace stavby" sheetId="1" r:id="rId1"/>
    <sheet name="SO 01 - Kanalizační stoky" sheetId="2" r:id="rId2"/>
    <sheet name="SO 02 - Vodovodní řady" sheetId="3" r:id="rId3"/>
    <sheet name="SO 03.01 - Vodovodní odbočky" sheetId="4" r:id="rId4"/>
    <sheet name="SO 03.02 - Kanalizační od..." sheetId="5" r:id="rId5"/>
    <sheet name="SO 04,05 - Komunikace a c..." sheetId="6" r:id="rId6"/>
    <sheet name="SO 99 - Vedlejší a ostatn..." sheetId="7" r:id="rId7"/>
    <sheet name="Seznam figur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'SO 01 - Kanalizační stoky'!$C$131:$K$872</definedName>
    <definedName name="_xlnm.Print_Area" localSheetId="1">'SO 01 - Kanalizační stoky'!$C$4:$J$76,'SO 01 - Kanalizační stoky'!$C$82:$J$113,'SO 01 - Kanalizační stoky'!$C$119:$K$872</definedName>
    <definedName name="_xlnm.Print_Titles" localSheetId="1">'SO 01 - Kanalizační stoky'!$131:$131</definedName>
    <definedName name="_xlnm._FilterDatabase" localSheetId="2" hidden="1">'SO 02 - Vodovodní řady'!$C$124:$K$406</definedName>
    <definedName name="_xlnm.Print_Area" localSheetId="2">'SO 02 - Vodovodní řady'!$C$4:$J$76,'SO 02 - Vodovodní řady'!$C$82:$J$106,'SO 02 - Vodovodní řady'!$C$112:$K$406</definedName>
    <definedName name="_xlnm.Print_Titles" localSheetId="2">'SO 02 - Vodovodní řady'!$124:$124</definedName>
    <definedName name="_xlnm._FilterDatabase" localSheetId="3" hidden="1">'SO 03.01 - Vodovodní odbočky'!$C$127:$K$319</definedName>
    <definedName name="_xlnm.Print_Area" localSheetId="3">'SO 03.01 - Vodovodní odbočky'!$C$4:$J$76,'SO 03.01 - Vodovodní odbočky'!$C$82:$J$107,'SO 03.01 - Vodovodní odbočky'!$C$113:$K$319</definedName>
    <definedName name="_xlnm.Print_Titles" localSheetId="3">'SO 03.01 - Vodovodní odbočky'!$127:$127</definedName>
    <definedName name="_xlnm._FilterDatabase" localSheetId="4" hidden="1">'SO 03.02 - Kanalizační od...'!$C$133:$K$1102</definedName>
    <definedName name="_xlnm.Print_Area" localSheetId="4">'SO 03.02 - Kanalizační od...'!$C$4:$J$76,'SO 03.02 - Kanalizační od...'!$C$82:$J$113,'SO 03.02 - Kanalizační od...'!$C$119:$K$1102</definedName>
    <definedName name="_xlnm.Print_Titles" localSheetId="4">'SO 03.02 - Kanalizační od...'!$133:$133</definedName>
    <definedName name="_xlnm._FilterDatabase" localSheetId="5" hidden="1">'SO 04,05 - Komunikace a c...'!$C$130:$K$381</definedName>
    <definedName name="_xlnm.Print_Area" localSheetId="5">'SO 04,05 - Komunikace a c...'!$C$4:$J$76,'SO 04,05 - Komunikace a c...'!$C$82:$J$112,'SO 04,05 - Komunikace a c...'!$C$118:$K$381</definedName>
    <definedName name="_xlnm.Print_Titles" localSheetId="5">'SO 04,05 - Komunikace a c...'!$130:$130</definedName>
    <definedName name="_xlnm._FilterDatabase" localSheetId="6" hidden="1">'SO 99 - Vedlejší a ostatn...'!$C$118:$K$173</definedName>
    <definedName name="_xlnm.Print_Area" localSheetId="6">'SO 99 - Vedlejší a ostatn...'!$C$4:$J$76,'SO 99 - Vedlejší a ostatn...'!$C$82:$J$100,'SO 99 - Vedlejší a ostatn...'!$C$106:$K$173</definedName>
    <definedName name="_xlnm.Print_Titles" localSheetId="6">'SO 99 - Vedlejší a ostatn...'!$118:$118</definedName>
    <definedName name="_xlnm.Print_Area" localSheetId="7">'Seznam figur'!$C$4:$G$258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1"/>
  <c i="7" r="J35"/>
  <c i="1" r="AX101"/>
  <c i="7"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6" r="J37"/>
  <c r="J36"/>
  <c i="1" r="AY100"/>
  <c i="6" r="J35"/>
  <c i="1" r="AX100"/>
  <c i="6" r="BI381"/>
  <c r="BH381"/>
  <c r="BG381"/>
  <c r="BF381"/>
  <c r="T381"/>
  <c r="R381"/>
  <c r="P381"/>
  <c r="BI379"/>
  <c r="BH379"/>
  <c r="BG379"/>
  <c r="BF379"/>
  <c r="T379"/>
  <c r="R379"/>
  <c r="P379"/>
  <c r="BI374"/>
  <c r="BH374"/>
  <c r="BG374"/>
  <c r="BF374"/>
  <c r="T374"/>
  <c r="R374"/>
  <c r="P374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T362"/>
  <c r="R363"/>
  <c r="R362"/>
  <c r="P363"/>
  <c r="P362"/>
  <c r="BI360"/>
  <c r="BH360"/>
  <c r="BG360"/>
  <c r="BF360"/>
  <c r="T360"/>
  <c r="R360"/>
  <c r="P360"/>
  <c r="BI359"/>
  <c r="BH359"/>
  <c r="BG359"/>
  <c r="BF359"/>
  <c r="T359"/>
  <c r="R359"/>
  <c r="P359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3"/>
  <c r="BH253"/>
  <c r="BG253"/>
  <c r="BF253"/>
  <c r="T253"/>
  <c r="R253"/>
  <c r="P253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0"/>
  <c r="BH150"/>
  <c r="BG150"/>
  <c r="BF150"/>
  <c r="T150"/>
  <c r="R150"/>
  <c r="P150"/>
  <c r="BI147"/>
  <c r="BH147"/>
  <c r="BG147"/>
  <c r="BF147"/>
  <c r="T147"/>
  <c r="R147"/>
  <c r="P147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5"/>
  <c r="E123"/>
  <c r="F89"/>
  <c r="E87"/>
  <c r="J24"/>
  <c r="E24"/>
  <c r="J128"/>
  <c r="J23"/>
  <c r="J21"/>
  <c r="E21"/>
  <c r="J91"/>
  <c r="J20"/>
  <c r="J18"/>
  <c r="E18"/>
  <c r="F128"/>
  <c r="J17"/>
  <c r="J15"/>
  <c r="E15"/>
  <c r="F127"/>
  <c r="J14"/>
  <c r="J12"/>
  <c r="J89"/>
  <c r="E7"/>
  <c r="E85"/>
  <c i="5" r="T1088"/>
  <c r="R1088"/>
  <c r="P1088"/>
  <c r="BK1088"/>
  <c r="J1088"/>
  <c r="J112"/>
  <c r="T1087"/>
  <c r="R1087"/>
  <c r="P1087"/>
  <c r="J39"/>
  <c r="J38"/>
  <c i="1" r="AY99"/>
  <c i="5" r="J37"/>
  <c i="1" r="AX99"/>
  <c i="5" r="BI1089"/>
  <c r="BH1089"/>
  <c r="BG1089"/>
  <c r="BF1089"/>
  <c r="T1089"/>
  <c r="R1089"/>
  <c r="P1089"/>
  <c r="BI1086"/>
  <c r="BH1086"/>
  <c r="BG1086"/>
  <c r="BF1086"/>
  <c r="T1086"/>
  <c r="R1086"/>
  <c r="R1085"/>
  <c r="P1086"/>
  <c r="P1085"/>
  <c r="BI1071"/>
  <c r="BH1071"/>
  <c r="BG1071"/>
  <c r="BF1071"/>
  <c r="T1071"/>
  <c r="T1070"/>
  <c r="T1069"/>
  <c r="R1071"/>
  <c r="R1070"/>
  <c r="R1069"/>
  <c r="P1071"/>
  <c r="BI1065"/>
  <c r="BH1065"/>
  <c r="BG1065"/>
  <c r="BF1065"/>
  <c r="T1065"/>
  <c r="R1065"/>
  <c r="P1065"/>
  <c r="BI1061"/>
  <c r="BH1061"/>
  <c r="BG1061"/>
  <c r="BF1061"/>
  <c r="T1061"/>
  <c r="R1061"/>
  <c r="P1061"/>
  <c r="BI1056"/>
  <c r="BH1056"/>
  <c r="BG1056"/>
  <c r="BF1056"/>
  <c r="T1056"/>
  <c r="R1056"/>
  <c r="P1056"/>
  <c r="BI1046"/>
  <c r="BH1046"/>
  <c r="BG1046"/>
  <c r="BF1046"/>
  <c r="T1046"/>
  <c r="R1046"/>
  <c r="P1046"/>
  <c r="BI1040"/>
  <c r="BH1040"/>
  <c r="BG1040"/>
  <c r="BF1040"/>
  <c r="T1040"/>
  <c r="R1040"/>
  <c r="P1040"/>
  <c r="BI1033"/>
  <c r="BH1033"/>
  <c r="BG1033"/>
  <c r="BF1033"/>
  <c r="T1033"/>
  <c r="T1032"/>
  <c r="R1033"/>
  <c r="R1032"/>
  <c r="P1033"/>
  <c r="P1032"/>
  <c r="BI1010"/>
  <c r="BH1010"/>
  <c r="BG1010"/>
  <c r="BF1010"/>
  <c r="T1010"/>
  <c r="R1010"/>
  <c r="P1010"/>
  <c r="BI996"/>
  <c r="BH996"/>
  <c r="BG996"/>
  <c r="BF996"/>
  <c r="T996"/>
  <c r="R996"/>
  <c r="P996"/>
  <c r="BI982"/>
  <c r="BH982"/>
  <c r="BG982"/>
  <c r="BF982"/>
  <c r="T982"/>
  <c r="R982"/>
  <c r="P982"/>
  <c r="BI968"/>
  <c r="BH968"/>
  <c r="BG968"/>
  <c r="BF968"/>
  <c r="T968"/>
  <c r="R968"/>
  <c r="P968"/>
  <c r="BI960"/>
  <c r="BH960"/>
  <c r="BG960"/>
  <c r="BF960"/>
  <c r="T960"/>
  <c r="R960"/>
  <c r="P960"/>
  <c r="BI952"/>
  <c r="BH952"/>
  <c r="BG952"/>
  <c r="BF952"/>
  <c r="T952"/>
  <c r="R952"/>
  <c r="P952"/>
  <c r="BI944"/>
  <c r="BH944"/>
  <c r="BG944"/>
  <c r="BF944"/>
  <c r="T944"/>
  <c r="R944"/>
  <c r="P944"/>
  <c r="BI940"/>
  <c r="BH940"/>
  <c r="BG940"/>
  <c r="BF940"/>
  <c r="T940"/>
  <c r="R940"/>
  <c r="P940"/>
  <c r="BI936"/>
  <c r="BH936"/>
  <c r="BG936"/>
  <c r="BF936"/>
  <c r="T936"/>
  <c r="R936"/>
  <c r="P936"/>
  <c r="BI928"/>
  <c r="BH928"/>
  <c r="BG928"/>
  <c r="BF928"/>
  <c r="T928"/>
  <c r="R928"/>
  <c r="P928"/>
  <c r="BI920"/>
  <c r="BH920"/>
  <c r="BG920"/>
  <c r="BF920"/>
  <c r="T920"/>
  <c r="R920"/>
  <c r="P920"/>
  <c r="BI912"/>
  <c r="BH912"/>
  <c r="BG912"/>
  <c r="BF912"/>
  <c r="T912"/>
  <c r="R912"/>
  <c r="P912"/>
  <c r="BI903"/>
  <c r="BH903"/>
  <c r="BG903"/>
  <c r="BF903"/>
  <c r="T903"/>
  <c r="R903"/>
  <c r="P903"/>
  <c r="BI895"/>
  <c r="BH895"/>
  <c r="BG895"/>
  <c r="BF895"/>
  <c r="T895"/>
  <c r="R895"/>
  <c r="P895"/>
  <c r="BI883"/>
  <c r="BH883"/>
  <c r="BG883"/>
  <c r="BF883"/>
  <c r="T883"/>
  <c r="R883"/>
  <c r="P883"/>
  <c r="BI872"/>
  <c r="BH872"/>
  <c r="BG872"/>
  <c r="BF872"/>
  <c r="T872"/>
  <c r="R872"/>
  <c r="P872"/>
  <c r="BI864"/>
  <c r="BH864"/>
  <c r="BG864"/>
  <c r="BF864"/>
  <c r="T864"/>
  <c r="R864"/>
  <c r="P864"/>
  <c r="BI856"/>
  <c r="BH856"/>
  <c r="BG856"/>
  <c r="BF856"/>
  <c r="T856"/>
  <c r="R856"/>
  <c r="P856"/>
  <c r="BI848"/>
  <c r="BH848"/>
  <c r="BG848"/>
  <c r="BF848"/>
  <c r="T848"/>
  <c r="R848"/>
  <c r="P848"/>
  <c r="BI839"/>
  <c r="BH839"/>
  <c r="BG839"/>
  <c r="BF839"/>
  <c r="T839"/>
  <c r="R839"/>
  <c r="P839"/>
  <c r="BI830"/>
  <c r="BH830"/>
  <c r="BG830"/>
  <c r="BF830"/>
  <c r="T830"/>
  <c r="R830"/>
  <c r="P830"/>
  <c r="BI813"/>
  <c r="BH813"/>
  <c r="BG813"/>
  <c r="BF813"/>
  <c r="T813"/>
  <c r="R813"/>
  <c r="P813"/>
  <c r="BI796"/>
  <c r="BH796"/>
  <c r="BG796"/>
  <c r="BF796"/>
  <c r="T796"/>
  <c r="R796"/>
  <c r="P796"/>
  <c r="BI770"/>
  <c r="BH770"/>
  <c r="BG770"/>
  <c r="BF770"/>
  <c r="T770"/>
  <c r="R770"/>
  <c r="P770"/>
  <c r="BI744"/>
  <c r="BH744"/>
  <c r="BG744"/>
  <c r="BF744"/>
  <c r="T744"/>
  <c r="R744"/>
  <c r="P744"/>
  <c r="BI722"/>
  <c r="BH722"/>
  <c r="BG722"/>
  <c r="BF722"/>
  <c r="T722"/>
  <c r="R722"/>
  <c r="P722"/>
  <c r="BI699"/>
  <c r="BH699"/>
  <c r="BG699"/>
  <c r="BF699"/>
  <c r="T699"/>
  <c r="R699"/>
  <c r="P699"/>
  <c r="BI687"/>
  <c r="BH687"/>
  <c r="BG687"/>
  <c r="BF687"/>
  <c r="T687"/>
  <c r="R687"/>
  <c r="P687"/>
  <c r="BI675"/>
  <c r="BH675"/>
  <c r="BG675"/>
  <c r="BF675"/>
  <c r="T675"/>
  <c r="R675"/>
  <c r="P675"/>
  <c r="BI661"/>
  <c r="BH661"/>
  <c r="BG661"/>
  <c r="BF661"/>
  <c r="T661"/>
  <c r="R661"/>
  <c r="P661"/>
  <c r="BI647"/>
  <c r="BH647"/>
  <c r="BG647"/>
  <c r="BF647"/>
  <c r="T647"/>
  <c r="R647"/>
  <c r="P647"/>
  <c r="BI633"/>
  <c r="BH633"/>
  <c r="BG633"/>
  <c r="BF633"/>
  <c r="T633"/>
  <c r="R633"/>
  <c r="P633"/>
  <c r="BI619"/>
  <c r="BH619"/>
  <c r="BG619"/>
  <c r="BF619"/>
  <c r="T619"/>
  <c r="R619"/>
  <c r="P619"/>
  <c r="BI605"/>
  <c r="BH605"/>
  <c r="BG605"/>
  <c r="BF605"/>
  <c r="T605"/>
  <c r="R605"/>
  <c r="P605"/>
  <c r="BI591"/>
  <c r="BH591"/>
  <c r="BG591"/>
  <c r="BF591"/>
  <c r="T591"/>
  <c r="R591"/>
  <c r="P591"/>
  <c r="BI577"/>
  <c r="BH577"/>
  <c r="BG577"/>
  <c r="BF577"/>
  <c r="T577"/>
  <c r="R577"/>
  <c r="P577"/>
  <c r="BI564"/>
  <c r="BH564"/>
  <c r="BG564"/>
  <c r="BF564"/>
  <c r="T564"/>
  <c r="R564"/>
  <c r="P564"/>
  <c r="BI538"/>
  <c r="BH538"/>
  <c r="BG538"/>
  <c r="BF538"/>
  <c r="T538"/>
  <c r="R538"/>
  <c r="P538"/>
  <c r="BI512"/>
  <c r="BH512"/>
  <c r="BG512"/>
  <c r="BF512"/>
  <c r="T512"/>
  <c r="R512"/>
  <c r="P512"/>
  <c r="BI502"/>
  <c r="BH502"/>
  <c r="BG502"/>
  <c r="BF502"/>
  <c r="T502"/>
  <c r="R502"/>
  <c r="P502"/>
  <c r="BI494"/>
  <c r="BH494"/>
  <c r="BG494"/>
  <c r="BF494"/>
  <c r="T494"/>
  <c r="R494"/>
  <c r="P494"/>
  <c r="BI480"/>
  <c r="BH480"/>
  <c r="BG480"/>
  <c r="BF480"/>
  <c r="T480"/>
  <c r="R480"/>
  <c r="P480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56"/>
  <c r="BH456"/>
  <c r="BG456"/>
  <c r="BF456"/>
  <c r="T456"/>
  <c r="R456"/>
  <c r="P456"/>
  <c r="BI452"/>
  <c r="BH452"/>
  <c r="BG452"/>
  <c r="BF452"/>
  <c r="T452"/>
  <c r="R452"/>
  <c r="P452"/>
  <c r="BI449"/>
  <c r="BH449"/>
  <c r="BG449"/>
  <c r="BF449"/>
  <c r="T449"/>
  <c r="R449"/>
  <c r="P449"/>
  <c r="BI445"/>
  <c r="BH445"/>
  <c r="BG445"/>
  <c r="BF445"/>
  <c r="T445"/>
  <c r="R445"/>
  <c r="P445"/>
  <c r="BI442"/>
  <c r="BH442"/>
  <c r="BG442"/>
  <c r="BF442"/>
  <c r="T442"/>
  <c r="R442"/>
  <c r="P442"/>
  <c r="BI428"/>
  <c r="BH428"/>
  <c r="BG428"/>
  <c r="BF428"/>
  <c r="T428"/>
  <c r="R428"/>
  <c r="P428"/>
  <c r="BI412"/>
  <c r="BH412"/>
  <c r="BG412"/>
  <c r="BF412"/>
  <c r="T412"/>
  <c r="R412"/>
  <c r="P412"/>
  <c r="BI396"/>
  <c r="BH396"/>
  <c r="BG396"/>
  <c r="BF396"/>
  <c r="T396"/>
  <c r="R396"/>
  <c r="P396"/>
  <c r="BI391"/>
  <c r="BH391"/>
  <c r="BG391"/>
  <c r="BF391"/>
  <c r="T391"/>
  <c r="R391"/>
  <c r="P391"/>
  <c r="BI376"/>
  <c r="BH376"/>
  <c r="BG376"/>
  <c r="BF376"/>
  <c r="T376"/>
  <c r="R376"/>
  <c r="P376"/>
  <c r="BI372"/>
  <c r="BH372"/>
  <c r="BG372"/>
  <c r="BF372"/>
  <c r="T372"/>
  <c r="R372"/>
  <c r="P372"/>
  <c r="BI305"/>
  <c r="BH305"/>
  <c r="BG305"/>
  <c r="BF305"/>
  <c r="T305"/>
  <c r="R305"/>
  <c r="P305"/>
  <c r="BI298"/>
  <c r="BH298"/>
  <c r="BG298"/>
  <c r="BF298"/>
  <c r="T298"/>
  <c r="R298"/>
  <c r="P298"/>
  <c r="BI293"/>
  <c r="BH293"/>
  <c r="BG293"/>
  <c r="BF293"/>
  <c r="T293"/>
  <c r="R293"/>
  <c r="P293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49"/>
  <c r="BH249"/>
  <c r="BG249"/>
  <c r="BF249"/>
  <c r="T249"/>
  <c r="R249"/>
  <c r="P249"/>
  <c r="BI244"/>
  <c r="BH244"/>
  <c r="BG244"/>
  <c r="BF244"/>
  <c r="T244"/>
  <c r="R244"/>
  <c r="P244"/>
  <c r="BI198"/>
  <c r="BH198"/>
  <c r="BG198"/>
  <c r="BF198"/>
  <c r="T198"/>
  <c r="R198"/>
  <c r="P198"/>
  <c r="BI179"/>
  <c r="BH179"/>
  <c r="BG179"/>
  <c r="BF179"/>
  <c r="T179"/>
  <c r="R179"/>
  <c r="P179"/>
  <c r="BI165"/>
  <c r="BH165"/>
  <c r="BG165"/>
  <c r="BF165"/>
  <c r="T165"/>
  <c r="R165"/>
  <c r="P165"/>
  <c r="BI155"/>
  <c r="BH155"/>
  <c r="BG155"/>
  <c r="BF155"/>
  <c r="T155"/>
  <c r="R155"/>
  <c r="P155"/>
  <c r="BI147"/>
  <c r="BH147"/>
  <c r="BG147"/>
  <c r="BF147"/>
  <c r="T147"/>
  <c r="R147"/>
  <c r="P147"/>
  <c r="BI137"/>
  <c r="BH137"/>
  <c r="BG137"/>
  <c r="BF137"/>
  <c r="T137"/>
  <c r="R137"/>
  <c r="P137"/>
  <c r="J131"/>
  <c r="J130"/>
  <c r="F130"/>
  <c r="F128"/>
  <c r="E126"/>
  <c r="J94"/>
  <c r="J93"/>
  <c r="F93"/>
  <c r="F91"/>
  <c r="E89"/>
  <c r="J20"/>
  <c r="E20"/>
  <c r="F94"/>
  <c r="J19"/>
  <c r="J14"/>
  <c r="J91"/>
  <c r="E7"/>
  <c r="E122"/>
  <c i="4" r="J39"/>
  <c r="J38"/>
  <c i="1" r="AY98"/>
  <c i="4" r="J37"/>
  <c i="1" r="AX98"/>
  <c i="4" r="BI319"/>
  <c r="BH319"/>
  <c r="BG319"/>
  <c r="BF319"/>
  <c r="T319"/>
  <c r="T318"/>
  <c r="R319"/>
  <c r="R318"/>
  <c r="P319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1"/>
  <c r="BH221"/>
  <c r="BG221"/>
  <c r="BF221"/>
  <c r="T221"/>
  <c r="R221"/>
  <c r="P221"/>
  <c r="BI219"/>
  <c r="BH219"/>
  <c r="BG219"/>
  <c r="BF219"/>
  <c r="T219"/>
  <c r="R219"/>
  <c r="P219"/>
  <c r="BI210"/>
  <c r="BH210"/>
  <c r="BG210"/>
  <c r="BF210"/>
  <c r="T210"/>
  <c r="R210"/>
  <c r="P210"/>
  <c r="BI205"/>
  <c r="BH205"/>
  <c r="BG205"/>
  <c r="BF205"/>
  <c r="T205"/>
  <c r="R205"/>
  <c r="P205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3" r="J37"/>
  <c r="J36"/>
  <c i="1" r="AY96"/>
  <c i="3" r="J35"/>
  <c i="1" r="AX96"/>
  <c i="3" r="BI406"/>
  <c r="BH406"/>
  <c r="BG406"/>
  <c r="BF406"/>
  <c r="T406"/>
  <c r="T405"/>
  <c r="R406"/>
  <c r="R405"/>
  <c r="P406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66"/>
  <c r="BH266"/>
  <c r="BG266"/>
  <c r="BF266"/>
  <c r="T266"/>
  <c r="T265"/>
  <c r="R266"/>
  <c r="R265"/>
  <c r="P266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31"/>
  <c r="BH231"/>
  <c r="BG231"/>
  <c r="BF231"/>
  <c r="T231"/>
  <c r="R231"/>
  <c r="P231"/>
  <c r="BI224"/>
  <c r="BH224"/>
  <c r="BG224"/>
  <c r="BF224"/>
  <c r="T224"/>
  <c r="R224"/>
  <c r="P224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2" r="J722"/>
  <c r="J37"/>
  <c r="J36"/>
  <c i="1" r="AY95"/>
  <c i="2" r="J35"/>
  <c i="1" r="AX95"/>
  <c i="2" r="BI862"/>
  <c r="BH862"/>
  <c r="BG862"/>
  <c r="BF862"/>
  <c r="T862"/>
  <c r="T861"/>
  <c r="T860"/>
  <c r="R862"/>
  <c r="R861"/>
  <c r="R860"/>
  <c r="P862"/>
  <c r="P861"/>
  <c r="P860"/>
  <c r="BI859"/>
  <c r="BH859"/>
  <c r="BG859"/>
  <c r="BF859"/>
  <c r="T859"/>
  <c r="T858"/>
  <c r="R859"/>
  <c r="R858"/>
  <c r="P859"/>
  <c r="P858"/>
  <c r="BI854"/>
  <c r="BH854"/>
  <c r="BG854"/>
  <c r="BF854"/>
  <c r="T854"/>
  <c r="R854"/>
  <c r="P854"/>
  <c r="BI849"/>
  <c r="BH849"/>
  <c r="BG849"/>
  <c r="BF849"/>
  <c r="T849"/>
  <c r="R849"/>
  <c r="P849"/>
  <c r="BI845"/>
  <c r="BH845"/>
  <c r="BG845"/>
  <c r="BF845"/>
  <c r="T845"/>
  <c r="R845"/>
  <c r="P845"/>
  <c r="BI840"/>
  <c r="BH840"/>
  <c r="BG840"/>
  <c r="BF840"/>
  <c r="T840"/>
  <c r="R840"/>
  <c r="P840"/>
  <c r="BI830"/>
  <c r="BH830"/>
  <c r="BG830"/>
  <c r="BF830"/>
  <c r="T830"/>
  <c r="R830"/>
  <c r="P830"/>
  <c r="BI821"/>
  <c r="BH821"/>
  <c r="BG821"/>
  <c r="BF821"/>
  <c r="T821"/>
  <c r="R821"/>
  <c r="P821"/>
  <c r="BI812"/>
  <c r="BH812"/>
  <c r="BG812"/>
  <c r="BF812"/>
  <c r="T812"/>
  <c r="R812"/>
  <c r="P812"/>
  <c r="BI808"/>
  <c r="BH808"/>
  <c r="BG808"/>
  <c r="BF808"/>
  <c r="T808"/>
  <c r="R808"/>
  <c r="P808"/>
  <c r="BI803"/>
  <c r="BH803"/>
  <c r="BG803"/>
  <c r="BF803"/>
  <c r="T803"/>
  <c r="R803"/>
  <c r="P803"/>
  <c r="BI792"/>
  <c r="BH792"/>
  <c r="BG792"/>
  <c r="BF792"/>
  <c r="T792"/>
  <c r="T791"/>
  <c r="R792"/>
  <c r="R791"/>
  <c r="P792"/>
  <c r="P791"/>
  <c r="BI781"/>
  <c r="BH781"/>
  <c r="BG781"/>
  <c r="BF781"/>
  <c r="T781"/>
  <c r="T780"/>
  <c r="R781"/>
  <c r="R780"/>
  <c r="P781"/>
  <c r="P780"/>
  <c r="BI776"/>
  <c r="BH776"/>
  <c r="BG776"/>
  <c r="BF776"/>
  <c r="T776"/>
  <c r="R776"/>
  <c r="P776"/>
  <c r="BI772"/>
  <c r="BH772"/>
  <c r="BG772"/>
  <c r="BF772"/>
  <c r="T772"/>
  <c r="R772"/>
  <c r="P772"/>
  <c r="BI768"/>
  <c r="BH768"/>
  <c r="BG768"/>
  <c r="BF768"/>
  <c r="T768"/>
  <c r="R768"/>
  <c r="P768"/>
  <c r="BI764"/>
  <c r="BH764"/>
  <c r="BG764"/>
  <c r="BF764"/>
  <c r="T764"/>
  <c r="R764"/>
  <c r="P764"/>
  <c r="BI760"/>
  <c r="BH760"/>
  <c r="BG760"/>
  <c r="BF760"/>
  <c r="T760"/>
  <c r="R760"/>
  <c r="P760"/>
  <c r="BI756"/>
  <c r="BH756"/>
  <c r="BG756"/>
  <c r="BF756"/>
  <c r="T756"/>
  <c r="R756"/>
  <c r="P756"/>
  <c r="BI752"/>
  <c r="BH752"/>
  <c r="BG752"/>
  <c r="BF752"/>
  <c r="T752"/>
  <c r="R752"/>
  <c r="P752"/>
  <c r="BI748"/>
  <c r="BH748"/>
  <c r="BG748"/>
  <c r="BF748"/>
  <c r="T748"/>
  <c r="R748"/>
  <c r="P748"/>
  <c r="BI744"/>
  <c r="BH744"/>
  <c r="BG744"/>
  <c r="BF744"/>
  <c r="T744"/>
  <c r="R744"/>
  <c r="P744"/>
  <c r="BI740"/>
  <c r="BH740"/>
  <c r="BG740"/>
  <c r="BF740"/>
  <c r="T740"/>
  <c r="R740"/>
  <c r="P740"/>
  <c r="BI736"/>
  <c r="BH736"/>
  <c r="BG736"/>
  <c r="BF736"/>
  <c r="T736"/>
  <c r="R736"/>
  <c r="P736"/>
  <c r="BI732"/>
  <c r="BH732"/>
  <c r="BG732"/>
  <c r="BF732"/>
  <c r="T732"/>
  <c r="R732"/>
  <c r="P732"/>
  <c r="BI728"/>
  <c r="BH728"/>
  <c r="BG728"/>
  <c r="BF728"/>
  <c r="T728"/>
  <c r="R728"/>
  <c r="P728"/>
  <c r="BI724"/>
  <c r="BH724"/>
  <c r="BG724"/>
  <c r="BF724"/>
  <c r="T724"/>
  <c r="R724"/>
  <c r="P724"/>
  <c r="J105"/>
  <c r="BI718"/>
  <c r="BH718"/>
  <c r="BG718"/>
  <c r="BF718"/>
  <c r="T718"/>
  <c r="R718"/>
  <c r="P718"/>
  <c r="BI703"/>
  <c r="BH703"/>
  <c r="BG703"/>
  <c r="BF703"/>
  <c r="T703"/>
  <c r="R703"/>
  <c r="P703"/>
  <c r="BI699"/>
  <c r="BH699"/>
  <c r="BG699"/>
  <c r="BF699"/>
  <c r="T699"/>
  <c r="R699"/>
  <c r="P699"/>
  <c r="BI696"/>
  <c r="BH696"/>
  <c r="BG696"/>
  <c r="BF696"/>
  <c r="T696"/>
  <c r="R696"/>
  <c r="P696"/>
  <c r="BI691"/>
  <c r="BH691"/>
  <c r="BG691"/>
  <c r="BF691"/>
  <c r="T691"/>
  <c r="R691"/>
  <c r="P691"/>
  <c r="BI686"/>
  <c r="BH686"/>
  <c r="BG686"/>
  <c r="BF686"/>
  <c r="T686"/>
  <c r="R686"/>
  <c r="P686"/>
  <c r="BI677"/>
  <c r="BH677"/>
  <c r="BG677"/>
  <c r="BF677"/>
  <c r="T677"/>
  <c r="R677"/>
  <c r="P677"/>
  <c r="BI672"/>
  <c r="BH672"/>
  <c r="BG672"/>
  <c r="BF672"/>
  <c r="T672"/>
  <c r="R672"/>
  <c r="P672"/>
  <c r="BI668"/>
  <c r="BH668"/>
  <c r="BG668"/>
  <c r="BF668"/>
  <c r="T668"/>
  <c r="R668"/>
  <c r="P668"/>
  <c r="BI665"/>
  <c r="BH665"/>
  <c r="BG665"/>
  <c r="BF665"/>
  <c r="T665"/>
  <c r="R665"/>
  <c r="P665"/>
  <c r="BI661"/>
  <c r="BH661"/>
  <c r="BG661"/>
  <c r="BF661"/>
  <c r="T661"/>
  <c r="R661"/>
  <c r="P661"/>
  <c r="BI658"/>
  <c r="BH658"/>
  <c r="BG658"/>
  <c r="BF658"/>
  <c r="T658"/>
  <c r="R658"/>
  <c r="P658"/>
  <c r="BI653"/>
  <c r="BH653"/>
  <c r="BG653"/>
  <c r="BF653"/>
  <c r="T653"/>
  <c r="R653"/>
  <c r="P653"/>
  <c r="BI648"/>
  <c r="BH648"/>
  <c r="BG648"/>
  <c r="BF648"/>
  <c r="T648"/>
  <c r="R648"/>
  <c r="P648"/>
  <c r="BI643"/>
  <c r="BH643"/>
  <c r="BG643"/>
  <c r="BF643"/>
  <c r="T643"/>
  <c r="R643"/>
  <c r="P643"/>
  <c r="BI639"/>
  <c r="BH639"/>
  <c r="BG639"/>
  <c r="BF639"/>
  <c r="T639"/>
  <c r="R639"/>
  <c r="P639"/>
  <c r="BI633"/>
  <c r="BH633"/>
  <c r="BG633"/>
  <c r="BF633"/>
  <c r="T633"/>
  <c r="R633"/>
  <c r="P633"/>
  <c r="BI625"/>
  <c r="BH625"/>
  <c r="BG625"/>
  <c r="BF625"/>
  <c r="T625"/>
  <c r="R625"/>
  <c r="P625"/>
  <c r="BI617"/>
  <c r="BH617"/>
  <c r="BG617"/>
  <c r="BF617"/>
  <c r="T617"/>
  <c r="R617"/>
  <c r="P617"/>
  <c r="BI611"/>
  <c r="BH611"/>
  <c r="BG611"/>
  <c r="BF611"/>
  <c r="T611"/>
  <c r="R611"/>
  <c r="P611"/>
  <c r="BI605"/>
  <c r="BH605"/>
  <c r="BG605"/>
  <c r="BF605"/>
  <c r="T605"/>
  <c r="R605"/>
  <c r="P605"/>
  <c r="BI598"/>
  <c r="BH598"/>
  <c r="BG598"/>
  <c r="BF598"/>
  <c r="T598"/>
  <c r="R598"/>
  <c r="P598"/>
  <c r="BI591"/>
  <c r="BH591"/>
  <c r="BG591"/>
  <c r="BF591"/>
  <c r="T591"/>
  <c r="R591"/>
  <c r="P591"/>
  <c r="BI586"/>
  <c r="BH586"/>
  <c r="BG586"/>
  <c r="BF586"/>
  <c r="T586"/>
  <c r="R586"/>
  <c r="P586"/>
  <c r="BI581"/>
  <c r="BH581"/>
  <c r="BG581"/>
  <c r="BF581"/>
  <c r="T581"/>
  <c r="R581"/>
  <c r="P581"/>
  <c r="BI568"/>
  <c r="BH568"/>
  <c r="BG568"/>
  <c r="BF568"/>
  <c r="T568"/>
  <c r="R568"/>
  <c r="P568"/>
  <c r="BI556"/>
  <c r="BH556"/>
  <c r="BG556"/>
  <c r="BF556"/>
  <c r="T556"/>
  <c r="R556"/>
  <c r="P556"/>
  <c r="BI544"/>
  <c r="BH544"/>
  <c r="BG544"/>
  <c r="BF544"/>
  <c r="T544"/>
  <c r="R544"/>
  <c r="P544"/>
  <c r="BI532"/>
  <c r="BH532"/>
  <c r="BG532"/>
  <c r="BF532"/>
  <c r="T532"/>
  <c r="R532"/>
  <c r="P532"/>
  <c r="BI520"/>
  <c r="BH520"/>
  <c r="BG520"/>
  <c r="BF520"/>
  <c r="T520"/>
  <c r="R520"/>
  <c r="P520"/>
  <c r="BI508"/>
  <c r="BH508"/>
  <c r="BG508"/>
  <c r="BF508"/>
  <c r="T508"/>
  <c r="R508"/>
  <c r="P508"/>
  <c r="BI496"/>
  <c r="BH496"/>
  <c r="BG496"/>
  <c r="BF496"/>
  <c r="T496"/>
  <c r="R496"/>
  <c r="P496"/>
  <c r="BI484"/>
  <c r="BH484"/>
  <c r="BG484"/>
  <c r="BF484"/>
  <c r="T484"/>
  <c r="R484"/>
  <c r="P484"/>
  <c r="BI472"/>
  <c r="BH472"/>
  <c r="BG472"/>
  <c r="BF472"/>
  <c r="T472"/>
  <c r="R472"/>
  <c r="P472"/>
  <c r="BI460"/>
  <c r="BH460"/>
  <c r="BG460"/>
  <c r="BF460"/>
  <c r="T460"/>
  <c r="R460"/>
  <c r="P460"/>
  <c r="BI448"/>
  <c r="BH448"/>
  <c r="BG448"/>
  <c r="BF448"/>
  <c r="T448"/>
  <c r="R448"/>
  <c r="P448"/>
  <c r="BI440"/>
  <c r="BH440"/>
  <c r="BG440"/>
  <c r="BF440"/>
  <c r="T440"/>
  <c r="R440"/>
  <c r="P440"/>
  <c r="BI429"/>
  <c r="BH429"/>
  <c r="BG429"/>
  <c r="BF429"/>
  <c r="T429"/>
  <c r="R429"/>
  <c r="P429"/>
  <c r="BI421"/>
  <c r="BH421"/>
  <c r="BG421"/>
  <c r="BF421"/>
  <c r="T421"/>
  <c r="R421"/>
  <c r="P421"/>
  <c r="BI414"/>
  <c r="BH414"/>
  <c r="BG414"/>
  <c r="BF414"/>
  <c r="T414"/>
  <c r="R414"/>
  <c r="P414"/>
  <c r="BI407"/>
  <c r="BH407"/>
  <c r="BG407"/>
  <c r="BF407"/>
  <c r="T407"/>
  <c r="R407"/>
  <c r="P407"/>
  <c r="BI400"/>
  <c r="BH400"/>
  <c r="BG400"/>
  <c r="BF400"/>
  <c r="T400"/>
  <c r="R400"/>
  <c r="P400"/>
  <c r="BI391"/>
  <c r="BH391"/>
  <c r="BG391"/>
  <c r="BF391"/>
  <c r="T391"/>
  <c r="R391"/>
  <c r="P391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8"/>
  <c r="BH358"/>
  <c r="BG358"/>
  <c r="BF358"/>
  <c r="T358"/>
  <c r="R358"/>
  <c r="P358"/>
  <c r="BI346"/>
  <c r="BH346"/>
  <c r="BG346"/>
  <c r="BF346"/>
  <c r="T346"/>
  <c r="R346"/>
  <c r="P346"/>
  <c r="BI341"/>
  <c r="BH341"/>
  <c r="BG341"/>
  <c r="BF341"/>
  <c r="T341"/>
  <c r="R341"/>
  <c r="P341"/>
  <c r="BI304"/>
  <c r="BH304"/>
  <c r="BG304"/>
  <c r="BF304"/>
  <c r="T304"/>
  <c r="R304"/>
  <c r="P304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6"/>
  <c r="BH276"/>
  <c r="BG276"/>
  <c r="BF276"/>
  <c r="T276"/>
  <c r="R276"/>
  <c r="P276"/>
  <c r="BI253"/>
  <c r="BH253"/>
  <c r="BG253"/>
  <c r="BF253"/>
  <c r="T253"/>
  <c r="R253"/>
  <c r="P253"/>
  <c r="BI248"/>
  <c r="BH248"/>
  <c r="BG248"/>
  <c r="BF248"/>
  <c r="T248"/>
  <c r="R248"/>
  <c r="P248"/>
  <c r="BI200"/>
  <c r="BH200"/>
  <c r="BG200"/>
  <c r="BF200"/>
  <c r="T200"/>
  <c r="R200"/>
  <c r="P200"/>
  <c r="BI181"/>
  <c r="BH181"/>
  <c r="BG181"/>
  <c r="BF181"/>
  <c r="T181"/>
  <c r="R181"/>
  <c r="P181"/>
  <c r="BI170"/>
  <c r="BH170"/>
  <c r="BG170"/>
  <c r="BF170"/>
  <c r="T170"/>
  <c r="R170"/>
  <c r="P170"/>
  <c r="BI164"/>
  <c r="BH164"/>
  <c r="BG164"/>
  <c r="BF164"/>
  <c r="T164"/>
  <c r="R164"/>
  <c r="P164"/>
  <c r="BI153"/>
  <c r="BH153"/>
  <c r="BG153"/>
  <c r="BF153"/>
  <c r="T153"/>
  <c r="R153"/>
  <c r="P153"/>
  <c r="BI145"/>
  <c r="BH145"/>
  <c r="BG145"/>
  <c r="BF145"/>
  <c r="T145"/>
  <c r="R145"/>
  <c r="P145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85"/>
  <c i="1" r="L90"/>
  <c r="AM90"/>
  <c r="AM89"/>
  <c r="L89"/>
  <c r="AM87"/>
  <c r="L87"/>
  <c r="L85"/>
  <c r="L84"/>
  <c i="2" r="BK859"/>
  <c r="BK849"/>
  <c r="BK792"/>
  <c r="J756"/>
  <c r="J740"/>
  <c r="J718"/>
  <c r="J653"/>
  <c r="J617"/>
  <c r="J484"/>
  <c r="J369"/>
  <c r="J294"/>
  <c r="J164"/>
  <c i="1" r="AS97"/>
  <c i="2" r="J772"/>
  <c r="J760"/>
  <c r="J748"/>
  <c r="BK703"/>
  <c r="J677"/>
  <c r="J661"/>
  <c r="BK643"/>
  <c r="J598"/>
  <c r="J568"/>
  <c r="J508"/>
  <c r="J460"/>
  <c r="J421"/>
  <c r="J388"/>
  <c r="J361"/>
  <c r="J304"/>
  <c r="BK200"/>
  <c r="J135"/>
  <c r="J803"/>
  <c r="J691"/>
  <c r="BK661"/>
  <c r="J643"/>
  <c r="BK611"/>
  <c r="BK556"/>
  <c r="BK508"/>
  <c r="BK460"/>
  <c r="BK414"/>
  <c r="J391"/>
  <c r="J358"/>
  <c r="BK290"/>
  <c r="BK276"/>
  <c r="J170"/>
  <c i="3" r="J391"/>
  <c r="J358"/>
  <c r="BK349"/>
  <c r="J341"/>
  <c r="J333"/>
  <c r="J325"/>
  <c r="J316"/>
  <c r="J305"/>
  <c r="BK283"/>
  <c r="BK231"/>
  <c r="J204"/>
  <c r="J179"/>
  <c r="BK148"/>
  <c r="BK406"/>
  <c r="BK401"/>
  <c r="BK394"/>
  <c r="J378"/>
  <c r="J369"/>
  <c r="BK363"/>
  <c r="J357"/>
  <c r="J351"/>
  <c r="BK344"/>
  <c r="BK330"/>
  <c r="J317"/>
  <c r="BK309"/>
  <c r="J293"/>
  <c r="BK277"/>
  <c r="BK246"/>
  <c r="J187"/>
  <c r="BK152"/>
  <c r="BK128"/>
  <c r="J394"/>
  <c r="BK371"/>
  <c r="BK357"/>
  <c r="J338"/>
  <c r="J330"/>
  <c r="BK325"/>
  <c r="BK319"/>
  <c r="J315"/>
  <c r="BK299"/>
  <c r="J277"/>
  <c r="BK261"/>
  <c r="J246"/>
  <c r="BK191"/>
  <c r="BK138"/>
  <c r="BK386"/>
  <c r="J372"/>
  <c r="J367"/>
  <c r="J344"/>
  <c r="J335"/>
  <c r="BK318"/>
  <c r="J309"/>
  <c r="BK297"/>
  <c r="BK287"/>
  <c r="J266"/>
  <c r="J224"/>
  <c r="J175"/>
  <c r="BK143"/>
  <c r="BK130"/>
  <c i="4" r="J314"/>
  <c r="BK301"/>
  <c r="J288"/>
  <c r="BK274"/>
  <c r="BK263"/>
  <c r="J251"/>
  <c r="BK235"/>
  <c r="J219"/>
  <c r="J181"/>
  <c r="J312"/>
  <c r="J285"/>
  <c r="J280"/>
  <c r="J274"/>
  <c r="BK257"/>
  <c r="BK245"/>
  <c r="BK219"/>
  <c r="J169"/>
  <c r="J153"/>
  <c r="BK131"/>
  <c r="BK288"/>
  <c r="BK285"/>
  <c r="J268"/>
  <c r="J247"/>
  <c r="J190"/>
  <c r="J157"/>
  <c r="BK133"/>
  <c r="BK314"/>
  <c r="J294"/>
  <c r="J282"/>
  <c r="J276"/>
  <c r="J255"/>
  <c r="BK237"/>
  <c r="BK221"/>
  <c r="BK190"/>
  <c r="BK157"/>
  <c i="5" r="BK1089"/>
  <c r="BK1071"/>
  <c r="BK1061"/>
  <c r="J1033"/>
  <c r="J960"/>
  <c r="BK903"/>
  <c r="J872"/>
  <c r="J839"/>
  <c r="J770"/>
  <c r="BK633"/>
  <c r="BK512"/>
  <c r="J442"/>
  <c r="J287"/>
  <c r="BK249"/>
  <c r="BK1056"/>
  <c r="BK968"/>
  <c r="J848"/>
  <c r="BK647"/>
  <c r="BK564"/>
  <c r="BK480"/>
  <c r="BK442"/>
  <c r="J372"/>
  <c r="BK275"/>
  <c r="BK155"/>
  <c r="J952"/>
  <c r="J920"/>
  <c r="BK744"/>
  <c r="BK661"/>
  <c r="BK502"/>
  <c r="BK428"/>
  <c r="BK293"/>
  <c r="J279"/>
  <c r="BK1040"/>
  <c r="BK960"/>
  <c r="J903"/>
  <c r="BK699"/>
  <c r="J619"/>
  <c r="J480"/>
  <c r="BK396"/>
  <c r="J305"/>
  <c r="BK165"/>
  <c i="6" r="BK381"/>
  <c r="J359"/>
  <c r="BK300"/>
  <c r="BK267"/>
  <c r="J187"/>
  <c r="BK158"/>
  <c r="J381"/>
  <c r="BK374"/>
  <c r="J356"/>
  <c r="J331"/>
  <c r="J253"/>
  <c r="J222"/>
  <c r="BK215"/>
  <c r="BK209"/>
  <c r="J183"/>
  <c r="BK159"/>
  <c r="BK133"/>
  <c r="J363"/>
  <c r="J355"/>
  <c r="BK329"/>
  <c r="J319"/>
  <c r="BK293"/>
  <c r="BK253"/>
  <c r="BK234"/>
  <c r="J209"/>
  <c r="BK179"/>
  <c r="BK137"/>
  <c r="BK369"/>
  <c r="BK343"/>
  <c r="BK326"/>
  <c r="J317"/>
  <c r="BK297"/>
  <c r="J276"/>
  <c r="BK235"/>
  <c r="BK220"/>
  <c r="J207"/>
  <c r="BK187"/>
  <c r="BK150"/>
  <c i="7" r="BK138"/>
  <c r="J156"/>
  <c r="J141"/>
  <c r="J125"/>
  <c i="2" r="J859"/>
  <c r="J845"/>
  <c r="BK821"/>
  <c r="J768"/>
  <c r="BK744"/>
  <c r="BK728"/>
  <c r="J696"/>
  <c r="J648"/>
  <c r="J586"/>
  <c r="BK381"/>
  <c r="J299"/>
  <c r="BK253"/>
  <c r="J145"/>
  <c r="J821"/>
  <c r="BK803"/>
  <c r="BK776"/>
  <c r="BK764"/>
  <c r="BK756"/>
  <c r="J736"/>
  <c r="J724"/>
  <c r="BK696"/>
  <c r="BK668"/>
  <c r="BK648"/>
  <c r="BK605"/>
  <c r="J544"/>
  <c r="BK496"/>
  <c r="J448"/>
  <c r="J414"/>
  <c r="BK369"/>
  <c r="BK346"/>
  <c r="BK299"/>
  <c r="J278"/>
  <c r="J181"/>
  <c r="J849"/>
  <c r="J781"/>
  <c r="BK686"/>
  <c r="J668"/>
  <c r="J658"/>
  <c r="BK625"/>
  <c r="BK591"/>
  <c r="BK568"/>
  <c r="J532"/>
  <c r="BK448"/>
  <c r="BK421"/>
  <c r="J407"/>
  <c r="J384"/>
  <c r="J341"/>
  <c r="BK286"/>
  <c r="BK248"/>
  <c r="BK164"/>
  <c i="3" r="BK369"/>
  <c r="J362"/>
  <c r="J352"/>
  <c r="BK346"/>
  <c r="J337"/>
  <c r="J331"/>
  <c r="J324"/>
  <c r="J308"/>
  <c r="J285"/>
  <c r="BK259"/>
  <c r="J199"/>
  <c r="J169"/>
  <c r="BK150"/>
  <c r="J140"/>
  <c r="J406"/>
  <c r="J399"/>
  <c r="J386"/>
  <c r="J373"/>
  <c r="BK364"/>
  <c r="J356"/>
  <c r="J349"/>
  <c r="BK339"/>
  <c r="J329"/>
  <c r="J314"/>
  <c r="BK304"/>
  <c r="BK295"/>
  <c r="J279"/>
  <c r="BK256"/>
  <c r="J231"/>
  <c r="J195"/>
  <c r="BK174"/>
  <c r="J148"/>
  <c r="BK398"/>
  <c r="BK378"/>
  <c r="J366"/>
  <c r="BK359"/>
  <c r="J339"/>
  <c r="BK333"/>
  <c r="J326"/>
  <c r="J320"/>
  <c r="BK308"/>
  <c r="BK289"/>
  <c r="BK279"/>
  <c r="J263"/>
  <c r="J244"/>
  <c r="J183"/>
  <c r="BK136"/>
  <c r="J382"/>
  <c r="J371"/>
  <c r="BK361"/>
  <c r="J336"/>
  <c r="BK324"/>
  <c r="J313"/>
  <c r="J304"/>
  <c r="J289"/>
  <c r="BK273"/>
  <c r="BK204"/>
  <c r="BK169"/>
  <c r="J138"/>
  <c i="4" r="BK319"/>
  <c r="J303"/>
  <c r="J290"/>
  <c r="BK277"/>
  <c r="J266"/>
  <c r="BK253"/>
  <c r="J239"/>
  <c r="J221"/>
  <c r="BK187"/>
  <c r="J143"/>
  <c r="BK286"/>
  <c r="J281"/>
  <c r="J275"/>
  <c r="BK255"/>
  <c r="BK239"/>
  <c r="BK181"/>
  <c r="BK165"/>
  <c r="BK143"/>
  <c r="BK312"/>
  <c r="J301"/>
  <c r="J284"/>
  <c r="BK270"/>
  <c r="J259"/>
  <c r="J235"/>
  <c r="J187"/>
  <c r="J161"/>
  <c r="J139"/>
  <c r="J316"/>
  <c r="BK306"/>
  <c r="BK279"/>
  <c r="BK275"/>
  <c r="BK259"/>
  <c r="BK247"/>
  <c r="BK227"/>
  <c r="BK194"/>
  <c r="J160"/>
  <c i="5" r="J1089"/>
  <c r="J1071"/>
  <c r="J1061"/>
  <c r="J1040"/>
  <c r="BK982"/>
  <c r="J912"/>
  <c r="BK864"/>
  <c r="J830"/>
  <c r="J687"/>
  <c r="BK605"/>
  <c r="BK473"/>
  <c r="J412"/>
  <c r="J293"/>
  <c r="BK263"/>
  <c r="BK1010"/>
  <c r="J936"/>
  <c r="J796"/>
  <c r="BK591"/>
  <c r="J512"/>
  <c r="BK456"/>
  <c r="J428"/>
  <c r="J283"/>
  <c r="J179"/>
  <c r="J1046"/>
  <c r="BK928"/>
  <c r="BK687"/>
  <c r="BK538"/>
  <c r="BK452"/>
  <c r="J396"/>
  <c r="BK283"/>
  <c r="BK244"/>
  <c r="BK1033"/>
  <c r="J944"/>
  <c r="BK912"/>
  <c r="BK830"/>
  <c r="J675"/>
  <c r="J577"/>
  <c r="J456"/>
  <c r="BK391"/>
  <c r="BK265"/>
  <c r="J155"/>
  <c i="6" r="BK379"/>
  <c r="J360"/>
  <c r="J310"/>
  <c r="BK263"/>
  <c r="J234"/>
  <c r="BK228"/>
  <c r="BK225"/>
  <c r="J220"/>
  <c r="BK207"/>
  <c r="BK199"/>
  <c r="J159"/>
  <c r="J135"/>
  <c r="J370"/>
  <c r="J352"/>
  <c r="J284"/>
  <c r="BK246"/>
  <c r="J216"/>
  <c r="BK206"/>
  <c r="BK161"/>
  <c r="J147"/>
  <c r="BK367"/>
  <c r="BK359"/>
  <c r="BK332"/>
  <c r="J326"/>
  <c r="BK310"/>
  <c r="J288"/>
  <c r="J246"/>
  <c r="J212"/>
  <c r="BK195"/>
  <c r="J161"/>
  <c r="BK370"/>
  <c r="BK346"/>
  <c r="BK334"/>
  <c r="J332"/>
  <c r="BK320"/>
  <c r="J313"/>
  <c r="J293"/>
  <c r="BK271"/>
  <c r="BK231"/>
  <c r="BK216"/>
  <c r="J206"/>
  <c r="BK183"/>
  <c r="BK147"/>
  <c i="7" r="BK162"/>
  <c r="J147"/>
  <c r="BK171"/>
  <c r="J159"/>
  <c r="BK147"/>
  <c r="BK122"/>
  <c r="J153"/>
  <c r="J132"/>
  <c r="BK159"/>
  <c r="J135"/>
  <c i="2" r="J862"/>
  <c r="BK854"/>
  <c r="J840"/>
  <c r="BK808"/>
  <c r="BK760"/>
  <c r="BK748"/>
  <c r="BK732"/>
  <c r="J703"/>
  <c r="BK633"/>
  <c r="J556"/>
  <c r="BK407"/>
  <c r="J346"/>
  <c r="J276"/>
  <c r="J153"/>
  <c r="J830"/>
  <c r="J808"/>
  <c r="BK781"/>
  <c r="BK768"/>
  <c r="BK752"/>
  <c r="J744"/>
  <c r="J728"/>
  <c r="BK691"/>
  <c r="J665"/>
  <c r="J611"/>
  <c r="BK581"/>
  <c r="BK532"/>
  <c r="BK472"/>
  <c r="J429"/>
  <c r="J400"/>
  <c r="BK384"/>
  <c r="BK358"/>
  <c r="J290"/>
  <c r="J248"/>
  <c r="BK145"/>
  <c r="J812"/>
  <c r="J699"/>
  <c r="BK677"/>
  <c r="BK665"/>
  <c r="J639"/>
  <c r="BK617"/>
  <c r="BK598"/>
  <c r="J581"/>
  <c r="BK520"/>
  <c r="J472"/>
  <c r="BK429"/>
  <c r="BK388"/>
  <c r="BK365"/>
  <c r="BK294"/>
  <c r="BK282"/>
  <c r="J253"/>
  <c r="BK135"/>
  <c i="3" r="J363"/>
  <c r="BK354"/>
  <c r="J347"/>
  <c r="BK338"/>
  <c r="BK332"/>
  <c r="J322"/>
  <c r="J311"/>
  <c r="J299"/>
  <c r="BK244"/>
  <c r="BK208"/>
  <c r="BK183"/>
  <c r="J152"/>
  <c r="J130"/>
  <c r="J403"/>
  <c r="J396"/>
  <c r="BK382"/>
  <c r="BK366"/>
  <c r="BK358"/>
  <c r="BK352"/>
  <c r="J346"/>
  <c r="BK334"/>
  <c r="J319"/>
  <c r="BK312"/>
  <c r="BK301"/>
  <c r="J291"/>
  <c r="J273"/>
  <c r="J201"/>
  <c r="BK179"/>
  <c r="BK171"/>
  <c r="J144"/>
  <c r="BK396"/>
  <c r="BK372"/>
  <c r="J364"/>
  <c r="BK356"/>
  <c r="BK336"/>
  <c r="BK329"/>
  <c r="BK322"/>
  <c r="BK316"/>
  <c r="J306"/>
  <c r="J287"/>
  <c r="J275"/>
  <c r="J259"/>
  <c r="J208"/>
  <c r="J143"/>
  <c r="J398"/>
  <c r="J376"/>
  <c r="BK368"/>
  <c r="J360"/>
  <c r="BK337"/>
  <c r="BK328"/>
  <c r="BK314"/>
  <c r="BK305"/>
  <c r="BK293"/>
  <c r="BK285"/>
  <c r="J261"/>
  <c r="BK201"/>
  <c r="J171"/>
  <c r="BK140"/>
  <c r="J128"/>
  <c i="4" r="J310"/>
  <c r="BK294"/>
  <c r="BK278"/>
  <c r="J270"/>
  <c r="J261"/>
  <c r="BK243"/>
  <c r="J227"/>
  <c r="J185"/>
  <c r="BK141"/>
  <c r="J298"/>
  <c r="BK282"/>
  <c r="BK276"/>
  <c r="BK266"/>
  <c r="J241"/>
  <c r="J194"/>
  <c r="J173"/>
  <c r="BK160"/>
  <c r="BK139"/>
  <c r="BK303"/>
  <c r="J286"/>
  <c r="BK280"/>
  <c r="BK251"/>
  <c r="J245"/>
  <c r="BK185"/>
  <c r="BK153"/>
  <c r="J131"/>
  <c r="BK310"/>
  <c r="BK290"/>
  <c r="J278"/>
  <c r="BK268"/>
  <c r="J249"/>
  <c r="J230"/>
  <c r="BK205"/>
  <c r="BK169"/>
  <c r="J133"/>
  <c i="5" r="J1086"/>
  <c r="J1065"/>
  <c r="J1056"/>
  <c r="J1010"/>
  <c r="J928"/>
  <c r="J895"/>
  <c r="BK856"/>
  <c r="BK796"/>
  <c r="BK675"/>
  <c r="J591"/>
  <c r="J477"/>
  <c r="J391"/>
  <c r="J271"/>
  <c r="J244"/>
  <c r="J982"/>
  <c r="BK895"/>
  <c r="J744"/>
  <c r="J538"/>
  <c r="J473"/>
  <c r="J445"/>
  <c r="BK376"/>
  <c r="BK279"/>
  <c r="J249"/>
  <c r="J147"/>
  <c r="J940"/>
  <c r="J864"/>
  <c r="J699"/>
  <c r="J633"/>
  <c r="J470"/>
  <c r="BK298"/>
  <c r="J275"/>
  <c r="J165"/>
  <c r="J996"/>
  <c r="BK936"/>
  <c r="BK839"/>
  <c r="J661"/>
  <c r="J564"/>
  <c r="J452"/>
  <c r="J376"/>
  <c r="BK198"/>
  <c r="BK147"/>
  <c i="6" r="BK371"/>
  <c r="BK355"/>
  <c r="BK349"/>
  <c r="J346"/>
  <c r="J333"/>
  <c r="BK330"/>
  <c r="BK317"/>
  <c r="BK313"/>
  <c r="BK280"/>
  <c r="J235"/>
  <c r="J231"/>
  <c r="BK226"/>
  <c r="J208"/>
  <c r="BK191"/>
  <c r="BK174"/>
  <c r="J137"/>
  <c r="J369"/>
  <c r="BK363"/>
  <c r="J334"/>
  <c r="J263"/>
  <c r="J242"/>
  <c r="BK212"/>
  <c r="J200"/>
  <c r="BK181"/>
  <c r="J158"/>
  <c r="BK135"/>
  <c r="J366"/>
  <c r="J349"/>
  <c r="BK331"/>
  <c r="J324"/>
  <c r="BK307"/>
  <c r="BK284"/>
  <c r="BK242"/>
  <c r="BK210"/>
  <c r="BK176"/>
  <c r="BK134"/>
  <c r="J367"/>
  <c r="BK333"/>
  <c r="BK324"/>
  <c r="J300"/>
  <c r="J280"/>
  <c r="J238"/>
  <c r="BK222"/>
  <c r="BK208"/>
  <c r="J179"/>
  <c r="J133"/>
  <c i="7" r="BK156"/>
  <c r="J138"/>
  <c r="J129"/>
  <c r="J162"/>
  <c r="J144"/>
  <c r="BK129"/>
  <c r="J150"/>
  <c r="BK132"/>
  <c i="2" r="BK862"/>
  <c r="J854"/>
  <c r="BK830"/>
  <c r="J776"/>
  <c r="J752"/>
  <c r="BK736"/>
  <c r="BK724"/>
  <c r="J686"/>
  <c r="J625"/>
  <c r="J496"/>
  <c r="BK361"/>
  <c r="J282"/>
  <c r="J200"/>
  <c r="BK840"/>
  <c r="BK812"/>
  <c r="J792"/>
  <c r="BK772"/>
  <c r="J764"/>
  <c r="BK740"/>
  <c r="J732"/>
  <c r="BK699"/>
  <c r="BK672"/>
  <c r="BK658"/>
  <c r="BK639"/>
  <c r="J591"/>
  <c r="J520"/>
  <c r="J440"/>
  <c r="BK391"/>
  <c r="J365"/>
  <c r="BK341"/>
  <c r="J286"/>
  <c r="BK170"/>
  <c r="BK845"/>
  <c r="BK718"/>
  <c r="J672"/>
  <c r="BK653"/>
  <c r="J633"/>
  <c r="J605"/>
  <c r="BK586"/>
  <c r="BK544"/>
  <c r="BK484"/>
  <c r="BK440"/>
  <c r="BK400"/>
  <c r="J381"/>
  <c r="BK304"/>
  <c r="BK278"/>
  <c r="BK181"/>
  <c r="BK153"/>
  <c i="3" r="J368"/>
  <c r="J361"/>
  <c r="BK351"/>
  <c r="BK343"/>
  <c r="BK335"/>
  <c r="BK326"/>
  <c r="BK320"/>
  <c r="BK306"/>
  <c r="BK291"/>
  <c r="J281"/>
  <c r="BK224"/>
  <c r="BK187"/>
  <c r="J165"/>
  <c r="BK144"/>
  <c r="BK403"/>
  <c r="J401"/>
  <c r="J389"/>
  <c r="BK376"/>
  <c r="BK367"/>
  <c r="J359"/>
  <c r="J354"/>
  <c r="BK347"/>
  <c r="J332"/>
  <c r="J318"/>
  <c r="BK311"/>
  <c r="J297"/>
  <c r="J283"/>
  <c r="BK263"/>
  <c r="BK248"/>
  <c r="BK199"/>
  <c r="BK175"/>
  <c r="J150"/>
  <c r="BK399"/>
  <c r="BK389"/>
  <c r="J370"/>
  <c r="BK360"/>
  <c r="BK341"/>
  <c r="J334"/>
  <c r="J328"/>
  <c r="BK317"/>
  <c r="BK313"/>
  <c r="J295"/>
  <c r="BK281"/>
  <c r="BK266"/>
  <c r="J256"/>
  <c r="BK195"/>
  <c r="J174"/>
  <c r="BK391"/>
  <c r="BK373"/>
  <c r="BK370"/>
  <c r="BK362"/>
  <c r="J343"/>
  <c r="BK331"/>
  <c r="BK315"/>
  <c r="J312"/>
  <c r="J301"/>
  <c r="BK275"/>
  <c r="J248"/>
  <c r="J191"/>
  <c r="BK165"/>
  <c r="J136"/>
  <c i="4" r="BK316"/>
  <c r="BK298"/>
  <c r="BK281"/>
  <c r="BK272"/>
  <c r="J257"/>
  <c r="BK241"/>
  <c r="BK230"/>
  <c r="J205"/>
  <c r="J165"/>
  <c r="J306"/>
  <c r="BK284"/>
  <c r="J279"/>
  <c r="J272"/>
  <c r="J253"/>
  <c r="J237"/>
  <c r="BK177"/>
  <c r="BK161"/>
  <c r="J135"/>
  <c r="BK308"/>
  <c r="J283"/>
  <c r="J263"/>
  <c r="BK249"/>
  <c r="BK210"/>
  <c r="J177"/>
  <c r="J141"/>
  <c r="J319"/>
  <c r="J308"/>
  <c r="BK283"/>
  <c r="J277"/>
  <c r="BK261"/>
  <c r="J243"/>
  <c r="J210"/>
  <c r="BK173"/>
  <c r="BK135"/>
  <c i="5" r="BK1086"/>
  <c r="BK1065"/>
  <c r="BK1046"/>
  <c r="BK996"/>
  <c r="BK920"/>
  <c r="J883"/>
  <c r="BK848"/>
  <c r="BK813"/>
  <c r="J722"/>
  <c r="BK619"/>
  <c r="J502"/>
  <c r="BK470"/>
  <c r="J298"/>
  <c r="J265"/>
  <c r="J198"/>
  <c r="BK952"/>
  <c r="BK872"/>
  <c r="BK770"/>
  <c r="BK577"/>
  <c r="J494"/>
  <c r="J449"/>
  <c r="BK412"/>
  <c r="BK305"/>
  <c r="J263"/>
  <c r="BK944"/>
  <c r="BK883"/>
  <c r="BK722"/>
  <c r="J647"/>
  <c r="BK494"/>
  <c r="BK449"/>
  <c r="BK287"/>
  <c r="BK271"/>
  <c r="BK137"/>
  <c r="J968"/>
  <c r="BK940"/>
  <c r="J856"/>
  <c r="J813"/>
  <c r="J605"/>
  <c r="BK477"/>
  <c r="BK445"/>
  <c r="BK372"/>
  <c r="BK179"/>
  <c r="J137"/>
  <c i="6" r="BK365"/>
  <c r="BK356"/>
  <c r="BK276"/>
  <c r="BK259"/>
  <c r="BK238"/>
  <c r="BK200"/>
  <c r="J379"/>
  <c r="BK366"/>
  <c r="J365"/>
  <c r="J343"/>
  <c r="J271"/>
  <c r="J225"/>
  <c r="J210"/>
  <c r="J191"/>
  <c r="J176"/>
  <c r="J150"/>
  <c r="J374"/>
  <c r="BK360"/>
  <c r="BK340"/>
  <c r="J330"/>
  <c r="J320"/>
  <c r="J297"/>
  <c r="J259"/>
  <c r="J226"/>
  <c r="J199"/>
  <c r="J174"/>
  <c r="J371"/>
  <c r="BK352"/>
  <c r="J340"/>
  <c r="J329"/>
  <c r="BK319"/>
  <c r="J307"/>
  <c r="BK288"/>
  <c r="J267"/>
  <c r="J228"/>
  <c r="J215"/>
  <c r="J195"/>
  <c r="J181"/>
  <c r="J134"/>
  <c i="7" r="J165"/>
  <c r="BK153"/>
  <c r="BK125"/>
  <c r="BK168"/>
  <c r="BK165"/>
  <c r="BK150"/>
  <c r="BK135"/>
  <c r="J171"/>
  <c r="BK141"/>
  <c r="J168"/>
  <c r="BK144"/>
  <c r="J122"/>
  <c i="2" l="1" r="R345"/>
  <c r="R134"/>
  <c r="R368"/>
  <c r="P390"/>
  <c r="BK428"/>
  <c r="J428"/>
  <c r="J102"/>
  <c r="R459"/>
  <c r="P723"/>
  <c r="P580"/>
  <c r="T802"/>
  <c i="3" r="BK127"/>
  <c r="J127"/>
  <c r="J98"/>
  <c r="BK258"/>
  <c r="J258"/>
  <c r="J99"/>
  <c r="BK272"/>
  <c r="J272"/>
  <c r="J101"/>
  <c r="BK303"/>
  <c r="J303"/>
  <c r="J102"/>
  <c r="P375"/>
  <c r="R381"/>
  <c i="4" r="R130"/>
  <c r="P234"/>
  <c r="R265"/>
  <c r="P287"/>
  <c r="R293"/>
  <c i="6" r="R132"/>
  <c r="R149"/>
  <c r="BK186"/>
  <c r="J186"/>
  <c r="J99"/>
  <c r="BK214"/>
  <c r="J214"/>
  <c r="J100"/>
  <c r="T224"/>
  <c r="R227"/>
  <c r="BK245"/>
  <c r="J245"/>
  <c r="J103"/>
  <c r="P275"/>
  <c r="P292"/>
  <c r="R318"/>
  <c r="R323"/>
  <c r="P328"/>
  <c r="R364"/>
  <c r="P378"/>
  <c i="7" r="R121"/>
  <c i="2" r="P345"/>
  <c r="P134"/>
  <c r="P133"/>
  <c r="P132"/>
  <c i="1" r="AU95"/>
  <c i="2" r="BK368"/>
  <c r="J368"/>
  <c r="J100"/>
  <c r="BK390"/>
  <c r="J390"/>
  <c r="J101"/>
  <c r="P428"/>
  <c r="P459"/>
  <c r="BK723"/>
  <c r="J723"/>
  <c r="J106"/>
  <c r="R802"/>
  <c i="3" r="R127"/>
  <c r="T258"/>
  <c r="P272"/>
  <c r="R303"/>
  <c r="T375"/>
  <c r="P381"/>
  <c i="4" r="BK130"/>
  <c r="J130"/>
  <c r="J100"/>
  <c r="R234"/>
  <c r="BK265"/>
  <c r="J265"/>
  <c r="J103"/>
  <c r="BK287"/>
  <c r="J287"/>
  <c r="J104"/>
  <c r="T293"/>
  <c i="5" r="P395"/>
  <c r="P136"/>
  <c r="P135"/>
  <c r="P134"/>
  <c i="1" r="AU99"/>
  <c i="5" r="BK511"/>
  <c r="J511"/>
  <c r="J104"/>
  <c r="P511"/>
  <c r="BK1039"/>
  <c r="J1039"/>
  <c r="J107"/>
  <c r="P1039"/>
  <c r="P829"/>
  <c r="BK1087"/>
  <c r="J1087"/>
  <c r="J111"/>
  <c i="6" r="BK132"/>
  <c r="J132"/>
  <c r="J97"/>
  <c r="P149"/>
  <c r="T186"/>
  <c r="R214"/>
  <c r="P224"/>
  <c r="P227"/>
  <c r="P245"/>
  <c r="BK275"/>
  <c r="J275"/>
  <c r="J104"/>
  <c r="BK292"/>
  <c r="J292"/>
  <c r="J105"/>
  <c r="BK318"/>
  <c r="J318"/>
  <c r="J106"/>
  <c r="BK323"/>
  <c r="J323"/>
  <c r="J107"/>
  <c r="R328"/>
  <c r="P364"/>
  <c r="R378"/>
  <c i="7" r="BK121"/>
  <c r="J121"/>
  <c r="J98"/>
  <c r="P121"/>
  <c r="R128"/>
  <c i="2" r="T345"/>
  <c r="T134"/>
  <c r="T133"/>
  <c r="T132"/>
  <c r="T368"/>
  <c r="T390"/>
  <c r="T428"/>
  <c r="BK459"/>
  <c r="J459"/>
  <c r="J103"/>
  <c r="T723"/>
  <c r="T580"/>
  <c r="P802"/>
  <c i="3" r="P127"/>
  <c r="R258"/>
  <c r="T272"/>
  <c r="P303"/>
  <c r="BK375"/>
  <c r="J375"/>
  <c r="J103"/>
  <c r="BK381"/>
  <c r="J381"/>
  <c r="J104"/>
  <c i="4" r="T130"/>
  <c r="T234"/>
  <c r="P265"/>
  <c r="R287"/>
  <c r="BK293"/>
  <c r="J293"/>
  <c r="J105"/>
  <c i="5" r="BK395"/>
  <c r="J395"/>
  <c r="J101"/>
  <c r="R395"/>
  <c r="R136"/>
  <c r="R135"/>
  <c r="R134"/>
  <c r="P455"/>
  <c r="T455"/>
  <c r="P479"/>
  <c r="R479"/>
  <c r="T511"/>
  <c r="T1039"/>
  <c r="T829"/>
  <c r="P1070"/>
  <c r="P1069"/>
  <c i="6" r="P132"/>
  <c r="BK149"/>
  <c r="J149"/>
  <c r="J98"/>
  <c r="R186"/>
  <c r="P214"/>
  <c r="BK224"/>
  <c r="J224"/>
  <c r="J101"/>
  <c r="T227"/>
  <c r="R245"/>
  <c r="R275"/>
  <c r="R292"/>
  <c r="P318"/>
  <c r="P323"/>
  <c r="BK328"/>
  <c r="J328"/>
  <c r="J108"/>
  <c r="T364"/>
  <c r="T378"/>
  <c i="7" r="T121"/>
  <c r="T128"/>
  <c i="2" r="BK345"/>
  <c r="J345"/>
  <c r="J99"/>
  <c r="P368"/>
  <c r="R390"/>
  <c r="R428"/>
  <c r="T459"/>
  <c r="R723"/>
  <c r="R580"/>
  <c r="BK802"/>
  <c r="J802"/>
  <c r="J109"/>
  <c i="3" r="T127"/>
  <c r="P258"/>
  <c r="R272"/>
  <c r="T303"/>
  <c r="R375"/>
  <c r="T381"/>
  <c i="4" r="P130"/>
  <c r="BK234"/>
  <c r="J234"/>
  <c r="J102"/>
  <c r="T265"/>
  <c r="T287"/>
  <c r="P293"/>
  <c i="5" r="T395"/>
  <c r="T136"/>
  <c r="T135"/>
  <c r="T134"/>
  <c r="BK455"/>
  <c r="J455"/>
  <c r="J102"/>
  <c r="R455"/>
  <c r="BK479"/>
  <c r="J479"/>
  <c r="J103"/>
  <c r="T479"/>
  <c r="R511"/>
  <c r="R1039"/>
  <c r="R829"/>
  <c r="T1085"/>
  <c i="6" r="T132"/>
  <c r="T149"/>
  <c r="P186"/>
  <c r="T214"/>
  <c r="R224"/>
  <c r="BK227"/>
  <c r="J227"/>
  <c r="J102"/>
  <c r="T245"/>
  <c r="T275"/>
  <c r="T292"/>
  <c r="T318"/>
  <c r="T323"/>
  <c r="T328"/>
  <c r="BK364"/>
  <c r="J364"/>
  <c r="J110"/>
  <c r="BK378"/>
  <c r="J378"/>
  <c r="J111"/>
  <c i="7" r="BK128"/>
  <c r="J128"/>
  <c r="J99"/>
  <c r="P128"/>
  <c i="2" r="BK134"/>
  <c r="J134"/>
  <c r="J98"/>
  <c r="BK780"/>
  <c r="J780"/>
  <c r="J107"/>
  <c r="BK791"/>
  <c r="J791"/>
  <c r="J108"/>
  <c i="3" r="BK265"/>
  <c r="J265"/>
  <c r="J100"/>
  <c i="6" r="BK362"/>
  <c r="J362"/>
  <c r="J109"/>
  <c i="4" r="BK229"/>
  <c r="J229"/>
  <c r="J101"/>
  <c i="5" r="BK829"/>
  <c r="J829"/>
  <c r="J105"/>
  <c r="BK1070"/>
  <c r="J1070"/>
  <c r="J109"/>
  <c r="BK1085"/>
  <c r="J1085"/>
  <c r="J110"/>
  <c i="2" r="BK580"/>
  <c r="J580"/>
  <c r="J104"/>
  <c r="BK858"/>
  <c r="J858"/>
  <c r="J110"/>
  <c i="3" r="BK405"/>
  <c r="J405"/>
  <c r="J105"/>
  <c i="5" r="BK1032"/>
  <c r="J1032"/>
  <c r="J106"/>
  <c i="2" r="BK861"/>
  <c r="J861"/>
  <c r="J112"/>
  <c i="4" r="BK318"/>
  <c r="J318"/>
  <c r="J106"/>
  <c i="5" r="BK136"/>
  <c r="J136"/>
  <c r="J100"/>
  <c i="7" r="E85"/>
  <c r="F92"/>
  <c r="BE125"/>
  <c r="BE135"/>
  <c r="J113"/>
  <c r="BE122"/>
  <c r="BE144"/>
  <c r="BE147"/>
  <c r="BE156"/>
  <c r="BE171"/>
  <c r="BE138"/>
  <c r="BE150"/>
  <c r="BE153"/>
  <c r="BE159"/>
  <c r="BE165"/>
  <c r="BE129"/>
  <c r="BE132"/>
  <c r="BE141"/>
  <c r="BE162"/>
  <c r="BE168"/>
  <c i="6" r="F91"/>
  <c r="F92"/>
  <c r="E121"/>
  <c r="J127"/>
  <c r="BE135"/>
  <c r="BE159"/>
  <c r="BE161"/>
  <c r="BE174"/>
  <c r="BE195"/>
  <c r="BE199"/>
  <c r="BE209"/>
  <c r="BE210"/>
  <c r="BE225"/>
  <c r="BE238"/>
  <c r="BE246"/>
  <c r="BE276"/>
  <c r="BE280"/>
  <c r="BE330"/>
  <c r="BE333"/>
  <c r="BE352"/>
  <c r="BE355"/>
  <c r="BE356"/>
  <c r="BE359"/>
  <c r="BE360"/>
  <c r="BE363"/>
  <c r="BE365"/>
  <c r="BE379"/>
  <c r="J125"/>
  <c r="BE134"/>
  <c r="BE137"/>
  <c r="BE147"/>
  <c r="BE150"/>
  <c r="BE158"/>
  <c r="BE181"/>
  <c r="BE200"/>
  <c r="BE206"/>
  <c r="BE207"/>
  <c r="BE212"/>
  <c r="BE215"/>
  <c r="BE216"/>
  <c r="BE222"/>
  <c r="BE267"/>
  <c r="BE271"/>
  <c r="BE313"/>
  <c r="BE343"/>
  <c r="BE349"/>
  <c r="BE371"/>
  <c r="BE176"/>
  <c r="BE183"/>
  <c r="BE187"/>
  <c r="BE191"/>
  <c r="BE226"/>
  <c r="BE228"/>
  <c r="BE231"/>
  <c r="BE234"/>
  <c r="BE253"/>
  <c r="BE259"/>
  <c r="BE263"/>
  <c r="BE284"/>
  <c r="BE297"/>
  <c r="BE300"/>
  <c r="BE307"/>
  <c r="BE310"/>
  <c r="BE317"/>
  <c r="BE329"/>
  <c r="BE332"/>
  <c r="BE334"/>
  <c r="BE346"/>
  <c r="J92"/>
  <c r="BE133"/>
  <c r="BE179"/>
  <c r="BE208"/>
  <c r="BE220"/>
  <c r="BE235"/>
  <c r="BE242"/>
  <c r="BE288"/>
  <c r="BE293"/>
  <c r="BE319"/>
  <c r="BE320"/>
  <c r="BE324"/>
  <c r="BE326"/>
  <c r="BE331"/>
  <c r="BE340"/>
  <c r="BE366"/>
  <c r="BE367"/>
  <c r="BE369"/>
  <c r="BE370"/>
  <c r="BE374"/>
  <c r="BE381"/>
  <c i="5" r="F131"/>
  <c r="BE137"/>
  <c r="BE244"/>
  <c r="BE249"/>
  <c r="BE265"/>
  <c r="BE271"/>
  <c r="BE279"/>
  <c r="BE283"/>
  <c r="BE293"/>
  <c r="BE412"/>
  <c r="BE428"/>
  <c r="BE456"/>
  <c r="BE494"/>
  <c r="BE619"/>
  <c r="BE633"/>
  <c r="BE722"/>
  <c r="BE744"/>
  <c r="BE813"/>
  <c r="BE864"/>
  <c r="BE883"/>
  <c r="BE928"/>
  <c r="BE1010"/>
  <c r="BE179"/>
  <c r="BE298"/>
  <c r="BE376"/>
  <c r="BE396"/>
  <c r="BE442"/>
  <c r="BE473"/>
  <c r="BE577"/>
  <c r="BE591"/>
  <c r="BE661"/>
  <c r="BE770"/>
  <c r="BE796"/>
  <c r="BE839"/>
  <c r="BE848"/>
  <c r="BE872"/>
  <c r="BE895"/>
  <c r="BE903"/>
  <c r="BE920"/>
  <c r="BE952"/>
  <c r="BE960"/>
  <c r="BE1040"/>
  <c r="E85"/>
  <c r="J128"/>
  <c r="BE147"/>
  <c r="BE198"/>
  <c r="BE263"/>
  <c r="BE287"/>
  <c r="BE391"/>
  <c r="BE452"/>
  <c r="BE470"/>
  <c r="BE477"/>
  <c r="BE502"/>
  <c r="BE605"/>
  <c r="BE675"/>
  <c r="BE699"/>
  <c r="BE830"/>
  <c r="BE856"/>
  <c r="BE912"/>
  <c r="BE940"/>
  <c r="BE968"/>
  <c r="BE982"/>
  <c r="BE996"/>
  <c r="BE1033"/>
  <c r="BE1046"/>
  <c r="BE155"/>
  <c r="BE165"/>
  <c r="BE275"/>
  <c r="BE305"/>
  <c r="BE372"/>
  <c r="BE445"/>
  <c r="BE449"/>
  <c r="BE480"/>
  <c r="BE512"/>
  <c r="BE538"/>
  <c r="BE564"/>
  <c r="BE647"/>
  <c r="BE687"/>
  <c r="BE936"/>
  <c r="BE944"/>
  <c r="BE1056"/>
  <c r="BE1061"/>
  <c r="BE1065"/>
  <c r="BE1071"/>
  <c r="BE1086"/>
  <c r="BE1089"/>
  <c i="4" r="BE131"/>
  <c r="BE139"/>
  <c r="BE143"/>
  <c r="BE177"/>
  <c r="BE219"/>
  <c r="BE245"/>
  <c r="BE251"/>
  <c r="BE263"/>
  <c r="BE272"/>
  <c r="BE281"/>
  <c r="BE282"/>
  <c r="BE284"/>
  <c r="BE286"/>
  <c r="BE288"/>
  <c r="BE301"/>
  <c r="BE303"/>
  <c r="BE308"/>
  <c r="BE312"/>
  <c r="BE316"/>
  <c r="J91"/>
  <c r="BE141"/>
  <c r="BE157"/>
  <c r="BE161"/>
  <c r="BE165"/>
  <c r="BE169"/>
  <c r="BE194"/>
  <c r="BE210"/>
  <c r="BE227"/>
  <c r="BE235"/>
  <c r="BE241"/>
  <c r="BE253"/>
  <c r="BE255"/>
  <c r="BE257"/>
  <c r="BE259"/>
  <c r="BE270"/>
  <c r="BE274"/>
  <c r="BE276"/>
  <c r="BE278"/>
  <c r="BE280"/>
  <c r="BE294"/>
  <c r="BE310"/>
  <c r="E85"/>
  <c r="F94"/>
  <c r="BE153"/>
  <c r="BE181"/>
  <c r="BE185"/>
  <c r="BE187"/>
  <c r="BE190"/>
  <c r="BE205"/>
  <c r="BE221"/>
  <c r="BE230"/>
  <c r="BE239"/>
  <c r="BE243"/>
  <c r="BE247"/>
  <c r="BE249"/>
  <c r="BE261"/>
  <c r="BE266"/>
  <c r="BE268"/>
  <c r="BE277"/>
  <c r="BE290"/>
  <c r="BE298"/>
  <c r="BE314"/>
  <c r="BE133"/>
  <c r="BE135"/>
  <c r="BE160"/>
  <c r="BE173"/>
  <c r="BE237"/>
  <c r="BE275"/>
  <c r="BE279"/>
  <c r="BE283"/>
  <c r="BE285"/>
  <c r="BE306"/>
  <c r="BE319"/>
  <c i="3" r="BE144"/>
  <c r="BE171"/>
  <c r="BE179"/>
  <c r="BE183"/>
  <c r="BE195"/>
  <c r="BE231"/>
  <c r="BE277"/>
  <c r="BE281"/>
  <c r="BE289"/>
  <c r="BE306"/>
  <c r="BE316"/>
  <c r="BE322"/>
  <c r="BE325"/>
  <c r="BE333"/>
  <c r="BE346"/>
  <c r="BE347"/>
  <c r="BE349"/>
  <c r="BE351"/>
  <c r="BE352"/>
  <c r="BE354"/>
  <c r="BE357"/>
  <c r="BE358"/>
  <c r="BE363"/>
  <c r="BE378"/>
  <c r="BE389"/>
  <c r="BE396"/>
  <c r="BE398"/>
  <c i="2" r="BK860"/>
  <c r="J860"/>
  <c r="J111"/>
  <c i="3" r="E85"/>
  <c r="BE128"/>
  <c r="BE148"/>
  <c r="BE175"/>
  <c r="BE187"/>
  <c r="BE201"/>
  <c r="BE224"/>
  <c r="BE283"/>
  <c r="BE291"/>
  <c r="BE304"/>
  <c r="BE309"/>
  <c r="BE311"/>
  <c r="BE314"/>
  <c r="BE315"/>
  <c r="BE319"/>
  <c r="BE320"/>
  <c r="BE330"/>
  <c r="BE331"/>
  <c r="BE332"/>
  <c r="BE337"/>
  <c r="BE343"/>
  <c r="BE344"/>
  <c r="BE361"/>
  <c r="BE362"/>
  <c r="BE366"/>
  <c r="BE368"/>
  <c r="BE373"/>
  <c r="BE382"/>
  <c r="J89"/>
  <c r="BE136"/>
  <c r="BE140"/>
  <c r="BE143"/>
  <c r="BE150"/>
  <c r="BE152"/>
  <c r="BE165"/>
  <c r="BE169"/>
  <c r="BE208"/>
  <c r="BE244"/>
  <c r="BE256"/>
  <c r="BE259"/>
  <c r="BE285"/>
  <c r="BE305"/>
  <c r="BE313"/>
  <c r="BE317"/>
  <c r="BE324"/>
  <c r="BE326"/>
  <c r="BE335"/>
  <c r="BE336"/>
  <c r="BE338"/>
  <c r="BE341"/>
  <c r="BE359"/>
  <c r="BE360"/>
  <c r="BE367"/>
  <c r="BE369"/>
  <c r="BE371"/>
  <c r="BE391"/>
  <c r="BE401"/>
  <c r="BE403"/>
  <c r="BE406"/>
  <c r="F92"/>
  <c r="BE130"/>
  <c r="BE138"/>
  <c r="BE174"/>
  <c r="BE191"/>
  <c r="BE199"/>
  <c r="BE204"/>
  <c r="BE246"/>
  <c r="BE248"/>
  <c r="BE261"/>
  <c r="BE263"/>
  <c r="BE266"/>
  <c r="BE273"/>
  <c r="BE275"/>
  <c r="BE279"/>
  <c r="BE287"/>
  <c r="BE293"/>
  <c r="BE295"/>
  <c r="BE297"/>
  <c r="BE299"/>
  <c r="BE301"/>
  <c r="BE308"/>
  <c r="BE312"/>
  <c r="BE318"/>
  <c r="BE328"/>
  <c r="BE329"/>
  <c r="BE334"/>
  <c r="BE339"/>
  <c r="BE356"/>
  <c r="BE364"/>
  <c r="BE370"/>
  <c r="BE372"/>
  <c r="BE376"/>
  <c r="BE386"/>
  <c r="BE394"/>
  <c r="BE399"/>
  <c i="2" r="J89"/>
  <c r="E122"/>
  <c r="BE153"/>
  <c r="BE164"/>
  <c r="BE200"/>
  <c r="BE248"/>
  <c r="BE278"/>
  <c r="BE286"/>
  <c r="BE290"/>
  <c r="BE346"/>
  <c r="BE369"/>
  <c r="BE400"/>
  <c r="BE407"/>
  <c r="BE448"/>
  <c r="BE460"/>
  <c r="BE496"/>
  <c r="BE508"/>
  <c r="BE532"/>
  <c r="BE581"/>
  <c r="BE591"/>
  <c r="BE617"/>
  <c r="BE633"/>
  <c r="BE639"/>
  <c r="BE648"/>
  <c r="BE658"/>
  <c r="BE668"/>
  <c r="BE677"/>
  <c r="BE686"/>
  <c r="BE703"/>
  <c r="BE781"/>
  <c r="BE821"/>
  <c r="BE840"/>
  <c r="BE854"/>
  <c r="F129"/>
  <c r="BE135"/>
  <c r="BE145"/>
  <c r="BE181"/>
  <c r="BE253"/>
  <c r="BE276"/>
  <c r="BE282"/>
  <c r="BE294"/>
  <c r="BE299"/>
  <c r="BE341"/>
  <c r="BE358"/>
  <c r="BE361"/>
  <c r="BE381"/>
  <c r="BE384"/>
  <c r="BE414"/>
  <c r="BE429"/>
  <c r="BE440"/>
  <c r="BE472"/>
  <c r="BE544"/>
  <c r="BE556"/>
  <c r="BE568"/>
  <c r="BE586"/>
  <c r="BE598"/>
  <c r="BE611"/>
  <c r="BE653"/>
  <c r="BE661"/>
  <c r="BE665"/>
  <c r="BE672"/>
  <c r="BE691"/>
  <c r="BE696"/>
  <c r="BE718"/>
  <c r="BE728"/>
  <c r="BE732"/>
  <c r="BE740"/>
  <c r="BE748"/>
  <c r="BE752"/>
  <c r="BE756"/>
  <c r="BE760"/>
  <c r="BE764"/>
  <c r="BE768"/>
  <c r="BE772"/>
  <c r="BE776"/>
  <c r="BE792"/>
  <c r="BE808"/>
  <c r="BE812"/>
  <c r="BE830"/>
  <c r="BE170"/>
  <c r="BE304"/>
  <c r="BE365"/>
  <c r="BE388"/>
  <c r="BE391"/>
  <c r="BE421"/>
  <c r="BE484"/>
  <c r="BE520"/>
  <c r="BE605"/>
  <c r="BE625"/>
  <c r="BE643"/>
  <c r="BE699"/>
  <c r="BE724"/>
  <c r="BE736"/>
  <c r="BE744"/>
  <c r="BE803"/>
  <c r="BE845"/>
  <c r="BE849"/>
  <c r="BE859"/>
  <c r="BE862"/>
  <c r="F34"/>
  <c i="1" r="BA95"/>
  <c i="3" r="F37"/>
  <c i="1" r="BD96"/>
  <c i="4" r="F38"/>
  <c i="1" r="BC98"/>
  <c i="5" r="F37"/>
  <c i="1" r="BB99"/>
  <c i="6" r="F35"/>
  <c i="1" r="BB100"/>
  <c i="7" r="J34"/>
  <c i="1" r="AW101"/>
  <c i="7" r="F35"/>
  <c i="1" r="BB101"/>
  <c i="2" r="F37"/>
  <c i="1" r="BD95"/>
  <c i="3" r="F35"/>
  <c i="1" r="BB96"/>
  <c i="3" r="J34"/>
  <c i="1" r="AW96"/>
  <c i="4" r="F39"/>
  <c i="1" r="BD98"/>
  <c i="4" r="F36"/>
  <c i="1" r="BA98"/>
  <c i="5" r="J36"/>
  <c i="1" r="AW99"/>
  <c i="5" r="F39"/>
  <c i="1" r="BD99"/>
  <c i="7" r="F37"/>
  <c i="1" r="BD101"/>
  <c i="2" r="F35"/>
  <c i="1" r="BB95"/>
  <c i="3" r="F36"/>
  <c i="1" r="BC96"/>
  <c i="4" r="J36"/>
  <c i="1" r="AW98"/>
  <c i="5" r="F38"/>
  <c i="1" r="BC99"/>
  <c i="6" r="F34"/>
  <c i="1" r="BA100"/>
  <c i="6" r="J34"/>
  <c i="1" r="AW100"/>
  <c i="7" r="F34"/>
  <c i="1" r="BA101"/>
  <c i="7" r="F36"/>
  <c i="1" r="BC101"/>
  <c r="AS94"/>
  <c i="2" r="F36"/>
  <c i="1" r="BC95"/>
  <c i="2" r="J34"/>
  <c i="1" r="AW95"/>
  <c i="3" r="F34"/>
  <c i="1" r="BA96"/>
  <c i="4" r="F37"/>
  <c i="1" r="BB98"/>
  <c i="5" r="F36"/>
  <c i="1" r="BA99"/>
  <c i="6" r="F36"/>
  <c i="1" r="BC100"/>
  <c i="6" r="F37"/>
  <c i="1" r="BD100"/>
  <c i="2" l="1" r="R133"/>
  <c r="R132"/>
  <c i="6" r="P131"/>
  <c i="1" r="AU100"/>
  <c i="6" r="R131"/>
  <c i="3" r="T126"/>
  <c r="T125"/>
  <c i="7" r="T120"/>
  <c r="T119"/>
  <c r="P120"/>
  <c r="P119"/>
  <c i="1" r="AU101"/>
  <c i="4" r="R129"/>
  <c r="R128"/>
  <c r="P129"/>
  <c r="P128"/>
  <c i="1" r="AU98"/>
  <c i="6" r="T131"/>
  <c i="4" r="T129"/>
  <c r="T128"/>
  <c i="3" r="P126"/>
  <c r="P125"/>
  <c i="1" r="AU96"/>
  <c i="3" r="R126"/>
  <c r="R125"/>
  <c i="7" r="R120"/>
  <c r="R119"/>
  <c r="BK120"/>
  <c r="J120"/>
  <c r="J97"/>
  <c i="3" r="BK126"/>
  <c r="J126"/>
  <c r="J97"/>
  <c i="4" r="BK129"/>
  <c r="J129"/>
  <c r="J99"/>
  <c i="2" r="BK133"/>
  <c r="J133"/>
  <c r="J97"/>
  <c i="5" r="BK1069"/>
  <c r="J1069"/>
  <c r="J108"/>
  <c i="6" r="BK131"/>
  <c r="J131"/>
  <c r="J96"/>
  <c i="2" r="BK132"/>
  <c r="J132"/>
  <c i="3" r="J33"/>
  <c i="1" r="AV96"/>
  <c r="AT96"/>
  <c i="4" r="J35"/>
  <c i="1" r="AV98"/>
  <c r="AT98"/>
  <c r="BB97"/>
  <c r="AX97"/>
  <c i="5" r="J35"/>
  <c i="1" r="AV99"/>
  <c r="AT99"/>
  <c r="AU97"/>
  <c i="2" r="F33"/>
  <c i="1" r="AZ95"/>
  <c r="BA97"/>
  <c r="AW97"/>
  <c i="5" r="F35"/>
  <c i="1" r="AZ99"/>
  <c i="2" r="J33"/>
  <c i="1" r="AV95"/>
  <c r="AT95"/>
  <c r="BC97"/>
  <c r="AY97"/>
  <c i="6" r="F33"/>
  <c i="1" r="AZ100"/>
  <c i="7" r="F33"/>
  <c i="1" r="AZ101"/>
  <c i="2" r="J30"/>
  <c i="1" r="AG95"/>
  <c i="3" r="F33"/>
  <c i="1" r="AZ96"/>
  <c i="4" r="F35"/>
  <c i="1" r="AZ98"/>
  <c r="BD97"/>
  <c i="6" r="J33"/>
  <c i="1" r="AV100"/>
  <c r="AT100"/>
  <c i="7" r="J33"/>
  <c i="1" r="AV101"/>
  <c r="AT101"/>
  <c i="5" l="1" r="BK135"/>
  <c r="J135"/>
  <c r="J99"/>
  <c i="7" r="BK119"/>
  <c r="J119"/>
  <c r="J96"/>
  <c i="4" r="BK128"/>
  <c r="J128"/>
  <c r="J98"/>
  <c i="3" r="BK125"/>
  <c r="J125"/>
  <c r="J96"/>
  <c i="1" r="AN95"/>
  <c i="2" r="J96"/>
  <c r="J39"/>
  <c i="1" r="AU94"/>
  <c r="BA94"/>
  <c r="W30"/>
  <c r="AZ97"/>
  <c r="AV97"/>
  <c r="AT97"/>
  <c r="BD94"/>
  <c r="W33"/>
  <c i="6" r="J30"/>
  <c i="1" r="AG100"/>
  <c r="BB94"/>
  <c r="AX94"/>
  <c r="BC94"/>
  <c r="W32"/>
  <c i="6" l="1" r="J39"/>
  <c i="5" r="BK134"/>
  <c r="J134"/>
  <c r="J98"/>
  <c i="1" r="AN100"/>
  <c i="3" r="J30"/>
  <c i="1" r="AG96"/>
  <c i="7" r="J30"/>
  <c i="1" r="AG101"/>
  <c i="4" r="J32"/>
  <c i="1" r="AG98"/>
  <c r="AN98"/>
  <c r="AY94"/>
  <c r="W31"/>
  <c r="AZ94"/>
  <c r="W29"/>
  <c r="AW94"/>
  <c r="AK30"/>
  <c i="3" l="1" r="J39"/>
  <c i="7" r="J39"/>
  <c i="4" r="J41"/>
  <c i="1" r="AN96"/>
  <c r="AN101"/>
  <c i="5" r="J32"/>
  <c i="1" r="AG99"/>
  <c r="AG97"/>
  <c r="AV94"/>
  <c r="AK29"/>
  <c i="5" l="1" r="J41"/>
  <c i="1" r="AN99"/>
  <c r="AG94"/>
  <c r="AK26"/>
  <c r="AN97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<sst xmlns="http://schemas.openxmlformats.org/spreadsheetml/2006/main">
  <si>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</si>
  <si>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</si>
  <si>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</si>
  <si>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</si>
  <si>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</si>
  <si>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{86df645d-6742-4998-bdf9-28ad2103a50c}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</si>
  <si>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</si>
  <si>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</si>
  <si>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</si>
  <si>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</si>
  <si>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</si>
  <si>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</si>
  <si>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</si>
  <si>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</si>
  <si>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1636423-18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</si>
  <si>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</si>
  <si>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</si>
  <si>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ulic v oblasti Kouřimov - ul. U Cihelny, část ul. Sedláčkova a část ul. Za Výtopnou</t>
  </si>
  <si>
    <t>KSO:</t>
  </si>
  <si>
    <t>CC-CZ:</t>
  </si>
  <si>
    <t>Místo:</t>
  </si>
  <si>
    <t>Tábor</t>
  </si>
  <si>
    <t>Datum:</t>
  </si>
  <si>
    <t>29. 1. 2025</t>
  </si>
  <si>
    <t>Zadavatel:</t>
  </si>
  <si>
    <t>IČ:</t>
  </si>
  <si>
    <t xml:space="preserve">Město Tábor, Vodárenská společnost Táborsko </t>
  </si>
  <si>
    <t>DIČ:</t>
  </si>
  <si>
    <t>Uchazeč:</t>
  </si>
  <si>
    <t>Vyplň údaj</t>
  </si>
  <si>
    <t>Projektant:</t>
  </si>
  <si>
    <t>46964371</t>
  </si>
  <si>
    <t>AQUA PROCON, s.r.o.</t>
  </si>
  <si>
    <t>True</t>
  </si>
  <si>
    <t>Zpracovatel:</t>
  </si>
  <si>
    <t>Jaroslav Pelnář, Ing. Martina Beňáková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</si>
  <si>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</si>
  <si>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</si>
  <si>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</si>
  <si>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</si>
  <si>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</si>
  <si>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</si>
  <si>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</si>
  <si>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</si>
  <si>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</si>
  <si>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</si>
  <si>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</si>
  <si>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</si>
  <si>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</si>
  <si>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</si>
  <si>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</si>
  <si>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</si>
  <si>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</si>
  <si>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</si>
  <si>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</si>
  <si>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</si>
  <si>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</si>
  <si>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</si>
  <si>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</si>
  <si>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</si>
  <si>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</si>
  <si>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</si>
  <si>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</si>
  <si>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</si>
  <si>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</si>
  <si>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</si>
  <si>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</si>
  <si>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</si>
  <si>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</si>
  <si>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</si>
  <si>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</si>
  <si>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</si>
  <si>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</si>
  <si>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</si>
  <si>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</si>
  <si>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</si>
  <si>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</si>
  <si>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</si>
  <si>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</si>
  <si>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</si>
  <si>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</si>
  <si>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</si>
  <si>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</si>
  <si>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Kanalizační stoky</t>
  </si>
  <si>
    <t>ING</t>
  </si>
  <si>
    <t>1</t>
  </si>
  <si>
    <t>{aaf266c9-198d-4e32-a886-0c26dc1e28eb}</t>
  </si>
  <si>
    <t>2</t>
  </si>
  <si>
    <t>SO 02</t>
  </si>
  <si>
    <t>Vodovodní řady</t>
  </si>
  <si>
    <t>{ab964035-2173-4cf9-b620-bafebdf640d9}</t>
  </si>
  <si>
    <t>SO 03</t>
  </si>
  <si>
    <t>Vodovodní a kanalizační odbočky</t>
  </si>
  <si>
    <t>{1096b2ad-16d9-4187-b82f-7a0827595491}</t>
  </si>
  <si>
    <t>SO 03.01</t>
  </si>
  <si>
    <t>Vodovodní odbočky</t>
  </si>
  <si>
    <t>Soupis</t>
  </si>
  <si>
    <t>{60d541c6-264b-42cf-b78b-90636d330432}</t>
  </si>
  <si>
    <t>SO 03.02</t>
  </si>
  <si>
    <t>Kanalizační odbočky</t>
  </si>
  <si>
    <t>{e15876b9-7a7a-47f0-9d4e-2f1cabe66188}</t>
  </si>
  <si>
    <t>SO 04,05</t>
  </si>
  <si>
    <t>Komunikace a chodníky</t>
  </si>
  <si>
    <t>{58c3b547-e610-464f-a1b1-7ce8dfb24c09}</t>
  </si>
  <si>
    <t>SO 99</t>
  </si>
  <si>
    <t>Vedlejší a ostatní náklady</t>
  </si>
  <si>
    <t>VON</t>
  </si>
  <si>
    <t>{985e8fca-0da9-410c-b19c-7b0a1e1e7108}</t>
  </si>
  <si>
    <t>KRYCÍ LIST SOUPISU PRACÍ</t>
  </si>
  <si>
    <t>Objekt:</t>
  </si>
  <si>
    <t>SO 01 - Kanalizační stoky</t>
  </si>
  <si>
    <t>Jaroslav Pelnář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</si>
  <si>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</si>
  <si>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</si>
  <si>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</si>
  <si>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</si>
  <si>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</si>
  <si>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</si>
  <si>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</si>
  <si>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</si>
  <si>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11a - Zemní práce - přípravné a přidružené práce - živice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</si>
  <si>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</si>
  <si>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</si>
  <si>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</si>
  <si>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</si>
  <si>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  89 - Ostatní konstrukce</t>
  </si>
  <si>
    <t xml:space="preserve">      89-1 - Sanace potrubí</t>
  </si>
  <si>
    <t xml:space="preserve">      91 - Doplňující konstrukce a práce pozemních komunikací, letišť a ploch</t>
  </si>
  <si>
    <t xml:space="preserve">      93 - Různé dokončovací konstrukce a práce inženýrských staveb</t>
  </si>
  <si>
    <t xml:space="preserve">      96 - Bourání konstrukcí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</si>
  <si>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</si>
  <si>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</si>
  <si>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</si>
  <si>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</si>
  <si>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</si>
  <si>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</si>
  <si>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</si>
  <si>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</si>
  <si>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</si>
  <si>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</si>
  <si>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</si>
  <si>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</si>
  <si>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</si>
  <si>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</si>
  <si>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</si>
  <si>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</si>
  <si>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</si>
  <si>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</si>
  <si>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</si>
  <si>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</si>
  <si>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</si>
  <si>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</si>
  <si>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</si>
  <si>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</si>
  <si>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2025 01</t>
  </si>
  <si>
    <t>4</t>
  </si>
  <si>
    <t>-1629384798</t>
  </si>
  <si>
    <t>P</t>
  </si>
  <si>
    <t>Poznámka k položce:_x000d_
včetně likvidace čerpaných vod</t>
  </si>
  <si>
    <t>VV</t>
  </si>
  <si>
    <t>čerpání - stoky A, A-1, A-2</t>
  </si>
  <si>
    <t xml:space="preserve">přítok 5,0-10,0l/s ...  stoky A, A-1, A-2</t>
  </si>
  <si>
    <t>13,05+86,26+44,51</t>
  </si>
  <si>
    <t>"cca 20-30m záběr odvodnění/týden" 143,82/25</t>
  </si>
  <si>
    <t xml:space="preserve"> celkem 6 týdnů / 7 dní v týdnu</t>
  </si>
  <si>
    <t>Mezisoučet</t>
  </si>
  <si>
    <t>3</t>
  </si>
  <si>
    <t>odhad cyklické čerpání 8 h dennně</t>
  </si>
  <si>
    <t xml:space="preserve"> 6*7*8</t>
  </si>
  <si>
    <t>115101301</t>
  </si>
  <si>
    <t>Pohotovost čerpací soupravy pro dopravní výšku do 10 m přítok do 500 l/min</t>
  </si>
  <si>
    <t>den</t>
  </si>
  <si>
    <t>-923547419</t>
  </si>
  <si>
    <t xml:space="preserve"> 6*7</t>
  </si>
  <si>
    <t>119001405</t>
  </si>
  <si>
    <t>Dočasné zajištění potrubí z PE DN do 200 mm</t>
  </si>
  <si>
    <t>m</t>
  </si>
  <si>
    <t>-1667843107</t>
  </si>
  <si>
    <t>stoka A</t>
  </si>
  <si>
    <t>1,49*2" vodovod 2x</t>
  </si>
  <si>
    <t>1,49*1" plyn 1x</t>
  </si>
  <si>
    <t>stoka A-1</t>
  </si>
  <si>
    <t>1,16*3" vodovod 3x</t>
  </si>
  <si>
    <t>1,16*4" plyn 4x</t>
  </si>
  <si>
    <t>stoka A-2</t>
  </si>
  <si>
    <t>Součet</t>
  </si>
  <si>
    <t>119001411</t>
  </si>
  <si>
    <t>Dočasné zajištění potrubí betonového, ŽB nebo kameninového DN do 200 mm</t>
  </si>
  <si>
    <t>1754742491</t>
  </si>
  <si>
    <t>1,16*1"kanalizace 1x</t>
  </si>
  <si>
    <t>1,49*1"kanalizace 1x</t>
  </si>
  <si>
    <t>5</t>
  </si>
  <si>
    <t>119001421</t>
  </si>
  <si>
    <t>Dočasné zajištění kabelů a kabelových tratí ze 3 volně ložených kabelů</t>
  </si>
  <si>
    <t>-622183896</t>
  </si>
  <si>
    <t>1,49*2" sdělovací kabel 2x</t>
  </si>
  <si>
    <t>1,16*1" sdělovací kabel 1x</t>
  </si>
  <si>
    <t>1,16*2" kabel NN 2x</t>
  </si>
  <si>
    <t>1,16*1" kabel VO 1x</t>
  </si>
  <si>
    <t>1,49*1" sdělovací kabel 1x</t>
  </si>
  <si>
    <t>1,49*1" kabel NN 1x</t>
  </si>
  <si>
    <t>6</t>
  </si>
  <si>
    <t>120001101</t>
  </si>
  <si>
    <t>Příplatek za ztížení vykopávky v blízkosti podzemního vedení</t>
  </si>
  <si>
    <t>m3</t>
  </si>
  <si>
    <t>-1656475668</t>
  </si>
  <si>
    <t>1,49*1,50*(2,71-0,45)*2" vodovod 2x</t>
  </si>
  <si>
    <t>1,49*1,50*(2,57*0,45)*1" plyn 1x</t>
  </si>
  <si>
    <t>1,49*1,50*(2,65-0,45)*2" sdělovací kabel 2x</t>
  </si>
  <si>
    <t>1,16*1,50*(2,79-0,45)*3" vodovod 3x</t>
  </si>
  <si>
    <t>1,16*1,50*(2,83-0,45)*4" plyn 4x</t>
  </si>
  <si>
    <t>1,16*1,50*(2,90-0,45)*1"kanalizace 1x</t>
  </si>
  <si>
    <t>1,16*1,50*(2,90-0,45)*1" sdělovací kabel 1x</t>
  </si>
  <si>
    <t>1,16*1,50*(2,91-0,45)*2" kabel NN 2x</t>
  </si>
  <si>
    <t>1,16*1,50*(2,95-0,45)*1" kabel VO 1x</t>
  </si>
  <si>
    <t>1,49*1,50*(2,66-0,45)*2" vodovod 2x</t>
  </si>
  <si>
    <t>1,49*1,50*(2,65-0,45)*1" plyn 1x</t>
  </si>
  <si>
    <t>1,49*1,50*(2,76-0,45)*1"kanalizace 1x</t>
  </si>
  <si>
    <t>1,49*1,50*(2,68-0,45)*1" sdělovací kabel 1x</t>
  </si>
  <si>
    <t>1,49*1,50*(2,68-0,45)*1" kabel NN 1x</t>
  </si>
  <si>
    <t>7</t>
  </si>
  <si>
    <t>132251255</t>
  </si>
  <si>
    <t>Hloubení rýh nezapažených š do 2000 mm v hornině třídy těžitelnosti I skupiny 3 objem do 1000 m3 strojně</t>
  </si>
  <si>
    <t>911377428</t>
  </si>
  <si>
    <t>příloha D.1.2, D.1.3, D.1.4</t>
  </si>
  <si>
    <t xml:space="preserve">stoka A ... DN 400 </t>
  </si>
  <si>
    <t xml:space="preserve">13,05*1,49*((2,93+2,68+2,83+2,60+2,57+2,31)/6)"  Š3 - napojení na stávající kanalizaci</t>
  </si>
  <si>
    <t>rozšíření šachet</t>
  </si>
  <si>
    <t xml:space="preserve"> 2,70*(2,70-1,49)*(2,93)" Š3</t>
  </si>
  <si>
    <t xml:space="preserve"> 2,50*(2,50-1,49)*(2,93)" Š4</t>
  </si>
  <si>
    <t xml:space="preserve">prohl.šachet </t>
  </si>
  <si>
    <t>2,70*2,70*0,35*1" Š3</t>
  </si>
  <si>
    <t>2,50*2,50*0,25*1" Š4</t>
  </si>
  <si>
    <t xml:space="preserve">stoka A-1 ... DN 300 </t>
  </si>
  <si>
    <t>43,18*1,16*((2,93+2,95+2,90+2,83+3,10+2,99+3,02+2,87+2,60)/9)"Š3 - Š7</t>
  </si>
  <si>
    <t>43,08*1,16*((2,60+2,74+2,72+2,73+2,64+2,25)/6)"Š7 - Š8</t>
  </si>
  <si>
    <t>2,50*(2,50-1,16)*(2,83+2,60+2,25)" Š6 - Š8</t>
  </si>
  <si>
    <t>2,50*2,50*0,25*3" Š6 - Š8</t>
  </si>
  <si>
    <t xml:space="preserve">stoka A-2 ... DN 400 </t>
  </si>
  <si>
    <t xml:space="preserve">44,51*1,49*((2,68+2,65+2,67+2,68+2,57+2,76+2,34)/7)"  Š3 - Š10</t>
  </si>
  <si>
    <t>2,50*(2,50-1,49)*(2,57+2,34)" Š9 - Š10</t>
  </si>
  <si>
    <t>2,50*2,50*0,25*2" Š9 - Š10</t>
  </si>
  <si>
    <t>bourání ve výkopu</t>
  </si>
  <si>
    <t>-3,14*0,15*0,15*10,00"DN 300 ... stoka A</t>
  </si>
  <si>
    <t>-3,14*0,20*0,20*1,50"DN 400 ... stoka A</t>
  </si>
  <si>
    <t>-3,14*0,30*0,30*85,00"DN 600 ... stoka A-1</t>
  </si>
  <si>
    <t>šachty ... bourání ve výkopu</t>
  </si>
  <si>
    <t>-((3,14*0,62*0,62*3,13))*2" stoka A</t>
  </si>
  <si>
    <t>-((3,14*0,62*0,62*2,80))*1" stoka A-1</t>
  </si>
  <si>
    <t>drenážní rýha ve dně rýhy</t>
  </si>
  <si>
    <t xml:space="preserve">příloha D.2.1 </t>
  </si>
  <si>
    <t>0,40*0,20*13,05" stoka A ... KT DN 400</t>
  </si>
  <si>
    <t>0,40*0,20*86,26" stoka A-1 ... KT DN 300</t>
  </si>
  <si>
    <t>0,40*0,20*44,51" stoka A-2 ... KT DN 400</t>
  </si>
  <si>
    <t>odpočet povrchů</t>
  </si>
  <si>
    <t>MK - asfalt - rýhy</t>
  </si>
  <si>
    <t>-(13,05)*1,49*0,45"stoka A - KT DN 400</t>
  </si>
  <si>
    <t>-2,50*(2,50-1,49)*0,45*1" stoka A - prefa šachty</t>
  </si>
  <si>
    <t>-2,70*(2,70-1,49)*0,45*1" stoka A - šachty monlolit. dno</t>
  </si>
  <si>
    <t>-(86,26)*1,16*0,45"stoka A-1 - KT DN 300</t>
  </si>
  <si>
    <t>-2,50*(2,50-1,16)*0,45*3" stoka A-1 - prefa šachty</t>
  </si>
  <si>
    <t>-(44,51)*1,49*0,45"stoka A-2 - KT DN 400</t>
  </si>
  <si>
    <t>-2,50*(2,50-1,49)*0,45*2" stoka A-2 - prefa šachty</t>
  </si>
  <si>
    <t>zatřídění hor.3-50%, hor.4-50%</t>
  </si>
  <si>
    <t>451,454*0,50</t>
  </si>
  <si>
    <t>8</t>
  </si>
  <si>
    <t>132351255</t>
  </si>
  <si>
    <t>Hloubení rýh nezapažených š do 2000 mm v hornině třídy těžitelnosti II skupiny 4 objem do 1000 m3 strojně</t>
  </si>
  <si>
    <t>1477346836</t>
  </si>
  <si>
    <t>výpočet v položce výkop rýh h. 3</t>
  </si>
  <si>
    <t>9</t>
  </si>
  <si>
    <t>151101102</t>
  </si>
  <si>
    <t>Zřízení příložného pažení a rozepření stěn rýh hl do 4 m</t>
  </si>
  <si>
    <t>m2</t>
  </si>
  <si>
    <t>994468413</t>
  </si>
  <si>
    <t xml:space="preserve">13,05*((2,93+2,68+2,83+2,60+2,57+2,31)/6)*2"  Š3 - napojení na stávající kanalizaci</t>
  </si>
  <si>
    <t xml:space="preserve"> 2*(2,70-1,49)*(2,93)" Š3</t>
  </si>
  <si>
    <t xml:space="preserve"> 2*(2,50-1,49)*(2,93)" Š4</t>
  </si>
  <si>
    <t>4*2,70*0,35*1" Š3</t>
  </si>
  <si>
    <t>4*2,50*0,25*1" Š4</t>
  </si>
  <si>
    <t>43,18*((2,93+2,95+2,90+2,83+3,10+2,99+3,02+2,87+2,60)/9)*2"Š3 - Š7</t>
  </si>
  <si>
    <t>43,08*((2,60+2,74+2,72+2,73+2,64+2,25)/6)*2"Š7 - Š8</t>
  </si>
  <si>
    <t>2*(2,50-1,16)*(2,83+2,60+2,25)" Š6 - Š8</t>
  </si>
  <si>
    <t>4*2,50*0,25*3" Š6 - Š8</t>
  </si>
  <si>
    <t xml:space="preserve">44,51*((2,68+2,65+2,67+2,68+2,57+2,76+2,34)/7)*2"  Š3 - Š10</t>
  </si>
  <si>
    <t>2*(2,50-1,49)*(2,57+2,34)" Š9 - Š10</t>
  </si>
  <si>
    <t>4*2,50*0,25*2" Š9 - Š10</t>
  </si>
  <si>
    <t>10</t>
  </si>
  <si>
    <t>151101112</t>
  </si>
  <si>
    <t>Odstranění příložného pažení a rozepření stěn rýh hl do 4 m</t>
  </si>
  <si>
    <t>-923597373</t>
  </si>
  <si>
    <t>841,375</t>
  </si>
  <si>
    <t>11</t>
  </si>
  <si>
    <t>162751117</t>
  </si>
  <si>
    <t>Vodorovné přemístění přes 9 000 do 10000 m výkopku/sypaniny z horniny třídy těžitelnosti I skupiny 1 až 3</t>
  </si>
  <si>
    <t>-1206985057</t>
  </si>
  <si>
    <t>skládka 12km</t>
  </si>
  <si>
    <t>225,727" hornina tř. I skupina 3</t>
  </si>
  <si>
    <t>162751119</t>
  </si>
  <si>
    <t>Příplatek k vodorovnému přemístění výkopku/sypaniny z horniny třídy těžitelnosti I skupiny 1 až 3 ZKD 1000 m přes 10000 m</t>
  </si>
  <si>
    <t>871986482</t>
  </si>
  <si>
    <t>225,727*2" hornina tř. I skupina 3</t>
  </si>
  <si>
    <t>13</t>
  </si>
  <si>
    <t>162751137</t>
  </si>
  <si>
    <t>Vodorovné přemístění přes 9 000 do 10000 m výkopku/sypaniny z horniny třídy těžitelnosti II skupiny 4 a 5</t>
  </si>
  <si>
    <t>-1818268083</t>
  </si>
  <si>
    <t>225,727" hornina tř. II skupina 4</t>
  </si>
  <si>
    <t>14</t>
  </si>
  <si>
    <t>162751139</t>
  </si>
  <si>
    <t>Příplatek k vodorovnému přemístění výkopku/sypaniny z horniny třídy těžitelnosti II skupiny 4 a 5 ZKD 1000 m přes 10000 m</t>
  </si>
  <si>
    <t>556932626</t>
  </si>
  <si>
    <t>225,727*2" hornina tř. II skupina 4</t>
  </si>
  <si>
    <t>15</t>
  </si>
  <si>
    <t>171201231</t>
  </si>
  <si>
    <t>Poplatek za uložení zeminy a kamení na recyklační skládce (skládkovné) kód odpadu 17 05 04</t>
  </si>
  <si>
    <t>t</t>
  </si>
  <si>
    <t>-2007140687</t>
  </si>
  <si>
    <t>skládka</t>
  </si>
  <si>
    <t>225,727*1,60" hornina tř. I skupina 3</t>
  </si>
  <si>
    <t>225,727*1,60" hornina tř. II skupina 4</t>
  </si>
  <si>
    <t>16</t>
  </si>
  <si>
    <t>171251201</t>
  </si>
  <si>
    <t>Uložení sypaniny na skládky nebo meziskládky</t>
  </si>
  <si>
    <t>-1686230173</t>
  </si>
  <si>
    <t xml:space="preserve">skládka </t>
  </si>
  <si>
    <t>225,727" hornina tř. III skupina 6</t>
  </si>
  <si>
    <t>17</t>
  </si>
  <si>
    <t>174101101</t>
  </si>
  <si>
    <t>Zásyp jam, šachet rýh nebo kolem objektů sypaninou se zhutněním</t>
  </si>
  <si>
    <t>-458611398</t>
  </si>
  <si>
    <t>výkop celkem</t>
  </si>
  <si>
    <t>225,727+225,727</t>
  </si>
  <si>
    <t>přípočet - bourání ve výkopu</t>
  </si>
  <si>
    <t>3,14*0,15*0,15*10,00"DN 300 ... stoka A</t>
  </si>
  <si>
    <t>3,14*0,20*0,20*1,50"DN 400 ... stoka A</t>
  </si>
  <si>
    <t>3,14*0,30*0,30*85,00"DN 600 ... stoka A-1</t>
  </si>
  <si>
    <t xml:space="preserve">šachty </t>
  </si>
  <si>
    <t>((3,14*0,62*0,62*3,13))*2" stoka A</t>
  </si>
  <si>
    <t>((3,14*0,62*0,62*2,80))*1" stoka A-1</t>
  </si>
  <si>
    <t>odpočet potrubí</t>
  </si>
  <si>
    <t>-13,05*3,14*0,2430*0,2430" stoka A ... KT DN 400</t>
  </si>
  <si>
    <t>-86,26*3,14*0,1775*0,1775" stoka A-1 ... KT DN 300</t>
  </si>
  <si>
    <t>-44,51*3,14*0,2430*0,2430" stoka A-2 ... KT DN 400</t>
  </si>
  <si>
    <t>odpočet šachet</t>
  </si>
  <si>
    <t>-3,14*0,62*0,62*(2,93+2,68+2,83+2,60+2,25+2,57+2,34)</t>
  </si>
  <si>
    <t>-25,301" lože</t>
  </si>
  <si>
    <t>-0,50*0,08*143,82" pražce</t>
  </si>
  <si>
    <t>-20,221" podkladní beton</t>
  </si>
  <si>
    <t>-63,203" obetonování potrubí</t>
  </si>
  <si>
    <t>-11,506" drenáž</t>
  </si>
  <si>
    <t>odpočet rozdílu stávajících a nových povrchů</t>
  </si>
  <si>
    <t>MK - asfalt - rýhy - tl. 0,71-0,45=0,26 m</t>
  </si>
  <si>
    <t>-(13,05)*1,49*0,26"stoka A - KT DN 400</t>
  </si>
  <si>
    <t>-2,50*(2,50-1,49)*0,26*1" stoka A - prefa šachty</t>
  </si>
  <si>
    <t>-2,70*(2,70-1,49)*0,26*1" stoka A - šachty monlolit. dno</t>
  </si>
  <si>
    <t>-(86,26)*1,16*0,26"stoka A-1 - KT DN 300</t>
  </si>
  <si>
    <t>-2,50*(2,50-1,16)*0,26*3" stoka A-1 - prefa šachty</t>
  </si>
  <si>
    <t>-(44,51)*1,49*0,26"stoka A-2 - KT DN 400</t>
  </si>
  <si>
    <t>-2,50*(2,50-1,49)*0,26*2" stoka A-2 - prefa šachty</t>
  </si>
  <si>
    <t xml:space="preserve">zásyp v komunikaci ... nevhodná hornina dle IGP </t>
  </si>
  <si>
    <t>vše nové</t>
  </si>
  <si>
    <t>266,400" nutný nový materiál pro zásyp v komunikaci</t>
  </si>
  <si>
    <t>18</t>
  </si>
  <si>
    <t>M</t>
  </si>
  <si>
    <t>58310008T</t>
  </si>
  <si>
    <t>Vhodný zásypový materiál pro místní komunikace dle TP 146 včetně dopravy na staveniště</t>
  </si>
  <si>
    <t>-1064444852</t>
  </si>
  <si>
    <t>277,906"zásyp v komunikacích ... nový materiál</t>
  </si>
  <si>
    <t>266,400*1,1*1,01</t>
  </si>
  <si>
    <t>Zemní práce - přípravné a přidružené práce</t>
  </si>
  <si>
    <t>19</t>
  </si>
  <si>
    <t>113107223</t>
  </si>
  <si>
    <t>Odstranění podkladu z kameniva drceného tl přes 200 do 300 mm strojně pl přes 200 m2</t>
  </si>
  <si>
    <t>2134976830</t>
  </si>
  <si>
    <t xml:space="preserve">štěrkodrť tl. 25 cm </t>
  </si>
  <si>
    <t>(13,05)*1,49"stoka A - KT DN 400</t>
  </si>
  <si>
    <t>2,50*(2,50-1,49)*1" stoka A - prefa šachty</t>
  </si>
  <si>
    <t>2,70*(2,70-1,49)*1" stoka A - šachty monlolit. dno</t>
  </si>
  <si>
    <t>(86,26)*1,16"stoka A-1 - KT DN 300</t>
  </si>
  <si>
    <t>2,50*(2,50-1,16)*3" stoka A-1 - prefa šachty</t>
  </si>
  <si>
    <t>(44,51)*1,49"stoka A-2 - KT DN 400</t>
  </si>
  <si>
    <t>2,50*(2,50-1,49)*2" stoka A-2 - prefa šachty</t>
  </si>
  <si>
    <t>20</t>
  </si>
  <si>
    <t>997221551</t>
  </si>
  <si>
    <t>Vodorovná doprava suti ze sypkých materiálů do 1 km</t>
  </si>
  <si>
    <t>-784191411</t>
  </si>
  <si>
    <t>90,956</t>
  </si>
  <si>
    <t>997221559.1</t>
  </si>
  <si>
    <t xml:space="preserve">Příplatek ZKD 1 km u vodorovné dopravy suti </t>
  </si>
  <si>
    <t>-1201699263</t>
  </si>
  <si>
    <t>odvoz celkem 12 km</t>
  </si>
  <si>
    <t>90,956*11</t>
  </si>
  <si>
    <t>22</t>
  </si>
  <si>
    <t>997221873</t>
  </si>
  <si>
    <t>Poplatek za uložení stavebního odpadu na recyklační skládce (skládkovné) zeminy a kamení zatříděného do Katalogu odpadů pod kódem 17 05 04</t>
  </si>
  <si>
    <t>850451087</t>
  </si>
  <si>
    <t>90,956" kamenivo</t>
  </si>
  <si>
    <t>11a</t>
  </si>
  <si>
    <t>Zemní práce - přípravné a přidružené práce - živice</t>
  </si>
  <si>
    <t>23</t>
  </si>
  <si>
    <t>113107244</t>
  </si>
  <si>
    <t>Odstranění podkladu živičného tl přes 150 do 200 mm strojně pl přes 200 m2</t>
  </si>
  <si>
    <t>-1536188046</t>
  </si>
  <si>
    <t xml:space="preserve">asfalt tl. 20 cm </t>
  </si>
  <si>
    <t>24</t>
  </si>
  <si>
    <t>481699389</t>
  </si>
  <si>
    <t>93,024</t>
  </si>
  <si>
    <t>25</t>
  </si>
  <si>
    <t>997221559.2</t>
  </si>
  <si>
    <t>-2062524237</t>
  </si>
  <si>
    <t>93,024*11</t>
  </si>
  <si>
    <t>26</t>
  </si>
  <si>
    <t>997221875</t>
  </si>
  <si>
    <t>Poplatek za uložení stavebního odpadu na recyklační skládce (skládkovné) asfaltového bez obsahu dehtu zatříděného do Katalogu odpadů pod kódem 17 03 02</t>
  </si>
  <si>
    <t>2029863015</t>
  </si>
  <si>
    <t>Zakládání</t>
  </si>
  <si>
    <t>27</t>
  </si>
  <si>
    <t>211561111</t>
  </si>
  <si>
    <t>Výplň odvodňovacích žeber nebo trativodů kamenivem hrubým drceným frakce 4 až 16 mm</t>
  </si>
  <si>
    <t>87878572</t>
  </si>
  <si>
    <t>odpočet D potrubí</t>
  </si>
  <si>
    <t>-3,14*0,05*0,05*(13,05+86,26+44,51)</t>
  </si>
  <si>
    <t>28</t>
  </si>
  <si>
    <t>212755214</t>
  </si>
  <si>
    <t>Trativody z drenážních trubek plastových flexibilních D 100 mm bez lože</t>
  </si>
  <si>
    <t>-24329276</t>
  </si>
  <si>
    <t>13,05" stoka A ... KT DN 400</t>
  </si>
  <si>
    <t>86,26" stoka A-1 ... KT DN 300</t>
  </si>
  <si>
    <t>44,51" stoka A-2 ... KT DN 400</t>
  </si>
  <si>
    <t>29</t>
  </si>
  <si>
    <t>28611223</t>
  </si>
  <si>
    <t>trubka drenážní flexibilní celoperforovaná PVC-U SN 4 DN 100 pro meliorace, dočasné nebo odlehčovací drenáže</t>
  </si>
  <si>
    <t>-1248195764</t>
  </si>
  <si>
    <t>13,05*1,03" stoka A ... KT DN 400</t>
  </si>
  <si>
    <t>86,26*1,03" stoka A-1 ... KT DN 300</t>
  </si>
  <si>
    <t>44,51*1,03" stoka A-2 ... KT DN 400</t>
  </si>
  <si>
    <t>30</t>
  </si>
  <si>
    <t>213141111</t>
  </si>
  <si>
    <t>Zřízení vrstvy z geotextilie v rovině nebo ve sklonu do 1:5 š do 3 m</t>
  </si>
  <si>
    <t>-56831930</t>
  </si>
  <si>
    <t>(0,40+0,20)*2*13,05" stoka A ... KT DN 400</t>
  </si>
  <si>
    <t>(0,40+0,20)*2*86,26" stoka A-1 ... KT DN 300</t>
  </si>
  <si>
    <t>(0,40+0,20)*2*44,51" stoka A-2 ... KT DN 400</t>
  </si>
  <si>
    <t>31</t>
  </si>
  <si>
    <t>69311081</t>
  </si>
  <si>
    <t>geotextilie netkaná separační, ochranná, filtrační, drenážní PES 300g/m2</t>
  </si>
  <si>
    <t>-1042098763</t>
  </si>
  <si>
    <t>(0,40+0,20)*2*13,05*1,1845" stoka A ... KT DN 400</t>
  </si>
  <si>
    <t>(0,40+0,20)*2*86,26*1,1845" stoka A-1 ... KT DN 300</t>
  </si>
  <si>
    <t>(0,40+0,20)*2*44,51*1,1845" stoka A-2 ... KT DN 400</t>
  </si>
  <si>
    <t>Vodorovné konstrukce</t>
  </si>
  <si>
    <t>32</t>
  </si>
  <si>
    <t>451573111</t>
  </si>
  <si>
    <t>Lože pod potrubí otevřený výkop ze štěrkopísku</t>
  </si>
  <si>
    <t>-1885798410</t>
  </si>
  <si>
    <t>13,05*1,49*0,10" stoka A ... KT DN 400</t>
  </si>
  <si>
    <t>86,26*1,16*0,10" stoka A-1 ... KT DN 300</t>
  </si>
  <si>
    <t>44,51*1,49*0,10" stoka A-2 ... KT DN 400</t>
  </si>
  <si>
    <t>příloha D.2.3 - pod šachtu</t>
  </si>
  <si>
    <t xml:space="preserve">2,50*2,50*0,15*6" šachty prefa DN1000 </t>
  </si>
  <si>
    <t>2,70*2,70*0,15*1" šachty monolit.dno DN1000</t>
  </si>
  <si>
    <t>33</t>
  </si>
  <si>
    <t>452384121</t>
  </si>
  <si>
    <t>Podkladní pražce z betonu prostého tř. C 12/15 otevřený výkop pl přes 2500 do 50000 mm2</t>
  </si>
  <si>
    <t>-294857606</t>
  </si>
  <si>
    <t>Poznámka k položce:_x000d_
Včetně bednění, odbednění a na nátěru bednění proti přilnavosti betonu.</t>
  </si>
  <si>
    <t>34</t>
  </si>
  <si>
    <t>452311131</t>
  </si>
  <si>
    <t>Podkladní desky z betonu prostého tř. C 12/15 otevřený výkop</t>
  </si>
  <si>
    <t>-1419580674</t>
  </si>
  <si>
    <t xml:space="preserve">1,50*1,50*0,10*6" šachty prefa DN1000 </t>
  </si>
  <si>
    <t>1,70*1,70*0,10*1" šachty monolit.dno DN1000</t>
  </si>
  <si>
    <t>Komunikace pozemní</t>
  </si>
  <si>
    <t>35</t>
  </si>
  <si>
    <t>919726122</t>
  </si>
  <si>
    <t>Geotextilie pro ochranu, separaci a filtraci netkaná měrná hm přes 200 do 300 g/m2</t>
  </si>
  <si>
    <t>1820047582</t>
  </si>
  <si>
    <t>sanace podloží - separační geotextilie</t>
  </si>
  <si>
    <t>36</t>
  </si>
  <si>
    <t>564961315</t>
  </si>
  <si>
    <t>Podklad z betonového recyklátu plochy přes 100 m2 tl 200 mm</t>
  </si>
  <si>
    <t>1490460051</t>
  </si>
  <si>
    <t>sanace podloží - betonový recyklát frakce 0/63 mm - tl. 200 mm</t>
  </si>
  <si>
    <t>37</t>
  </si>
  <si>
    <t>564851111</t>
  </si>
  <si>
    <t>Podklad ze štěrkodrtě ŠD tl 150 mm</t>
  </si>
  <si>
    <t>945397409</t>
  </si>
  <si>
    <t>štěrkodrť tl. 15 cm + škěkodrť tl. 15 cm</t>
  </si>
  <si>
    <t>(13,05)*1,49*2"stoka A - KT DN 400</t>
  </si>
  <si>
    <t>2,50*(2,50-1,49)*1*2" stoka A - prefa šachty</t>
  </si>
  <si>
    <t>2,70*(2,70-1,49)*1*2" stoka A - šachty monlolit. dno</t>
  </si>
  <si>
    <t>(86,26)*1,16*2"stoka A-1 - KT DN 300</t>
  </si>
  <si>
    <t>2,50*(2,50-1,16)*3*2" stoka A-1 - prefa šachty</t>
  </si>
  <si>
    <t>(44,51)*1,49*2"stoka A-2 - KT DN 400</t>
  </si>
  <si>
    <t>2,50*(2,50-1,49)*2*2" stoka A-2 - prefa šachty</t>
  </si>
  <si>
    <t>38</t>
  </si>
  <si>
    <t>573111112</t>
  </si>
  <si>
    <t>Postřik živičný infiltrační s posypem z asfaltu množství 1 kg/m2</t>
  </si>
  <si>
    <t>-670577949</t>
  </si>
  <si>
    <t>infiltrační postřik asfaltový PI, A ... 1,0 kg/m2</t>
  </si>
  <si>
    <t>39</t>
  </si>
  <si>
    <t>573231106</t>
  </si>
  <si>
    <t>Postřik živičný spojovací ze silniční emulze v množství 0,20 kg/m2</t>
  </si>
  <si>
    <t>1160617876</t>
  </si>
  <si>
    <t>postřik spojovací emulzní PS, E ... 0,2 kg/m2</t>
  </si>
  <si>
    <t>40</t>
  </si>
  <si>
    <t>565176111</t>
  </si>
  <si>
    <t>Asfaltový beton vrstva podkladní ACP 22 (obalované kamenivo OKH) tl 100 mm š do 3 m</t>
  </si>
  <si>
    <t>690574008</t>
  </si>
  <si>
    <t xml:space="preserve">ACP 22+ obalované kamenivo hrubozrné tl 100 mm </t>
  </si>
  <si>
    <t>41</t>
  </si>
  <si>
    <t>630569752</t>
  </si>
  <si>
    <t>42</t>
  </si>
  <si>
    <t>565155111</t>
  </si>
  <si>
    <t>Asfaltový beton vrstva podkladní ACP 16 (obalované kamenivo OKS) tl 70 mm š do 3 m</t>
  </si>
  <si>
    <t>926702082</t>
  </si>
  <si>
    <t xml:space="preserve">ACP 16+ obalované kamenivo hrubozrné tl 70 mm </t>
  </si>
  <si>
    <t>43</t>
  </si>
  <si>
    <t>-1465634114</t>
  </si>
  <si>
    <t>44</t>
  </si>
  <si>
    <t>577134111</t>
  </si>
  <si>
    <t>Asfaltový beton vrstva obrusná ACO 11 (ABS) tř. I tl 40 mm š do 3 m z nemodifikovaného asfaltu</t>
  </si>
  <si>
    <t>-882592004</t>
  </si>
  <si>
    <t xml:space="preserve">ACO 11+ asfaltový beton vrstva obrusná  tl 40 mm</t>
  </si>
  <si>
    <t>Trubní vedení</t>
  </si>
  <si>
    <t>45</t>
  </si>
  <si>
    <t>831372121</t>
  </si>
  <si>
    <t>Montáž potrubí z trub kameninových hrdlových s integrovaným těsněním výkop sklon do 20 % DN 300</t>
  </si>
  <si>
    <t>-1601537127</t>
  </si>
  <si>
    <t>Poznámka k položce:_x000d_
včetně osazení potřebného množství zkrácených trub</t>
  </si>
  <si>
    <t>86,26</t>
  </si>
  <si>
    <t>46</t>
  </si>
  <si>
    <t>59710707</t>
  </si>
  <si>
    <t>trouba kameninová glazovaná DN 300 dl 2,50m spojovací systém C Třída 240</t>
  </si>
  <si>
    <t>1787119221</t>
  </si>
  <si>
    <t>Poznámka k položce:_x000d_
včetně dodávky potřebného množství zkrácených trub</t>
  </si>
  <si>
    <t>86,26-1,015</t>
  </si>
  <si>
    <t>47</t>
  </si>
  <si>
    <t>831392121</t>
  </si>
  <si>
    <t>Montáž potrubí z trub kameninových hrdlových s integrovaným těsněním výkop sklon do 20 % DN 400</t>
  </si>
  <si>
    <t>1943981817</t>
  </si>
  <si>
    <t>13,05</t>
  </si>
  <si>
    <t>44,51</t>
  </si>
  <si>
    <t>48</t>
  </si>
  <si>
    <t>59710706</t>
  </si>
  <si>
    <t>trouba kameninová glazovaná DN 400 dl 2,50m spojovací systém C Třída 200</t>
  </si>
  <si>
    <t>-1060035908</t>
  </si>
  <si>
    <t>13,05*1,015</t>
  </si>
  <si>
    <t>44,51*1,015</t>
  </si>
  <si>
    <t>49</t>
  </si>
  <si>
    <t>837371221</t>
  </si>
  <si>
    <t>Montáž kameninových tvarovek odbočných s integrovaným těsněním otevřený výkop DN 300</t>
  </si>
  <si>
    <t>kus</t>
  </si>
  <si>
    <t>-1989378011</t>
  </si>
  <si>
    <t xml:space="preserve">stoka A-1 </t>
  </si>
  <si>
    <t>10,00" odbočka splaškové kanalizace - přípojka</t>
  </si>
  <si>
    <t>6,00" odbočka dešťové kanalizace - přípojka</t>
  </si>
  <si>
    <t>5,00" odbočka UV - přípojka</t>
  </si>
  <si>
    <t>50</t>
  </si>
  <si>
    <t>59711770</t>
  </si>
  <si>
    <t>odbočka kameninová glazovaná jednoduchá kolmá DN 300/150 dl 500mm spojovací systém C/F tř.160/-</t>
  </si>
  <si>
    <t>1024512252</t>
  </si>
  <si>
    <t>10,00*1,015" odbočka splaškové kanalizace - přípojka</t>
  </si>
  <si>
    <t>6,00*1,015" odbočka dešťové kanalizace - přípojka</t>
  </si>
  <si>
    <t>5,00*1,015" odbočka UV - přípojka</t>
  </si>
  <si>
    <t>51</t>
  </si>
  <si>
    <t>837391221</t>
  </si>
  <si>
    <t>Montáž kameninových tvarovek odbočných s integrovaným těsněním otevřený výkop DN 400</t>
  </si>
  <si>
    <t>1624110272</t>
  </si>
  <si>
    <t>1,00" odbočka dešťové kanalizace - přípojka</t>
  </si>
  <si>
    <t>2,00" odbočka UV - přípojka</t>
  </si>
  <si>
    <t>2,00" odbočka splaškové kanalizace - přípojka</t>
  </si>
  <si>
    <t>1,00" odbočka UV - přípojka</t>
  </si>
  <si>
    <t>52</t>
  </si>
  <si>
    <t>59711790</t>
  </si>
  <si>
    <t>odbočka kameninová glazovaná jednoduchá kolmá DN 400/150 dl 1000mm spojovací systém C/F tř.160/-</t>
  </si>
  <si>
    <t>2047590076</t>
  </si>
  <si>
    <t>1,00*1,015" odbočka dešťové kanalizace - přípojka</t>
  </si>
  <si>
    <t>2,00*1,015" odbočka UV - přípojka</t>
  </si>
  <si>
    <t>2,00*1,015" odbočka splaškové kanalizace - přípojka</t>
  </si>
  <si>
    <t>1,00*1,015" odbočka UV - přípojka</t>
  </si>
  <si>
    <t>53</t>
  </si>
  <si>
    <t>877315123</t>
  </si>
  <si>
    <t>Montáž navrtávacího sedla pro potrubí betonové nebo kameninové přípojka DN 150</t>
  </si>
  <si>
    <t>-1313757917</t>
  </si>
  <si>
    <t>stoka A ... BET DN600</t>
  </si>
  <si>
    <t>14,00" odbočka splaškové kanalizace - přípojka</t>
  </si>
  <si>
    <t>8,00" odbočka dešťové kanalizace - přípojka</t>
  </si>
  <si>
    <t>4,00" odbočka UV - přípojka</t>
  </si>
  <si>
    <t>54</t>
  </si>
  <si>
    <t>28651315</t>
  </si>
  <si>
    <t>sedlo kolmé mechanické s kloubem 10° jakékoli potrubí/KG DN 400-600/160</t>
  </si>
  <si>
    <t>532531783</t>
  </si>
  <si>
    <t>8,00*1,015" odbočka dešťové kanalizace - přípojka</t>
  </si>
  <si>
    <t>55</t>
  </si>
  <si>
    <t>28651321R</t>
  </si>
  <si>
    <t>napojovací kameninový element C DN150 spojovací systém F</t>
  </si>
  <si>
    <t>-267606294</t>
  </si>
  <si>
    <t>14,00*1,015" odbočka splaškové kanalizace - přípojka</t>
  </si>
  <si>
    <t>4,00*1,015" odbočka UV - přípojka</t>
  </si>
  <si>
    <t>56</t>
  </si>
  <si>
    <t>359901211</t>
  </si>
  <si>
    <t>Monitoring stoky jakékoli výšky na nové kanalizaci TV kamerou</t>
  </si>
  <si>
    <t>-1816539281</t>
  </si>
  <si>
    <t>86,26" stoka A-1 ... DN 300</t>
  </si>
  <si>
    <t>13,05" stoka A ... DN 400</t>
  </si>
  <si>
    <t>44,51" stoka A-2 ... DN 400</t>
  </si>
  <si>
    <t>57</t>
  </si>
  <si>
    <t>892423122R</t>
  </si>
  <si>
    <t>Čištění kanalizační stoky DN 300 nebo 400</t>
  </si>
  <si>
    <t>-197932739</t>
  </si>
  <si>
    <t>58</t>
  </si>
  <si>
    <t>892372111</t>
  </si>
  <si>
    <t>Zabezpečení konců potrubí DN do 300 při tlakových zkouškách vodou</t>
  </si>
  <si>
    <t>-1407724530</t>
  </si>
  <si>
    <t>3,00" stoka A-1 ... DN 300</t>
  </si>
  <si>
    <t>59</t>
  </si>
  <si>
    <t>892442111</t>
  </si>
  <si>
    <t>Zabezpečení konců potrubí DN přes 300 do 600 při tlakových zkouškách vodou</t>
  </si>
  <si>
    <t>1354774672</t>
  </si>
  <si>
    <t>2,00" stoka A ... DN 400</t>
  </si>
  <si>
    <t>2,00" stoka A-2 ... DN 400</t>
  </si>
  <si>
    <t>60</t>
  </si>
  <si>
    <t>892381111</t>
  </si>
  <si>
    <t>Tlaková zkouška vodou potrubí DN 250, DN 300 nebo 350</t>
  </si>
  <si>
    <t>-754445648</t>
  </si>
  <si>
    <t>61</t>
  </si>
  <si>
    <t>892421111</t>
  </si>
  <si>
    <t>Tlaková zkouška vodou potrubí DN 400 nebo 500</t>
  </si>
  <si>
    <t>-2146598458</t>
  </si>
  <si>
    <t>62</t>
  </si>
  <si>
    <t>8944123TA0</t>
  </si>
  <si>
    <t>Šachta prefabrikovaná DN1000 stěna 120 mm, hloubka dna 2,27 m, bez poklopu</t>
  </si>
  <si>
    <t>-662546085</t>
  </si>
  <si>
    <t>Poznámka k položce:_x000d_
viz příloha vzor.řez D.2.3 - typ 1 _x000d_
položka zahrnuje pozice č.2+3+4+5.1+6+10+11+těsnění mezi skružemi+případné šachtové vložky+vodotěsné napojení trub</t>
  </si>
  <si>
    <t>1" šachta Š8</t>
  </si>
  <si>
    <t>63</t>
  </si>
  <si>
    <t>894412311RBB1T00</t>
  </si>
  <si>
    <t>Šachta prefabrikovaná DN1000 stěna 120 mm, hloubka dna 3,26 m bez poklopu</t>
  </si>
  <si>
    <t>-68682050</t>
  </si>
  <si>
    <t>1" šachta Š4</t>
  </si>
  <si>
    <t>2" šachta Š6+Š7</t>
  </si>
  <si>
    <t>2" šachta Š9+Š10</t>
  </si>
  <si>
    <t>64</t>
  </si>
  <si>
    <t>894412311RBB1T01</t>
  </si>
  <si>
    <t>Šachta prefabrikovaná DN1000 stěna 120 mm, hloubka dna 3,26 m bez poklopu monolotické dno</t>
  </si>
  <si>
    <t>-1487325106</t>
  </si>
  <si>
    <t>Poznámka k položce:_x000d_
viz příloha vzor.řez D.2.3 - typ 2_x000d_
položka zahrnuje pozice č.2+3+4+5.2+6+7+10+11+těsnění mezi skružemi +případné šachtové vložky+vodotěsné napojení trub</t>
  </si>
  <si>
    <t>1" šachta Š3</t>
  </si>
  <si>
    <t>65</t>
  </si>
  <si>
    <t>899104112</t>
  </si>
  <si>
    <t>Osazení poklopů litinových, ocelových nebo železobetonových včetně rámů pro třídu zatížení D400, E600</t>
  </si>
  <si>
    <t>479378790</t>
  </si>
  <si>
    <t>Poznámka k položce:_x000d_
montáž poklopu včetně úpravy zhlaví dle umístění šachty_x000d_
příloha D.2.3 ... pozice 1+12</t>
  </si>
  <si>
    <t>viz příloha vzor.řez D.2.3</t>
  </si>
  <si>
    <t>8,0</t>
  </si>
  <si>
    <t>66</t>
  </si>
  <si>
    <t>552410150R</t>
  </si>
  <si>
    <t>poklop šachtový litinový s rámem třída D 400 se znakem města</t>
  </si>
  <si>
    <t>1721716325</t>
  </si>
  <si>
    <t>67</t>
  </si>
  <si>
    <t>894411111R</t>
  </si>
  <si>
    <t>Napojení na stávající kanalizaci, kompletní provedení</t>
  </si>
  <si>
    <t>-348248605</t>
  </si>
  <si>
    <t>Poznámka k položce:_x000d_
napojení na stávající potrubí BET DN 300 přes spojku</t>
  </si>
  <si>
    <t>1" stoka A ... napojení na stávající potrubí</t>
  </si>
  <si>
    <t>68</t>
  </si>
  <si>
    <t>899633151</t>
  </si>
  <si>
    <t>Obetonování potrubí nebo zdiva stok ŽB bez zvláštních nároků na prostředí tř. C 20/25 v otevřeném výkopu</t>
  </si>
  <si>
    <t>-1885135112</t>
  </si>
  <si>
    <t>13,05*1,49*(0,486+0,10)" stoka A ... KT DN 400</t>
  </si>
  <si>
    <t>86,26*1,16*(0,355+0,10)" stoka A-1 ... KT DN 300</t>
  </si>
  <si>
    <t>44,51*1,49*(0,355+0,10)" stoka A-2 ... KT DN 400</t>
  </si>
  <si>
    <t xml:space="preserve">odpočet podkladků pod KT trouby </t>
  </si>
  <si>
    <t>-13,05*0,486*0,08" stoka A ... KT DN 400</t>
  </si>
  <si>
    <t>-86,26*0,355*0,08" stoka A-1 ... KT DN 300</t>
  </si>
  <si>
    <t>-44,51*0,486*0,08" stoka A-2 ... KT DN 400</t>
  </si>
  <si>
    <t>69</t>
  </si>
  <si>
    <t>877315123R</t>
  </si>
  <si>
    <t>Vývrt montážního otvoru 200mm a montáž navrtávacího sedla pro potrubí betonové nebo kameninové přípojka DN 150, včetně napojovacího kameninového elementu C</t>
  </si>
  <si>
    <t>1291140154</t>
  </si>
  <si>
    <t>Poznámka k položce:_x000d_
tato přípojka v PD není, ale jde o nacenění zhotovitelem</t>
  </si>
  <si>
    <t>1,00</t>
  </si>
  <si>
    <t>89</t>
  </si>
  <si>
    <t>Ostatní konstrukce</t>
  </si>
  <si>
    <t>89-1</t>
  </si>
  <si>
    <t>Sanace potrubí</t>
  </si>
  <si>
    <t>70</t>
  </si>
  <si>
    <t>SA/01</t>
  </si>
  <si>
    <t xml:space="preserve">Vyčištění kanalizace DN 600 před sanací </t>
  </si>
  <si>
    <t>1543403174</t>
  </si>
  <si>
    <t xml:space="preserve">stoka A ...  DN600</t>
  </si>
  <si>
    <t>92,32" úsek od šachty Š1 po šachtu Š3</t>
  </si>
  <si>
    <t>71</t>
  </si>
  <si>
    <t>SA/02</t>
  </si>
  <si>
    <t>Monitoring kanalizace - kontrola čistoty před sanací</t>
  </si>
  <si>
    <t>243947715</t>
  </si>
  <si>
    <t>stoka A ... DN600</t>
  </si>
  <si>
    <t xml:space="preserve">92,32"  úsek od šachty Š1 po šachtu Š3</t>
  </si>
  <si>
    <t>72</t>
  </si>
  <si>
    <t>SA/03</t>
  </si>
  <si>
    <t>Odstranění nerovností kanalizace</t>
  </si>
  <si>
    <t>-1671066671</t>
  </si>
  <si>
    <t>10,00</t>
  </si>
  <si>
    <t>73</t>
  </si>
  <si>
    <t>SA/04</t>
  </si>
  <si>
    <t>Odstranění předsazených přípojek</t>
  </si>
  <si>
    <t>-1375545573</t>
  </si>
  <si>
    <t>3,00" úsek od šachty Š1 po šachtu Š3</t>
  </si>
  <si>
    <t>74</t>
  </si>
  <si>
    <t>SA/05</t>
  </si>
  <si>
    <t>Otevření přípojek po sanaci</t>
  </si>
  <si>
    <t>-1874878866</t>
  </si>
  <si>
    <t>26,00" úsek od šachty Š1 po šachtu Š3</t>
  </si>
  <si>
    <t>75</t>
  </si>
  <si>
    <t>SA/06</t>
  </si>
  <si>
    <t xml:space="preserve">Sanace kanalizace DN 600 - metoda UV LINER rukávcem, min. tl. staticky relevantní vrstvy 5,1 mm, min. krátkodobý modul pružnosti rukávce E = 8 500 N/mm2 dle ISO 178 </t>
  </si>
  <si>
    <t>1284991299</t>
  </si>
  <si>
    <t>76</t>
  </si>
  <si>
    <t>SA/07</t>
  </si>
  <si>
    <t>Zatěsnění přípojek po sanaci</t>
  </si>
  <si>
    <t>-1210716111</t>
  </si>
  <si>
    <t>77</t>
  </si>
  <si>
    <t>SA/08</t>
  </si>
  <si>
    <t>Sanace šachet - zednicky (dno, stěny, stupačky) - Š2</t>
  </si>
  <si>
    <t>-1121903490</t>
  </si>
  <si>
    <t>1,00" šachta Š2</t>
  </si>
  <si>
    <t>78</t>
  </si>
  <si>
    <t>SA/09</t>
  </si>
  <si>
    <t>Monitoring kanalizace - závěrečný monitoring po sanaci vč. záznamu na DVD</t>
  </si>
  <si>
    <t>-1202262144</t>
  </si>
  <si>
    <t>79</t>
  </si>
  <si>
    <t>SA/10</t>
  </si>
  <si>
    <t>Stavební úprava revizní šachty pro sanační práce - ubourání dna v Š1</t>
  </si>
  <si>
    <t>1964410992</t>
  </si>
  <si>
    <t>1,00" šachta Š1</t>
  </si>
  <si>
    <t>80</t>
  </si>
  <si>
    <t>SA/11</t>
  </si>
  <si>
    <t>Přečerpávání splašků po dobu sanace - pohotovost čerpadel</t>
  </si>
  <si>
    <t>komplet</t>
  </si>
  <si>
    <t>-1242619792</t>
  </si>
  <si>
    <t>1,00" úsek od šachty Š1 po šachtu Š3</t>
  </si>
  <si>
    <t>81</t>
  </si>
  <si>
    <t>SA/12</t>
  </si>
  <si>
    <t>Přípravné a dokončovací práce, zřízení staveniště</t>
  </si>
  <si>
    <t>-713218425</t>
  </si>
  <si>
    <t>82</t>
  </si>
  <si>
    <t>SA/13</t>
  </si>
  <si>
    <t>Doprava kolony vozidel</t>
  </si>
  <si>
    <t>-1679242136</t>
  </si>
  <si>
    <t>83</t>
  </si>
  <si>
    <t>SA/14</t>
  </si>
  <si>
    <t>Doprava sanačního rukávce</t>
  </si>
  <si>
    <t>-625591115</t>
  </si>
  <si>
    <t>91</t>
  </si>
  <si>
    <t>Doplňující konstrukce a práce pozemních komunikací, letišť a ploch</t>
  </si>
  <si>
    <t>84</t>
  </si>
  <si>
    <t>919735112</t>
  </si>
  <si>
    <t>Řezání stávajícího živičného krytu hl do 100 mm</t>
  </si>
  <si>
    <t>1899137142</t>
  </si>
  <si>
    <t>(13,05)*2"stoka A - KT DN 400</t>
  </si>
  <si>
    <t>2*(2,50-1,49)*1" stoka A - prefa šachty</t>
  </si>
  <si>
    <t>2*(2,70-1,49)*1" stoka A - šachty monlolit. dno</t>
  </si>
  <si>
    <t>(86,26)*2"stoka A-1 - KT DN 300</t>
  </si>
  <si>
    <t>2*(2,50-1,16)*3" stoka A-1 - prefa šachty</t>
  </si>
  <si>
    <t>(44,51)*2"stoka A-2 - KT DN 400</t>
  </si>
  <si>
    <t>2*(2,50-1,49)*2" stoka A-2 - prefa šachty</t>
  </si>
  <si>
    <t>93</t>
  </si>
  <si>
    <t>Různé dokončovací konstrukce a práce inženýrských staveb</t>
  </si>
  <si>
    <t>85</t>
  </si>
  <si>
    <t>899910202</t>
  </si>
  <si>
    <t>Výplň potrubí spádem cementopopílkovou suspenzí délky potrubí přes 50 do 100 m</t>
  </si>
  <si>
    <t>-2074016953</t>
  </si>
  <si>
    <t>mimo výkop</t>
  </si>
  <si>
    <t>3,14*0,15*0,15*(90,00+45,00)" BET DN300 ... stoka A-1, A-2</t>
  </si>
  <si>
    <t>3,14*0,20*0,20*92,60" BET DN400 ... stoka A</t>
  </si>
  <si>
    <t>3,14*0,30*0,30*8,00" BET DN600 ... stoka A-1</t>
  </si>
  <si>
    <t>šachty</t>
  </si>
  <si>
    <t>(3,14*0,50*0,50)*(2,93-1,20)*3" stoka A</t>
  </si>
  <si>
    <t>(3,14*0,50*0,50)*(2,75-1,20)*3" stoka A-1</t>
  </si>
  <si>
    <t>(3,14*0,50*0,50)*(2,57-1,20)*1" stoka A-2</t>
  </si>
  <si>
    <t>96</t>
  </si>
  <si>
    <t>Bourání konstrukcí</t>
  </si>
  <si>
    <t>86</t>
  </si>
  <si>
    <t>810391811</t>
  </si>
  <si>
    <t>Bourání stávajícího potrubí z betonu DN přes 200 do 400</t>
  </si>
  <si>
    <t>1072741024</t>
  </si>
  <si>
    <t>10,00"DN 300 ... stoka A</t>
  </si>
  <si>
    <t>1,50"DN 400 ... stoka A</t>
  </si>
  <si>
    <t>87</t>
  </si>
  <si>
    <t>810441811</t>
  </si>
  <si>
    <t>Bourání stávajícího potrubí z betonu DN přes 400 do 600</t>
  </si>
  <si>
    <t>286777995</t>
  </si>
  <si>
    <t>85,00"DN 600 ... stoka A-1</t>
  </si>
  <si>
    <t>88</t>
  </si>
  <si>
    <t>890411811</t>
  </si>
  <si>
    <t>Bourání šachet z prefabrikovaných skruží ručně obestavěného prostoru do 1,5 m3</t>
  </si>
  <si>
    <t>-238404162</t>
  </si>
  <si>
    <t>((3,14*0,62*0,62*3,13)-(3,14*0,50*0,50*3,13))*2" stoka A</t>
  </si>
  <si>
    <t>((3,14*0,62*0,62*2,80)-(3,14*0,50*0,50*2,80))*1" stoka A-1</t>
  </si>
  <si>
    <t>šachty ... ubourání 1,20m</t>
  </si>
  <si>
    <t>((3,14*0,62*0,62*1,20)-(3,14*0,50*0,50*1,20))*3" stoka A</t>
  </si>
  <si>
    <t>((3,14*0,62*0,62*1,20)-(3,14*0,50*0,50*1,20))*3" stoka A-1</t>
  </si>
  <si>
    <t>((3,14*0,62*0,62*1,20)-(3,14*0,50*0,50*1,20))*1" stoka A-2</t>
  </si>
  <si>
    <t>899103211</t>
  </si>
  <si>
    <t>Demontáž poklopů litinových nebo ocelových včetně rámů hmotnosti přes 100 do 150 kg</t>
  </si>
  <si>
    <t>829739132</t>
  </si>
  <si>
    <t>šachty mimo výkop</t>
  </si>
  <si>
    <t>3" stoka A</t>
  </si>
  <si>
    <t>3" stoka A-1</t>
  </si>
  <si>
    <t>1" stoka A-2</t>
  </si>
  <si>
    <t>šachty ve výkopu</t>
  </si>
  <si>
    <t>2" stoka A</t>
  </si>
  <si>
    <t>1" stoka A-1</t>
  </si>
  <si>
    <t>90</t>
  </si>
  <si>
    <t>980-10</t>
  </si>
  <si>
    <t>Vyčistění potrubí stávající odstavené kanalizace vč.šachet</t>
  </si>
  <si>
    <t>136252057</t>
  </si>
  <si>
    <t>(90,00+45,00)" BET DN300 ... stoka A-1, A-2</t>
  </si>
  <si>
    <t>92,60" BET DN400 ... stoka A</t>
  </si>
  <si>
    <t>8,00" BET DN600 ... stoka A-1</t>
  </si>
  <si>
    <t>ve výkopu</t>
  </si>
  <si>
    <t>997013501</t>
  </si>
  <si>
    <t>Odvoz suti a vybouraných hmot na skládku nebo meziskládku do 1 km se složením</t>
  </si>
  <si>
    <t>-1813213677</t>
  </si>
  <si>
    <t>Poznámka k položce:_x000d_
Včetně naložení na dopravní prostředek a složení na skládku, bez poplatku za skládku.</t>
  </si>
  <si>
    <t>Demontážní hmotnosti z položek</t>
  </si>
  <si>
    <t>77,327+1,50</t>
  </si>
  <si>
    <t>92</t>
  </si>
  <si>
    <t>997013509</t>
  </si>
  <si>
    <t>Příplatek k odvozu suti a vybouraných hmot na skládku ZKD 1 km přes 1 km</t>
  </si>
  <si>
    <t>458842814</t>
  </si>
  <si>
    <t>odvoz celkem 12km</t>
  </si>
  <si>
    <t>78,827*11</t>
  </si>
  <si>
    <t>997013861</t>
  </si>
  <si>
    <t>Poplatek za uložení stavebního odpadu na recyklační skládce (skládkovné) z prostého betonu kód odpadu 17 01 01</t>
  </si>
  <si>
    <t>1181496428</t>
  </si>
  <si>
    <t>3,68+59,50" BET potrubí</t>
  </si>
  <si>
    <t>14,147" šachty</t>
  </si>
  <si>
    <t>94</t>
  </si>
  <si>
    <t>997013631</t>
  </si>
  <si>
    <t>Poplatek za uložení na skládce (skládkovné) stavebního odpadu směsného kód odpadu 17 09 04</t>
  </si>
  <si>
    <t>1436764044</t>
  </si>
  <si>
    <t>1,50" poklopy</t>
  </si>
  <si>
    <t>998</t>
  </si>
  <si>
    <t>Přesun hmot</t>
  </si>
  <si>
    <t>95</t>
  </si>
  <si>
    <t>998275101</t>
  </si>
  <si>
    <t>Přesun hmot pro trubní vedení z trub kameninových otevřený výkop</t>
  </si>
  <si>
    <t>1667051973</t>
  </si>
  <si>
    <t>Práce a dodávky M</t>
  </si>
  <si>
    <t>46-M</t>
  </si>
  <si>
    <t>Zemní práce při extr.mont.pracích</t>
  </si>
  <si>
    <t>460751113R</t>
  </si>
  <si>
    <t>Žlab kabelový prefabrikovaný TK 2, zalitý asfaltem včetně dodávky žlabu a poklopu</t>
  </si>
  <si>
    <t>-1959328381</t>
  </si>
  <si>
    <t>hloubení_rýh</t>
  </si>
  <si>
    <t>303,081</t>
  </si>
  <si>
    <t>lože</t>
  </si>
  <si>
    <t>25,169</t>
  </si>
  <si>
    <t>meziskládka</t>
  </si>
  <si>
    <t>237,241</t>
  </si>
  <si>
    <t>obsyp</t>
  </si>
  <si>
    <t>101,089</t>
  </si>
  <si>
    <t>kom_asf</t>
  </si>
  <si>
    <t>245,78</t>
  </si>
  <si>
    <t>zásyp_výměna</t>
  </si>
  <si>
    <t>102,125</t>
  </si>
  <si>
    <t>chodník_dl</t>
  </si>
  <si>
    <t>5,31</t>
  </si>
  <si>
    <t>SO 02 - Vodovodní řady</t>
  </si>
  <si>
    <t>zeleň</t>
  </si>
  <si>
    <t>0,6</t>
  </si>
  <si>
    <t>park_stání</t>
  </si>
  <si>
    <t>7,7</t>
  </si>
  <si>
    <t>294,223</t>
  </si>
  <si>
    <t>zásyp</t>
  </si>
  <si>
    <t>110,983</t>
  </si>
  <si>
    <t>kom_asf_nová</t>
  </si>
  <si>
    <t>238,08</t>
  </si>
  <si>
    <t>69874603</t>
  </si>
  <si>
    <t>Ing. Martina Beňáková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</si>
  <si>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</si>
  <si>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    9 - Ostatní konstrukce a práce, bourání</t>
  </si>
  <si>
    <t xml:space="preserve">    997 - Přesun sutě</t>
  </si>
  <si>
    <t>113106134</t>
  </si>
  <si>
    <t>Rozebrání dlažeb ze zámkových dlaždic komunikací pro pěší strojně pl do 50 m2</t>
  </si>
  <si>
    <t>238741493</t>
  </si>
  <si>
    <t>5,31*1 "řad 1-2</t>
  </si>
  <si>
    <t>113107163</t>
  </si>
  <si>
    <t>Odstranění podkladu z kameniva drceného tl přes 200 do 300 mm strojně pl přes 50 do 200 m2</t>
  </si>
  <si>
    <t>1035769168</t>
  </si>
  <si>
    <t>109,04*1 "řad 1</t>
  </si>
  <si>
    <t>92,19*1 "řad 1-1</t>
  </si>
  <si>
    <t>37,85*1 "řad 1-2</t>
  </si>
  <si>
    <t>6,7*1 "propoj 1</t>
  </si>
  <si>
    <t>113107184</t>
  </si>
  <si>
    <t>Odstranění podkladu živičného tl přes 150 do 200 mm strojně pl přes 50 do 200 m2</t>
  </si>
  <si>
    <t>-1597825838</t>
  </si>
  <si>
    <t>113107312</t>
  </si>
  <si>
    <t>Odstranění podkladu z kameniva těženého tl přes 100 do 200 mm strojně pl do 50 m2</t>
  </si>
  <si>
    <t>-858519394</t>
  </si>
  <si>
    <t>1533041963</t>
  </si>
  <si>
    <t>"odhad po dobu cca 40 dnů prům. 8h/denně"</t>
  </si>
  <si>
    <t>40*8</t>
  </si>
  <si>
    <t>-1281973655</t>
  </si>
  <si>
    <t>840632045</t>
  </si>
  <si>
    <t>22*1 "vodovod</t>
  </si>
  <si>
    <t>13*1 "plyn</t>
  </si>
  <si>
    <t>2133016549</t>
  </si>
  <si>
    <t>18*1 "kabel</t>
  </si>
  <si>
    <t>121151103</t>
  </si>
  <si>
    <t>Sejmutí ornice plochy do 100 m2 tl vrstvy do 200 mm strojně</t>
  </si>
  <si>
    <t>-127095047</t>
  </si>
  <si>
    <t>0,6*1 "propoj 1</t>
  </si>
  <si>
    <t>132254204</t>
  </si>
  <si>
    <t>Hloubení zapažených rýh š do 2000 mm v hornině třídy těžitelnosti I skupiny 3 objem do 500 m3</t>
  </si>
  <si>
    <t>-180586883</t>
  </si>
  <si>
    <t>"komunikace asfalt tl. 450mm"</t>
  </si>
  <si>
    <t>109,04*1*(1,65-0,45) "řad 1</t>
  </si>
  <si>
    <t>92,19*1*(1,65-0,45) "řad 1-1</t>
  </si>
  <si>
    <t>37,85*1*(1,65-0,45) "řad 1-2</t>
  </si>
  <si>
    <t>6,7*1*(1,65-0,45) "propoj 1</t>
  </si>
  <si>
    <t>"chodník dlažba tl. 280mm"</t>
  </si>
  <si>
    <t>5,31*1*(1,65-0,28) "řad 1-2</t>
  </si>
  <si>
    <t>"zeleň tl. 200 mm"</t>
  </si>
  <si>
    <t>0,6*1*(1,65-0,2) "propoj 1</t>
  </si>
  <si>
    <t>"předpokládaný rozsah tříd těžitelnosti horniny: 3-50%, 4-50%"</t>
  </si>
  <si>
    <t>303,081*0,5 'Přepočtené koeficientem množství</t>
  </si>
  <si>
    <t>132354204</t>
  </si>
  <si>
    <t>Hloubení zapažených rýh š do 2000 mm v hornině třídy těžitelnosti II skupiny 4 objem do 500 m3</t>
  </si>
  <si>
    <t>1190880620</t>
  </si>
  <si>
    <t>139001101</t>
  </si>
  <si>
    <t>-291639115</t>
  </si>
  <si>
    <t>hloubení_rýh*0,2 "předpokládané množství 20% výkopu</t>
  </si>
  <si>
    <t>151101101</t>
  </si>
  <si>
    <t>Zřízení příložného pažení a rozepření stěn rýh hl do 2 m</t>
  </si>
  <si>
    <t>-1579362295</t>
  </si>
  <si>
    <t>2*(109,04+92,19+43,16+7,3)*1,65</t>
  </si>
  <si>
    <t>151101111</t>
  </si>
  <si>
    <t>Odstranění příložného pažení a rozepření stěn rýh hl do 2 m</t>
  </si>
  <si>
    <t>1025998196</t>
  </si>
  <si>
    <t>162351104</t>
  </si>
  <si>
    <t>Vodorovné přemístění přes 500 do 1000 m výkopku/sypaniny z horniny třídy těžitelnosti I skupiny 1 až 3</t>
  </si>
  <si>
    <t>-841501601</t>
  </si>
  <si>
    <t>237,241*0,5 'Přepočtené koeficientem množství</t>
  </si>
  <si>
    <t>162351124</t>
  </si>
  <si>
    <t>Vodorovné přemístění přes 500 do 1000 m výkopku/sypaniny z hornin třídy těžitelnosti II skupiny 4 a 5</t>
  </si>
  <si>
    <t>-393272030</t>
  </si>
  <si>
    <t>-775512857</t>
  </si>
  <si>
    <t>294,223*0,5 'Přepočtené koeficientem množství</t>
  </si>
  <si>
    <t>1520624960</t>
  </si>
  <si>
    <t>skládka*2 "celková vzdálenost skládky - 12 km</t>
  </si>
  <si>
    <t>588,446*0,5 'Přepočtené koeficientem množství</t>
  </si>
  <si>
    <t>939745450</t>
  </si>
  <si>
    <t>-667197476</t>
  </si>
  <si>
    <t>167151111</t>
  </si>
  <si>
    <t>Nakládání výkopku z hornin třídy těžitelnosti I skupiny 1 až 3 přes 100 m3</t>
  </si>
  <si>
    <t>2029644720</t>
  </si>
  <si>
    <t>1596263036</t>
  </si>
  <si>
    <t>294,223*1,8 'Přepočtené koeficientem množství</t>
  </si>
  <si>
    <t>-1704799116</t>
  </si>
  <si>
    <t>lože+obsyp+zásyp "materiál uložený na meziskládku</t>
  </si>
  <si>
    <t>hloubení_rýh-zásyp+zásyp_výměna "přebytečný materiál na skládku</t>
  </si>
  <si>
    <t>174151101</t>
  </si>
  <si>
    <t>-1426613579</t>
  </si>
  <si>
    <t>"komunikace asfalt tl. 510mm+200mm sanace"</t>
  </si>
  <si>
    <t>106,04*1*(1,65-0,1-0,11-0,3-0,2-0,51) "řad 1</t>
  </si>
  <si>
    <t>90,69*1*(1,65-0,1-0,11-0,3-0,2-0,51) "řad 1-1</t>
  </si>
  <si>
    <t>36,35*1*(1,65-0,1-0,11-0,3-0,2-0,51) "řad 1-2</t>
  </si>
  <si>
    <t>5*1*(1,65-0,1-0,16-0,3-0,2-0,51) "propoj 1</t>
  </si>
  <si>
    <t>"parkovací stání tl. 510mm"</t>
  </si>
  <si>
    <t>3*1*(1,65-0,1-0,11-0,3-0,51) "řad 1</t>
  </si>
  <si>
    <t>1,5*1*(1,65-0,1-0,11-0,3-0,51) "řad 1-1</t>
  </si>
  <si>
    <t>1,5*1*(1,65-0,1-0,11-0,3-0,51) "řad 1-2</t>
  </si>
  <si>
    <t>1,7*1*(1,65-0,1-0,16-0,3-0,51) "propoj 1</t>
  </si>
  <si>
    <t>"chodník dlažba tl. 470mm"</t>
  </si>
  <si>
    <t>5,31*1*(1,65-0,1-0,11-0,3-0,47) "řad 1-2</t>
  </si>
  <si>
    <t>0,6*1*(1,65-0,1-0,16-0,3-0,2) "propoj 1</t>
  </si>
  <si>
    <t>-2147218190</t>
  </si>
  <si>
    <t>"kompletní výměna zásypu v komunikaci"</t>
  </si>
  <si>
    <t>175151101</t>
  </si>
  <si>
    <t>Obsypání potrubí strojně sypaninou bez prohození, uloženou do 3 m</t>
  </si>
  <si>
    <t>1974389925</t>
  </si>
  <si>
    <t>109,04*1*(0,11+0,3) "řad 1</t>
  </si>
  <si>
    <t>92,19*1*(0,11+0,3) "řad 1-1</t>
  </si>
  <si>
    <t>43,16*1*(0,11+0,3) "řad 1-2</t>
  </si>
  <si>
    <t>7,3*1*(0,16+0,3) "propoj 1</t>
  </si>
  <si>
    <t>"odečet potrubí"</t>
  </si>
  <si>
    <t>-109,04*pi*0,11^2/4 "řad 1</t>
  </si>
  <si>
    <t>-92,19*pi*0,11^2/4 "řad 1-1</t>
  </si>
  <si>
    <t>-43,16*pi*0,11^2/4 "řad 1-2</t>
  </si>
  <si>
    <t>-7,3*pi*0,16^2/4 "propoj 1</t>
  </si>
  <si>
    <t>potrubí</t>
  </si>
  <si>
    <t>58337600</t>
  </si>
  <si>
    <t>štěrkopísek frakce 0/45</t>
  </si>
  <si>
    <t>-1953799106</t>
  </si>
  <si>
    <t>101,089*2 'Přepočtené koeficientem množství</t>
  </si>
  <si>
    <t>181351003</t>
  </si>
  <si>
    <t>Rozprostření ornice tl vrstvy do 200 mm pl do 100 m2 v rovině nebo ve svahu do 1:5 strojně</t>
  </si>
  <si>
    <t>1281256494</t>
  </si>
  <si>
    <t>181951112</t>
  </si>
  <si>
    <t>Úprava pláně v hornině třídy těžitelnosti I skupiny 1 až 3 se zhutněním strojně</t>
  </si>
  <si>
    <t>1355086763</t>
  </si>
  <si>
    <t>43,16*1 "řad 1-2</t>
  </si>
  <si>
    <t>7,3*1 "propoj 1</t>
  </si>
  <si>
    <t>251,69*0,5 'Přepočtené koeficientem množství</t>
  </si>
  <si>
    <t>181951114</t>
  </si>
  <si>
    <t>Úprava pláně v hornině třídy těžitelnosti II skupiny 4 a 5 se zhutněním strojně</t>
  </si>
  <si>
    <t>-11537931</t>
  </si>
  <si>
    <t>211971110</t>
  </si>
  <si>
    <t>Zřízení opláštění žeber nebo trativodů geotextilií v rýze nebo zářezu sklonu do 1:2</t>
  </si>
  <si>
    <t>-344104903</t>
  </si>
  <si>
    <t>251,69*0,5</t>
  </si>
  <si>
    <t>69311228</t>
  </si>
  <si>
    <t>geotextilie netkaná separační, ochranná, filtrační, drenážní PES 250g/m2</t>
  </si>
  <si>
    <t>-1639016389</t>
  </si>
  <si>
    <t>125,845*1,1845 'Přepočtené koeficientem množství</t>
  </si>
  <si>
    <t>212752101</t>
  </si>
  <si>
    <t>Trativod z drenážních trubek korugovaných PE-HD SN 4 perforace 360° včetně lože otevřený výkop DN 100 pro liniové stavby</t>
  </si>
  <si>
    <t>26146920</t>
  </si>
  <si>
    <t>109,04+92,19+43,16+7,3</t>
  </si>
  <si>
    <t>-1698028858</t>
  </si>
  <si>
    <t>109,04*1*0,1 "řad 1</t>
  </si>
  <si>
    <t>92,19*1*0,1 "řad 1-1</t>
  </si>
  <si>
    <t>43,16*1*0,1 "řad 1-2</t>
  </si>
  <si>
    <t>7,3*1*0,1 "propoj 1</t>
  </si>
  <si>
    <t>564851011</t>
  </si>
  <si>
    <t>Podklad ze štěrkodrtě ŠD plochy do 100 m2 tl 150 mm</t>
  </si>
  <si>
    <t>1346406220</t>
  </si>
  <si>
    <t>Podklad ze štěrkodrtě ŠD plochy přes 100 m2 tl 150 mm</t>
  </si>
  <si>
    <t>532390629</t>
  </si>
  <si>
    <t>kom_asf_nová*2 "2 vrstvy</t>
  </si>
  <si>
    <t>564861011</t>
  </si>
  <si>
    <t>Podklad ze štěrkodrtě ŠD plochy do 100 m2 tl 200 mm</t>
  </si>
  <si>
    <t>-7240393</t>
  </si>
  <si>
    <t>564871011</t>
  </si>
  <si>
    <t>Podklad ze štěrkodrtě ŠD plochy do 100 m2 tl 250 mm</t>
  </si>
  <si>
    <t>-1204382506</t>
  </si>
  <si>
    <t>695355789</t>
  </si>
  <si>
    <t>565176101</t>
  </si>
  <si>
    <t>Asfaltový beton vrstva podkladní ACP 22 (obalované kamenivo OKH) tl 100 mm š do 1,5 m</t>
  </si>
  <si>
    <t>1509353454</t>
  </si>
  <si>
    <t>567122113</t>
  </si>
  <si>
    <t>Podklad ze směsi stmelené cementem SC C 8/10 (KSC I) tl 140 mm</t>
  </si>
  <si>
    <t>314829365</t>
  </si>
  <si>
    <t>(3+1,5+1,5+1,7)*1</t>
  </si>
  <si>
    <t>1238559417</t>
  </si>
  <si>
    <t>573231106.1</t>
  </si>
  <si>
    <t>-2135572054</t>
  </si>
  <si>
    <t>3*kom_asf_nová</t>
  </si>
  <si>
    <t>577134031</t>
  </si>
  <si>
    <t>Asfaltový beton vrstva obrusná ACO 11 (ABS) tl 40 mm š do 1,5 m z modifikovaného asfaltu</t>
  </si>
  <si>
    <t>-1281893914</t>
  </si>
  <si>
    <t>kom_asf-park_stání</t>
  </si>
  <si>
    <t>577165032</t>
  </si>
  <si>
    <t>Asfaltový beton vrstva ložní ACL 16 (ABVH) tl 70 mm š do 1,5 m z modifikovaného asfaltu</t>
  </si>
  <si>
    <t>-773877319</t>
  </si>
  <si>
    <t>596211263</t>
  </si>
  <si>
    <t>Kladení zámkové dlažby komunikací pro pěší strojně tl 80 mm pl do 300 m2</t>
  </si>
  <si>
    <t>-1004994543</t>
  </si>
  <si>
    <t>59245020</t>
  </si>
  <si>
    <t>dlažba skladebná betonová 200x100mm tl 80mm přírodní</t>
  </si>
  <si>
    <t>824511791</t>
  </si>
  <si>
    <t>5,31*1,03 'Přepočtené koeficientem množství</t>
  </si>
  <si>
    <t>596212353</t>
  </si>
  <si>
    <t>Kladení zámkové dlažby pozemních komunikací strojně tl 80 mm pl do 300 m2</t>
  </si>
  <si>
    <t>-1209029325</t>
  </si>
  <si>
    <t>676646751</t>
  </si>
  <si>
    <t>7,7*1,02 'Přepočtené koeficientem množství</t>
  </si>
  <si>
    <t>850311811</t>
  </si>
  <si>
    <t>Bourání stávajícího potrubí z trub litinových DN 150</t>
  </si>
  <si>
    <t>604838759</t>
  </si>
  <si>
    <t>852242122</t>
  </si>
  <si>
    <t>Montáž potrubí z trub litinových tlakových přírubových délky do 1 m otevřený výkop DN 80</t>
  </si>
  <si>
    <t>1631818216</t>
  </si>
  <si>
    <t>55253235</t>
  </si>
  <si>
    <t>tvarovka přírubová litinová vodovodní FF-kus PN10/16 DN 80 dl 200mm</t>
  </si>
  <si>
    <t>-949731610</t>
  </si>
  <si>
    <t>3*1,01 'Přepočtené koeficientem množství</t>
  </si>
  <si>
    <t>852262122</t>
  </si>
  <si>
    <t>Montáž potrubí z trub litinových tlakových přírubových délky do 1 m otevřený výkop DN 100</t>
  </si>
  <si>
    <t>-1733521831</t>
  </si>
  <si>
    <t>55253257</t>
  </si>
  <si>
    <t>tvarovka přírubová litinová vodovodní FF-kus PN10/16 DN 100 dl 500mm</t>
  </si>
  <si>
    <t>1747995376</t>
  </si>
  <si>
    <t>2*1,01 'Přepočtené koeficientem množství</t>
  </si>
  <si>
    <t>857242122</t>
  </si>
  <si>
    <t>Montáž litinových tvarovek jednoosých přírubových otevřený výkop DN 80</t>
  </si>
  <si>
    <t>187089717</t>
  </si>
  <si>
    <t>55251820</t>
  </si>
  <si>
    <t>koleno přírubové prodloužené s patkou pro připojení k hydrantu 80/90mm</t>
  </si>
  <si>
    <t>1352100617</t>
  </si>
  <si>
    <t>857262122</t>
  </si>
  <si>
    <t>Montáž litinových tvarovek jednoosých přírubových otevřený výkop DN 100</t>
  </si>
  <si>
    <t>994336726</t>
  </si>
  <si>
    <t>55253641</t>
  </si>
  <si>
    <t>přechod přírubový,práškový epoxid tl 250µm FFR-kus litinový DN 100/80</t>
  </si>
  <si>
    <t>-1422996243</t>
  </si>
  <si>
    <t>857264122</t>
  </si>
  <si>
    <t>Montáž litinových tvarovek odbočných přírubových otevřený výkop DN 100</t>
  </si>
  <si>
    <t>-1750430067</t>
  </si>
  <si>
    <t>55253515</t>
  </si>
  <si>
    <t>tvarovka přírubová litinová s přírubovou odbočkou,práškový epoxid tl 250µm T-kus DN 100/80</t>
  </si>
  <si>
    <t>1671755877</t>
  </si>
  <si>
    <t>55253516</t>
  </si>
  <si>
    <t>tvarovka přírubová litinová vodovodní s přírubovou odbočkou PN10/16 T-kus DN 100/100</t>
  </si>
  <si>
    <t>1298931616</t>
  </si>
  <si>
    <t>857314122</t>
  </si>
  <si>
    <t>Montáž litinových tvarovek odbočných přírubových otevřený výkop DN 150</t>
  </si>
  <si>
    <t>960510459</t>
  </si>
  <si>
    <t>55253594</t>
  </si>
  <si>
    <t>kříž přírubový litinový PN10/16 TT-kus DN 150/100</t>
  </si>
  <si>
    <t>746565770</t>
  </si>
  <si>
    <t>871251211</t>
  </si>
  <si>
    <t>Montáž potrubí z PE100 RC SDR 11 otevřený výkop svařovaných elektrotvarovkou d 110 x 10,0 mm</t>
  </si>
  <si>
    <t>-481007343</t>
  </si>
  <si>
    <t>109,04+92,19+43,16</t>
  </si>
  <si>
    <t>28613550</t>
  </si>
  <si>
    <t>potrubí vodovodní dvouvrstvé PE100 RC SDR11 110x10mm</t>
  </si>
  <si>
    <t>656386658</t>
  </si>
  <si>
    <t>244,39*1,015 'Přepočtené koeficientem množství</t>
  </si>
  <si>
    <t>871291811</t>
  </si>
  <si>
    <t>Bourání stávajícího potrubí z polyetylenu D přes 90 do 140 mm</t>
  </si>
  <si>
    <t>-809295450</t>
  </si>
  <si>
    <t>871321211</t>
  </si>
  <si>
    <t>Montáž potrubí z PE100 RC SDR 11 otevřený výkop svařovaných elektrotvarovkou d 160 x 14,6 mm</t>
  </si>
  <si>
    <t>109625988</t>
  </si>
  <si>
    <t>28613553</t>
  </si>
  <si>
    <t>potrubí vodovodní dvouvrstvé PE100 RC SDR11 160x14,6mm</t>
  </si>
  <si>
    <t>204315989</t>
  </si>
  <si>
    <t>7,3*1,015 'Přepočtené koeficientem množství</t>
  </si>
  <si>
    <t>877251101</t>
  </si>
  <si>
    <t>Montáž elektrospojek na vodovodním potrubí z PE trub d 110</t>
  </si>
  <si>
    <t>-105326230</t>
  </si>
  <si>
    <t>28615975</t>
  </si>
  <si>
    <t>elektrospojka SDR11 PE 100 PN16 D 110mm</t>
  </si>
  <si>
    <t>1051964784</t>
  </si>
  <si>
    <t>28653136</t>
  </si>
  <si>
    <t>nákružek lemový PE 100 SDR11 110mm</t>
  </si>
  <si>
    <t>-1268646323</t>
  </si>
  <si>
    <t>28654410</t>
  </si>
  <si>
    <t>příruba volná k lemovému nákružku z polypropylénu 110</t>
  </si>
  <si>
    <t>2080580212</t>
  </si>
  <si>
    <t>877321101</t>
  </si>
  <si>
    <t>Montáž elektrospojek na vodovodním potrubí z PE trub d 160</t>
  </si>
  <si>
    <t>228877332</t>
  </si>
  <si>
    <t>28615978</t>
  </si>
  <si>
    <t>elektrospojka SDR11 PE 100 PN16 D 160mm</t>
  </si>
  <si>
    <t>-1828718197</t>
  </si>
  <si>
    <t>28653139</t>
  </si>
  <si>
    <t>nákružek lemový PE 100 SDR11 160mm</t>
  </si>
  <si>
    <t>1920113488</t>
  </si>
  <si>
    <t>PPL.3295414415</t>
  </si>
  <si>
    <t>Příruba volná 160 pro lemový nákružek</t>
  </si>
  <si>
    <t>444947044</t>
  </si>
  <si>
    <t>877321112</t>
  </si>
  <si>
    <t>Montáž elektrokolen 90° na vodovodním potrubí z PE trub d 160</t>
  </si>
  <si>
    <t>2081430028</t>
  </si>
  <si>
    <t>28614939</t>
  </si>
  <si>
    <t>elektrokoleno 90° PE 100 PN16 D 160mm</t>
  </si>
  <si>
    <t>759639463</t>
  </si>
  <si>
    <t>891241112</t>
  </si>
  <si>
    <t>Montáž vodovodních šoupátek otevřený výkop DN 80</t>
  </si>
  <si>
    <t>-765601554</t>
  </si>
  <si>
    <t>42221116R</t>
  </si>
  <si>
    <t>šoupátko s přírubami voda DN 80 PN16</t>
  </si>
  <si>
    <t>-3835339</t>
  </si>
  <si>
    <t>Poznámka k položce:_x000d_
specifikace dle Technické a uživatelské standardy a TZ</t>
  </si>
  <si>
    <t>42291038R</t>
  </si>
  <si>
    <t>souprava zemní teleskopická pro E2 šoupatka DN 50-100mm Rd 1,3-1,8m</t>
  </si>
  <si>
    <t>-973896531</t>
  </si>
  <si>
    <t>891247112</t>
  </si>
  <si>
    <t>Montáž hydrantů podzemních DN 80</t>
  </si>
  <si>
    <t>809504633</t>
  </si>
  <si>
    <t>42273593R</t>
  </si>
  <si>
    <t>hydrant podzemní DN 80 PN 16 dvojitý uzávěr s koulí krycí v 1250mm</t>
  </si>
  <si>
    <t>141887994</t>
  </si>
  <si>
    <t>891261112</t>
  </si>
  <si>
    <t>Montáž vodovodních šoupátek otevřený výkop DN 100</t>
  </si>
  <si>
    <t>109314907</t>
  </si>
  <si>
    <t>42221117R</t>
  </si>
  <si>
    <t>šoupátko s přírubami voda DN 100 PN16</t>
  </si>
  <si>
    <t>-777095947</t>
  </si>
  <si>
    <t>1218003625</t>
  </si>
  <si>
    <t>891311112</t>
  </si>
  <si>
    <t>Montáž vodovodních šoupátek otevřený výkop DN 150</t>
  </si>
  <si>
    <t>-2052561049</t>
  </si>
  <si>
    <t>42221119R</t>
  </si>
  <si>
    <t>šoupátko s přírubami voda DN 150 PN16</t>
  </si>
  <si>
    <t>-799650701</t>
  </si>
  <si>
    <t>42291040R</t>
  </si>
  <si>
    <t>souprava zemní teleskopická pro E2 šoupatka DN 125-150mm Rd 1,3-1,8m</t>
  </si>
  <si>
    <t>1565029384</t>
  </si>
  <si>
    <t>891319951</t>
  </si>
  <si>
    <t>Montáž potrubních spojek hrdlo/příruba na potrubí z jakýchkoli trub DN 150</t>
  </si>
  <si>
    <t>-1667970285</t>
  </si>
  <si>
    <t>31951006</t>
  </si>
  <si>
    <t>potrubní spojka jištěná proti posuvu hrdlo-příruba DN 150</t>
  </si>
  <si>
    <t>1845160361</t>
  </si>
  <si>
    <t>892271111</t>
  </si>
  <si>
    <t>Tlaková zkouška vodou potrubí DN 100 nebo 125</t>
  </si>
  <si>
    <t>2111198395</t>
  </si>
  <si>
    <t>892273122</t>
  </si>
  <si>
    <t>Proplach a dezinfekce vodovodního potrubí DN od 80 do 125</t>
  </si>
  <si>
    <t>350796362</t>
  </si>
  <si>
    <t>892351111</t>
  </si>
  <si>
    <t>Tlaková zkouška vodou potrubí DN 150 nebo 200</t>
  </si>
  <si>
    <t>-1435799422</t>
  </si>
  <si>
    <t>892353122</t>
  </si>
  <si>
    <t>Proplach a dezinfekce vodovodního potrubí DN 150 nebo 200</t>
  </si>
  <si>
    <t>2052303335</t>
  </si>
  <si>
    <t>-179976039</t>
  </si>
  <si>
    <t>97</t>
  </si>
  <si>
    <t>899401112</t>
  </si>
  <si>
    <t>Osazení poklopů uličních litinových šoupátkových</t>
  </si>
  <si>
    <t>803851043</t>
  </si>
  <si>
    <t>98</t>
  </si>
  <si>
    <t>42291352</t>
  </si>
  <si>
    <t>poklop litinový šoupátkový pro zemní soupravy osazení do terénu a do vozovky</t>
  </si>
  <si>
    <t>1739402888</t>
  </si>
  <si>
    <t>Poznámka k položce:_x000d_
minimální šířka poklopu 120mm</t>
  </si>
  <si>
    <t>99</t>
  </si>
  <si>
    <t>42210050</t>
  </si>
  <si>
    <t>deska podkladová uličního poklopu litinového šoupatového</t>
  </si>
  <si>
    <t>1929172596</t>
  </si>
  <si>
    <t>100</t>
  </si>
  <si>
    <t>899401113</t>
  </si>
  <si>
    <t>Osazení poklopů uličních litinových hydrantových</t>
  </si>
  <si>
    <t>-364523954</t>
  </si>
  <si>
    <t>101</t>
  </si>
  <si>
    <t>42291452</t>
  </si>
  <si>
    <t>poklop litinový hydrantový DN 80</t>
  </si>
  <si>
    <t>-642520231</t>
  </si>
  <si>
    <t>102</t>
  </si>
  <si>
    <t>56230638</t>
  </si>
  <si>
    <t>deska podkladová uličního poklopu plastového hydrantového</t>
  </si>
  <si>
    <t>-1573888836</t>
  </si>
  <si>
    <t>103</t>
  </si>
  <si>
    <t>899712111</t>
  </si>
  <si>
    <t>Orientační tabulky na zdivu</t>
  </si>
  <si>
    <t>1972218708</t>
  </si>
  <si>
    <t>104</t>
  </si>
  <si>
    <t>899721111</t>
  </si>
  <si>
    <t>Signalizační vodič DN do 150 mm na potrubí</t>
  </si>
  <si>
    <t>1073663080</t>
  </si>
  <si>
    <t>105</t>
  </si>
  <si>
    <t>899722112</t>
  </si>
  <si>
    <t>Krytí potrubí z plastů výstražnou fólií z PVC přes 20 do 25 cm</t>
  </si>
  <si>
    <t>-790076742</t>
  </si>
  <si>
    <t>106</t>
  </si>
  <si>
    <t>899910211</t>
  </si>
  <si>
    <t>Výplň potrubí pod tlakem cementopopílkovou suspenzí délky potrubí do 50 m</t>
  </si>
  <si>
    <t>-1025042481</t>
  </si>
  <si>
    <t>27,5*pi*0,110^2/4 "potrubí PE 110</t>
  </si>
  <si>
    <t>Ostatní konstrukce a práce, bourání</t>
  </si>
  <si>
    <t>107</t>
  </si>
  <si>
    <t>919726121</t>
  </si>
  <si>
    <t>Geotextilie pro ochranu, separaci a filtraci netkaná měrná hm do 200 g/m2</t>
  </si>
  <si>
    <t>-260066567</t>
  </si>
  <si>
    <t>108</t>
  </si>
  <si>
    <t>919735116</t>
  </si>
  <si>
    <t>Řezání stávajícího živičného krytu hl přes 250 do 300 mm</t>
  </si>
  <si>
    <t>1916970294</t>
  </si>
  <si>
    <t>2*251,69</t>
  </si>
  <si>
    <t>997</t>
  </si>
  <si>
    <t>Přesun sutě</t>
  </si>
  <si>
    <t>109</t>
  </si>
  <si>
    <t>1025421180</t>
  </si>
  <si>
    <t>108,143+1,593 "kamenivo</t>
  </si>
  <si>
    <t>110,601 "živice</t>
  </si>
  <si>
    <t>110</t>
  </si>
  <si>
    <t>997221559</t>
  </si>
  <si>
    <t>Příplatek ZKD 1 km u vodorovné dopravy suti ze sypkých materiálů</t>
  </si>
  <si>
    <t>-1717833495</t>
  </si>
  <si>
    <t>220,337</t>
  </si>
  <si>
    <t>220,337*11 'Přepočtené koeficientem množství</t>
  </si>
  <si>
    <t>111</t>
  </si>
  <si>
    <t>997221561</t>
  </si>
  <si>
    <t>Vodorovná doprava suti z kusových materiálů do 1 km</t>
  </si>
  <si>
    <t>-1555804053</t>
  </si>
  <si>
    <t>1,381 "beton dlažba</t>
  </si>
  <si>
    <t>112</t>
  </si>
  <si>
    <t>997221569</t>
  </si>
  <si>
    <t>Příplatek ZKD 1 km u vodorovné dopravy suti z kusových materiálů</t>
  </si>
  <si>
    <t>-1296545676</t>
  </si>
  <si>
    <t>1,381</t>
  </si>
  <si>
    <t>1,381*11 'Přepočtené koeficientem množství</t>
  </si>
  <si>
    <t>113</t>
  </si>
  <si>
    <t>997221611</t>
  </si>
  <si>
    <t>Nakládání suti na dopravní prostředky pro vodorovnou dopravu</t>
  </si>
  <si>
    <t>1304277314</t>
  </si>
  <si>
    <t>220,337+1,381</t>
  </si>
  <si>
    <t>114</t>
  </si>
  <si>
    <t>997221571</t>
  </si>
  <si>
    <t>Vodorovná doprava vybouraných hmot do 1 km</t>
  </si>
  <si>
    <t>441398531</t>
  </si>
  <si>
    <t>1,216+0,334 "potrubí</t>
  </si>
  <si>
    <t>115</t>
  </si>
  <si>
    <t>997221612</t>
  </si>
  <si>
    <t>Nakládání vybouraných hmot na dopravní prostředky pro vodorovnou dopravu</t>
  </si>
  <si>
    <t>1840560340</t>
  </si>
  <si>
    <t>116</t>
  </si>
  <si>
    <t>997221861</t>
  </si>
  <si>
    <t>Poplatek za uložení na recyklační skládce (skládkovné) stavebního odpadu z prostého betonu pod kódem 17 01 01</t>
  </si>
  <si>
    <t>524178603</t>
  </si>
  <si>
    <t>117</t>
  </si>
  <si>
    <t>Poplatek za uložení na recyklační skládce (skládkovné) stavebního odpadu zeminy a kamení zatříděného do Katalogu odpadů pod kódem 17 05 04</t>
  </si>
  <si>
    <t>2005016404</t>
  </si>
  <si>
    <t>118</t>
  </si>
  <si>
    <t>Poplatek za uložení na recyklační skládce (skládkovné) stavebního odpadu asfaltového bez obsahu dehtu zatříděného do Katalogu odpadů pod kódem 17 03 02</t>
  </si>
  <si>
    <t>1057004466</t>
  </si>
  <si>
    <t>119</t>
  </si>
  <si>
    <t>998276101</t>
  </si>
  <si>
    <t>Přesun hmot pro trubní vedení z trub z plastických hmot otevřený výkop</t>
  </si>
  <si>
    <t>1533523506</t>
  </si>
  <si>
    <t>155,572</t>
  </si>
  <si>
    <t>12,27</t>
  </si>
  <si>
    <t>130,771</t>
  </si>
  <si>
    <t>40,638</t>
  </si>
  <si>
    <t>73,69</t>
  </si>
  <si>
    <t>27,864</t>
  </si>
  <si>
    <t>47,01</t>
  </si>
  <si>
    <t>SO 03 - Vodovodní a kanalizační odbočky</t>
  </si>
  <si>
    <t>18,84</t>
  </si>
  <si>
    <t>Soupis:</t>
  </si>
  <si>
    <t>105,573</t>
  </si>
  <si>
    <t>SO 03.01 - Vodovodní odbočky</t>
  </si>
  <si>
    <t>77,863</t>
  </si>
  <si>
    <t>54,85</t>
  </si>
  <si>
    <t>vjezdy</t>
  </si>
  <si>
    <t>(29,14+17,87)*1</t>
  </si>
  <si>
    <t>113106187</t>
  </si>
  <si>
    <t>Rozebrání dlažeb vozovek ze zámkové dlažby s ložem z kameniva strojně pl do 50 m2</t>
  </si>
  <si>
    <t>-1544793179</t>
  </si>
  <si>
    <t>2*1</t>
  </si>
  <si>
    <t>(75-29,14)*1 "přípojky řad 1</t>
  </si>
  <si>
    <t>(47,7-17,87-2)*1 "přípojky řad 1-1</t>
  </si>
  <si>
    <t>chodník_dl+vjezdy</t>
  </si>
  <si>
    <t>(75-29,14)*1*(1,65-0,45) "přípojky řad 1</t>
  </si>
  <si>
    <t>(47,7-17,87-2)*1*(1,65-0,45) "přípojky řad 1-1</t>
  </si>
  <si>
    <t>"chodník dlažba (vjezd) tl. 280mm"</t>
  </si>
  <si>
    <t>29,14*1*(1,65-0,28) "přípojky řad 1</t>
  </si>
  <si>
    <t>(17,87+2)*1*(1,65-0,28) "přípojky řad 1-1</t>
  </si>
  <si>
    <t>155,572*0,5 'Přepočtené koeficientem množství</t>
  </si>
  <si>
    <t>2*(75+47,7)*1,65</t>
  </si>
  <si>
    <t>130,771*0,5 'Přepočtené koeficientem množství</t>
  </si>
  <si>
    <t>105,573*0,5 'Přepočtené koeficientem množství</t>
  </si>
  <si>
    <t>211,146*0,5 'Přepočtené koeficientem množství</t>
  </si>
  <si>
    <t>105,573*1,8 'Přepočtené koeficientem množství</t>
  </si>
  <si>
    <t>(29,76+4)*1*(1,65-0,1-0,032-0,3-0,2-0,51) "přípojky řad 1</t>
  </si>
  <si>
    <t>21,09*1*(1,65-0,1-0,032-0,3-0,2-0,51) "přípojky řad 1-1</t>
  </si>
  <si>
    <t>12,1*1*(1,65-0,1-0,032-0,3-0,51) "přípojky řad 1</t>
  </si>
  <si>
    <t>6,74*1*(1,65-0,1-0,032-0,3-0,51) "přípojky řad 1-1</t>
  </si>
  <si>
    <t>"chodník dlažba (vjezdy) tl. 470mm"</t>
  </si>
  <si>
    <t>29,14*1*(1,65-0,1-0,032-0,3-0,47) "přípojky řad 1</t>
  </si>
  <si>
    <t>(17,87+2)*1*(1,65-0,1-0,032-0,3-0,47) "přípojky řad 1-1</t>
  </si>
  <si>
    <t>75*1*(0,032+0,3) "přípojky řad 1</t>
  </si>
  <si>
    <t>47,7*1*(0,032+0,3) "přípojky řad 1-1</t>
  </si>
  <si>
    <t xml:space="preserve">-75*pi*0,032^2/4 </t>
  </si>
  <si>
    <t>-47,7*pi*0,032^2/4</t>
  </si>
  <si>
    <t>40,638*2 'Přepočtené koeficientem množství</t>
  </si>
  <si>
    <t>75*1 "přípojky řad 1</t>
  </si>
  <si>
    <t>47,7*1 "přípojky řad 1-1</t>
  </si>
  <si>
    <t>122,7*0,5 'Přepočtené koeficientem množství</t>
  </si>
  <si>
    <t>75*1*0,1 "přípojky řad 1</t>
  </si>
  <si>
    <t>47,7*1*0,1 "přípojky řad 1-1</t>
  </si>
  <si>
    <t>(12,1+6,74)*1</t>
  </si>
  <si>
    <t>47,01*1,03 'Přepočtené koeficientem množství</t>
  </si>
  <si>
    <t>park_stání+vjezdy</t>
  </si>
  <si>
    <t>20,84*1,02 'Přepočtené koeficientem množství</t>
  </si>
  <si>
    <t>871161211</t>
  </si>
  <si>
    <t>Montáž potrubí z PE100 RC SDR 11 otevřený výkop svařovaných elektrotvarovkou d 32 x 3,0 mm</t>
  </si>
  <si>
    <t>1563232535</t>
  </si>
  <si>
    <t>75+47,7</t>
  </si>
  <si>
    <t>28613110</t>
  </si>
  <si>
    <t>potrubí vodovodní jednovrstvé PE100 RC PN 16 SDR11 32x3,0mm</t>
  </si>
  <si>
    <t>245421831</t>
  </si>
  <si>
    <t>122,7*1,015 'Přepočtené koeficientem množství</t>
  </si>
  <si>
    <t>871211811</t>
  </si>
  <si>
    <t>Bourání stávajícího potrubí z polyetylenu D do 50 mm</t>
  </si>
  <si>
    <t>1578860854</t>
  </si>
  <si>
    <t>72,6+46,7</t>
  </si>
  <si>
    <t>877162001</t>
  </si>
  <si>
    <t>Montáž svěrných spojek na vodovodním potrubí z trub d 32</t>
  </si>
  <si>
    <t>1392357078</t>
  </si>
  <si>
    <t>14+10</t>
  </si>
  <si>
    <t>63126202</t>
  </si>
  <si>
    <t>spojka svěrná kompozitní přímá pro PE potrubí d32</t>
  </si>
  <si>
    <t>-249780176</t>
  </si>
  <si>
    <t>877241126</t>
  </si>
  <si>
    <t>Montáž elektro navrtávacích T-kusů ventil a 360° otočná odbočka na vodovodním potrubí z PE trub d 90/32</t>
  </si>
  <si>
    <t>1924638997</t>
  </si>
  <si>
    <t>28614074</t>
  </si>
  <si>
    <t>tvarovka T-kus navrtávací s ventilem, s odbočkou 360° D 90-32mm</t>
  </si>
  <si>
    <t>961843978</t>
  </si>
  <si>
    <t>42291043</t>
  </si>
  <si>
    <t>souprava zemní pro domovní šoupátka 3/4"-2" Rd 1,0-1,6m</t>
  </si>
  <si>
    <t>89138954</t>
  </si>
  <si>
    <t>891181811.1</t>
  </si>
  <si>
    <t>Demontáž vodovodních šoupátek otevřený výkop</t>
  </si>
  <si>
    <t>1807684918</t>
  </si>
  <si>
    <t>892233122</t>
  </si>
  <si>
    <t>Proplach a dezinfekce vodovodního potrubí DN od 40 do 70</t>
  </si>
  <si>
    <t>150981641</t>
  </si>
  <si>
    <t>892241111</t>
  </si>
  <si>
    <t>Tlaková zkouška vodou potrubí DN do 80</t>
  </si>
  <si>
    <t>-801505681</t>
  </si>
  <si>
    <t>899401111</t>
  </si>
  <si>
    <t>Osazení poklopů uličních litinových ventilových</t>
  </si>
  <si>
    <t>770006983</t>
  </si>
  <si>
    <t>42291402</t>
  </si>
  <si>
    <t>poklop litinový ventilový</t>
  </si>
  <si>
    <t>1979112087</t>
  </si>
  <si>
    <t>42210051</t>
  </si>
  <si>
    <t>deska podkladová uličního poklopu litinového ventilového</t>
  </si>
  <si>
    <t>143265970</t>
  </si>
  <si>
    <t>-349998909</t>
  </si>
  <si>
    <t>883644761</t>
  </si>
  <si>
    <t>1851136285</t>
  </si>
  <si>
    <t>2*(29,76+21,09+4)</t>
  </si>
  <si>
    <t>32,424+14,703 "kamenivo</t>
  </si>
  <si>
    <t>33,161 "živice</t>
  </si>
  <si>
    <t>80,288</t>
  </si>
  <si>
    <t>80,288*11 'Přepočtené koeficientem množství</t>
  </si>
  <si>
    <t>12,223+0,59 "beton dlažba</t>
  </si>
  <si>
    <t>12,813</t>
  </si>
  <si>
    <t>12,813*11 'Přepočtené koeficientem množství</t>
  </si>
  <si>
    <t>80,288+12,813</t>
  </si>
  <si>
    <t>0,084+0,177 "potrubí</t>
  </si>
  <si>
    <t>0,261</t>
  </si>
  <si>
    <t>12,813 "beton dlažba</t>
  </si>
  <si>
    <t>SO 03.02 - Kanalizační odbočky</t>
  </si>
  <si>
    <t>1143375164</t>
  </si>
  <si>
    <t>čerpání - přípojky na stoce A, A-1, A-2</t>
  </si>
  <si>
    <t xml:space="preserve">přítok 5,0-10,0l/s ...  přípojky na stoce A, A-1, A-2</t>
  </si>
  <si>
    <t>128,22+84,78</t>
  </si>
  <si>
    <t>"cca 20-30m záběr odvodnění/týden" 213,00/25</t>
  </si>
  <si>
    <t xml:space="preserve"> celkem 9 týdnů / 7 dní v týdnu</t>
  </si>
  <si>
    <t xml:space="preserve"> 9*7*8</t>
  </si>
  <si>
    <t>-660841482</t>
  </si>
  <si>
    <t>9*7</t>
  </si>
  <si>
    <t>2025856086</t>
  </si>
  <si>
    <t>1,20*9" vodovod 9x</t>
  </si>
  <si>
    <t>1,20*9" plyn 9x</t>
  </si>
  <si>
    <t>1,20*1" vodovod 1x</t>
  </si>
  <si>
    <t>-1648926709</t>
  </si>
  <si>
    <t>1,20*26" sdělovací kabel 26x</t>
  </si>
  <si>
    <t>1,20*26" kabel NN 26x</t>
  </si>
  <si>
    <t>1,20*14" kabel VO 14x</t>
  </si>
  <si>
    <t>1,20*19" sdělovací kabel 19x</t>
  </si>
  <si>
    <t>1,20*19" kabel NN 19x</t>
  </si>
  <si>
    <t>1,20*9" kabel VO 9x</t>
  </si>
  <si>
    <t>1,20*1" sdělovací kabel 1x</t>
  </si>
  <si>
    <t>1,20*2" kabel NN 2x</t>
  </si>
  <si>
    <t>1,20*1" kabel VO 1x</t>
  </si>
  <si>
    <t>511464649</t>
  </si>
  <si>
    <t>1,20*1,50*(2,50-0,45)*9" vodovod 9x</t>
  </si>
  <si>
    <t>1,20*1,50*(2,50-0,45)*9" plyn 9x</t>
  </si>
  <si>
    <t>1,20*1,00*(2,50-0,30)*26" sdělovací kabel 26x</t>
  </si>
  <si>
    <t>1,20*1,00*(2,50-0,30)*26" kabel NN 26x</t>
  </si>
  <si>
    <t>1,20*1,00*(2,50-0,30)*14" kabel VO 14x</t>
  </si>
  <si>
    <t>1,20*1,50*(2,35-0,45)*9" vodovod 9x</t>
  </si>
  <si>
    <t>1,20*1,50*(2,35-0,45)*9" plyn 9x</t>
  </si>
  <si>
    <t>1,20*1,00*(2,35-0,30)*19" sdělovací kabel 19x</t>
  </si>
  <si>
    <t>1,20*1,00*(2,35-0,30)*19" kabel NN 19x</t>
  </si>
  <si>
    <t>1,20*1,00*(2,35-0,30)*9" kabel VO 9x</t>
  </si>
  <si>
    <t>1,20*1,50*(2,05-0,45)*1" vodovod 1x</t>
  </si>
  <si>
    <t>1,20*1,00*(2,05-0,30)*1" sdělovací kabel 1x</t>
  </si>
  <si>
    <t>1,20*1,00*(2,05-0,30)*2" kabel NN 2x</t>
  </si>
  <si>
    <t>1,20*1,00*(2,05-0,30)*1" kabel VO 1x</t>
  </si>
  <si>
    <t>132254205</t>
  </si>
  <si>
    <t>Hloubení zapažených rýh š do 2000 mm v hornině třídy těžitelnosti I skupiny 3 objem do 1000 m3</t>
  </si>
  <si>
    <t>-1606511830</t>
  </si>
  <si>
    <t>stoka A ... prům. hl. přípojek ... 2,8m</t>
  </si>
  <si>
    <t xml:space="preserve">65,77*1,20*2,80" domovní přípojka splašková KT DN 150 ... 14ks </t>
  </si>
  <si>
    <t>stoka A-1 ... prům. hl. přípojek ... 2,6m</t>
  </si>
  <si>
    <t xml:space="preserve">54,31*1,20*2,60" domovní přípojka splašková KT DN 150 ... 10ks </t>
  </si>
  <si>
    <t>stoka A-2 ... prům. hl. přípojek ... 2,5m</t>
  </si>
  <si>
    <t xml:space="preserve">8,14*1,20*2,50" domovní přípojka splašková KT DN 150 ... 2ks </t>
  </si>
  <si>
    <t>stoka A ... prům. hl. přípojek ... 2,2m</t>
  </si>
  <si>
    <t xml:space="preserve">48,19*1,20*2,20" domovní přípojka dešťová PVC DN 150 ... 12ks </t>
  </si>
  <si>
    <t>stoka A-1 ... prům. hl. přípojek ... 2,1m</t>
  </si>
  <si>
    <t xml:space="preserve">35,26*1,20*2,10" domovní přípojka dešťová PVC DN 150 ... 9ks </t>
  </si>
  <si>
    <t>stoka A-2 ... prům. hl. přípojek ... 1,6m</t>
  </si>
  <si>
    <t xml:space="preserve">1,33*1,20*1,60" domovní přípojka dešťová PVC DN 150 ... 1ks </t>
  </si>
  <si>
    <t>-3,14*0,075*0,075*51,95"DN 150 ... stoka A</t>
  </si>
  <si>
    <t>-3,14*0,075*0,075*42,04"DN 150 ... stoka A-1</t>
  </si>
  <si>
    <t>-3,14*0,075*0,075*6,21"DN 150 ... stoka A-2</t>
  </si>
  <si>
    <t>MK - asfalt - rýhy ... tl. 0,45 m</t>
  </si>
  <si>
    <t xml:space="preserve">-38,34*1,20*0,45" domovní přípojka splašková KT DN 150 ... 14ks </t>
  </si>
  <si>
    <t xml:space="preserve">-34,19*1,20*0,45" domovní přípojka splašková KT DN 150 ... 10ks </t>
  </si>
  <si>
    <t xml:space="preserve">-6,37*1,20*0,45" domovní přípojka splašková KT DN 150 ... 2ks </t>
  </si>
  <si>
    <t xml:space="preserve">-17,95*1,20*0,45" domovní přípojka dešťová PVC DN 150 ... 12ks </t>
  </si>
  <si>
    <t xml:space="preserve">-14,23*1,20*0,45" domovní přípojka dešťová PVC DN 150 ... 9ks </t>
  </si>
  <si>
    <t>chodník - zámková dlažba - rýhy ... tl. 0,32 m</t>
  </si>
  <si>
    <t xml:space="preserve">-27,43*1,20*0,32" domovní přípojka splašková KT DN 150 ... 14ks </t>
  </si>
  <si>
    <t xml:space="preserve">-20,12*1,20*0,32" domovní přípojka splašková KT DN 150 ... 10ks </t>
  </si>
  <si>
    <t xml:space="preserve">-1,77*1,20*0,32" domovní přípojka splašková KT DN 150 ... 2ks </t>
  </si>
  <si>
    <t xml:space="preserve">-30,24*1,20*0,32" domovní přípojka dešťová PVC DN 150 ... 12ks </t>
  </si>
  <si>
    <t xml:space="preserve">-21,03*1,20*0,32" domovní přípojka dešťová PVC DN 150 ... 9ks </t>
  </si>
  <si>
    <t xml:space="preserve">-1,33*1,20*0,32" domovní přípojka dešťová PVC DN 150 ... 1ks </t>
  </si>
  <si>
    <t>532,592*0,50</t>
  </si>
  <si>
    <t>132354205</t>
  </si>
  <si>
    <t>Hloubení zapažených rýh š do 2000 mm v hornině třídy těžitelnosti II skupiny 4 objem do 1000 m3</t>
  </si>
  <si>
    <t>-703014965</t>
  </si>
  <si>
    <t>"výpočet v položce výkop rýh h. 3</t>
  </si>
  <si>
    <t>1695037666</t>
  </si>
  <si>
    <t xml:space="preserve">65,77*2*2,80" domovní přípojka splašková KT DN 150 ... 14ks </t>
  </si>
  <si>
    <t xml:space="preserve">54,31*2*2,60" domovní přípojka splašková KT DN 150 ... 10ks </t>
  </si>
  <si>
    <t xml:space="preserve">8,14*2*2,50" domovní přípojka splašková KT DN 150 ... 2ks </t>
  </si>
  <si>
    <t xml:space="preserve">48,19*2*2,20" domovní přípojka dešťová PVC DN 150 ... 12ks </t>
  </si>
  <si>
    <t xml:space="preserve">35,26*2*2,10" domovní přípojka dešťová PVC DN 150 ... 9ks </t>
  </si>
  <si>
    <t xml:space="preserve">1,33*2*1,60" domovní přípojka dešťová PVC DN 150 ... 1ks </t>
  </si>
  <si>
    <t>-1564156808</t>
  </si>
  <si>
    <t>1055,808</t>
  </si>
  <si>
    <t>-1739945180</t>
  </si>
  <si>
    <t>na mezskládku a zpět na zásyp</t>
  </si>
  <si>
    <t xml:space="preserve">zásyp mimo komunikace </t>
  </si>
  <si>
    <t>(345,395-242,894)*2</t>
  </si>
  <si>
    <t>1004045887</t>
  </si>
  <si>
    <t>266,296" hornina tř. I skupina 3</t>
  </si>
  <si>
    <t>1660736322</t>
  </si>
  <si>
    <t>266,296*2" hornina tř. I skupina 3</t>
  </si>
  <si>
    <t>339710822</t>
  </si>
  <si>
    <t>266,296-102,501" hornina tř. II skupina 4</t>
  </si>
  <si>
    <t>2001057841</t>
  </si>
  <si>
    <t>163,795*2" hornina tř. II skupina 4</t>
  </si>
  <si>
    <t>167151112</t>
  </si>
  <si>
    <t>Nakládání výkopku z hornin třídy těžitelnosti II skupiny 4 a 5 přes 100 m3</t>
  </si>
  <si>
    <t>1157151697</t>
  </si>
  <si>
    <t>(345,395-242,894)</t>
  </si>
  <si>
    <t>-1608220629</t>
  </si>
  <si>
    <t>266,296*1,60" hornina tř. I skupina 3</t>
  </si>
  <si>
    <t>163,795*1,60" hornina tř. II skupina 4</t>
  </si>
  <si>
    <t>-914277447</t>
  </si>
  <si>
    <t>163,795" hornina tř. II skupina 4</t>
  </si>
  <si>
    <t>102,501" hornina tř. II skupina 4</t>
  </si>
  <si>
    <t>131178101</t>
  </si>
  <si>
    <t>266,296+266,296</t>
  </si>
  <si>
    <t xml:space="preserve">-3,14*0,093*0,093*65,77" domovní přípojka splašková KT DN 150 ... 14ks </t>
  </si>
  <si>
    <t xml:space="preserve">-3,14*0,093*0,093*54,31" domovní přípojka splašková KT DN 150 ... 10ks </t>
  </si>
  <si>
    <t xml:space="preserve">-3,14*0,093*0,093*8,14" domovní přípojka splašková KT DN 150 ... 2ks </t>
  </si>
  <si>
    <t xml:space="preserve">-3,14*0,08*0,08*48,19" domovní přípojka dešťová PVC DN 150 ... 12ks </t>
  </si>
  <si>
    <t xml:space="preserve">-3,14*0,08*0,08*35,26" domovní přípojka dešťová PVC DN 150 ... 9ks </t>
  </si>
  <si>
    <t xml:space="preserve">-3,14*0,08*0,08*1,33" domovní přípojka dešťová PVC DN 150 ... 1ks </t>
  </si>
  <si>
    <t>-45,095" obsypání potrubí</t>
  </si>
  <si>
    <t>-35,394" obetonování potrubí</t>
  </si>
  <si>
    <t>-25,560" lože</t>
  </si>
  <si>
    <t>-15,386" podkladní beton</t>
  </si>
  <si>
    <t>-0,50*0,08*128,22" pražce</t>
  </si>
  <si>
    <t>MK - asfalt + park. stání bet. dlažba - rýhy - tl. 0,71-0,45=0,26 m</t>
  </si>
  <si>
    <t xml:space="preserve">-38,34*1,20*0,26" domovní přípojka splašková KT DN 150 ... 14ks </t>
  </si>
  <si>
    <t xml:space="preserve">-34,19*1,20*0,26" domovní přípojka splašková KT DN 150 ... 10ks </t>
  </si>
  <si>
    <t xml:space="preserve">-6,37*1,20*0,26" domovní přípojka splašková KT DN 150 ... 2ks </t>
  </si>
  <si>
    <t xml:space="preserve">-17,95*1,20*0,26" domovní přípojka dešťová PVC DN 150 ... 12ks </t>
  </si>
  <si>
    <t xml:space="preserve">-14,23*1,20*0,26" domovní přípojka dešťová PVC DN 150 ... 9ks </t>
  </si>
  <si>
    <t>chodník + vjezdy - zámková dlažba - rýhy- tl. 0,47-0,30=0,17 m</t>
  </si>
  <si>
    <t xml:space="preserve">-27,43*1,20*0,17" domovní přípojka splašková KT DN 150 ... 14ks </t>
  </si>
  <si>
    <t xml:space="preserve">-20,12*1,20*0,17" domovní přípojka splašková KT DN 150 ... 10ks </t>
  </si>
  <si>
    <t xml:space="preserve">-1,77*1,20*0,17" domovní přípojka splašková KT DN 150 ... 2ks </t>
  </si>
  <si>
    <t xml:space="preserve">-30,24*1,20*0,17" domovní přípojka dešťová PVC DN 150 ... 12ks </t>
  </si>
  <si>
    <t xml:space="preserve">-21,03*1,20*0,17" domovní přípojka dešťová PVC DN 150 ... 9ks </t>
  </si>
  <si>
    <t xml:space="preserve">-1,33*1,20*0,17" domovní přípojka dešťová PVC DN 150 ... 1ks </t>
  </si>
  <si>
    <t xml:space="preserve">38,34*1,20*(2,80-0,26-0,10-0,186-0,10-0,10)" domovní přípojka splašková KT DN 150 ... 14ks </t>
  </si>
  <si>
    <t xml:space="preserve">34,19*1,20*(2,60-0,26-0,10-0,186-0,10-0,10)" domovní přípojka splašková KT DN 150 ... 10ks </t>
  </si>
  <si>
    <t xml:space="preserve">6,37*1,20*(2,50-0,26-0,10-0,186-0,10-0,10)" domovní přípojka splašková KT DN 150 ... 2ks </t>
  </si>
  <si>
    <t xml:space="preserve">17,95*1,20*(2,20-0,17-0,10-0,16-0,10-0,10)" domovní přípojka dešťová PVC DN 150 ... 12ks </t>
  </si>
  <si>
    <t xml:space="preserve">14,23*1,20*(2,10-0,17-0,10-0,16-0,10-0,10)" domovní přípojka dešťová PVC DN 150 ... 9ks </t>
  </si>
  <si>
    <t>242,894" nutný nový materiál pro zásyp v komunikaci + park. stání bet. dlažba</t>
  </si>
  <si>
    <t>345,395-242,894</t>
  </si>
  <si>
    <t>-1653263006</t>
  </si>
  <si>
    <t>242,894"zásyp v komunikacích + park. stání bet. dlažba ... nový materiál</t>
  </si>
  <si>
    <t>242,894*1,1*1,01</t>
  </si>
  <si>
    <t>1920667191</t>
  </si>
  <si>
    <t xml:space="preserve">48,19*1,20*0,46" domovní přípojka dešťová PVC DN 150 ... 12ks </t>
  </si>
  <si>
    <t xml:space="preserve">35,26*1,20*0,46" domovní přípojka dešťová PVC DN 150 ... 9ks </t>
  </si>
  <si>
    <t xml:space="preserve">1,33*1,20*0,46" domovní přípojka dešťová PVC DN 150 ... 1ks </t>
  </si>
  <si>
    <t>58337302</t>
  </si>
  <si>
    <t>štěrkopísek frakce 0/16</t>
  </si>
  <si>
    <t>-227795659</t>
  </si>
  <si>
    <t>obsypy</t>
  </si>
  <si>
    <t>45,095*1,67*1,1*1,01</t>
  </si>
  <si>
    <t>113106171</t>
  </si>
  <si>
    <t>Rozebrání dlažeb vozovek ze zámkové dlažby s ložem z kameniva ručně</t>
  </si>
  <si>
    <t>-2137941304</t>
  </si>
  <si>
    <t>chodník - zámková dlažba - rýhy</t>
  </si>
  <si>
    <t xml:space="preserve">zámková dlažba + lože z drtě </t>
  </si>
  <si>
    <t xml:space="preserve">27,43*1,20" domovní přípojka splašková KT DN 150 ... 14ks </t>
  </si>
  <si>
    <t xml:space="preserve">20,12*1,20" domovní přípojka splašková KT DN 150 ... 10ks </t>
  </si>
  <si>
    <t xml:space="preserve">1,77*1,20" domovní přípojka splašková KT DN 150 ... 2ks </t>
  </si>
  <si>
    <t xml:space="preserve">30,24*1,20" domovní přípojka dešťová PVC DN 150 ... 12ks </t>
  </si>
  <si>
    <t xml:space="preserve">21,03*1,20" domovní přípojka dešťová PVC DN 150 ... 9ks </t>
  </si>
  <si>
    <t xml:space="preserve">1,33*1,20" domovní přípojka dešťová PVC DN 150 ... 1ks </t>
  </si>
  <si>
    <t>113107222</t>
  </si>
  <si>
    <t>Odstranění podkladu z kameniva drceného tl přes 100 do 200 mm strojně pl přes 200 m2</t>
  </si>
  <si>
    <t>737328116</t>
  </si>
  <si>
    <t xml:space="preserve">štěrkodrť tl. 20 cm </t>
  </si>
  <si>
    <t>1520309976</t>
  </si>
  <si>
    <t xml:space="preserve">38,34*1,20" domovní přípojka splašková KT DN 150 ... 14ks </t>
  </si>
  <si>
    <t xml:space="preserve">34,19*1,20" domovní přípojka splašková KT DN 150 ... 10ks </t>
  </si>
  <si>
    <t xml:space="preserve">6,37*1,20" domovní přípojka splašková KT DN 150 ... 2ks </t>
  </si>
  <si>
    <t xml:space="preserve">17,95*1,20" domovní přípojka dešťová PVC DN 150 ... 12ks </t>
  </si>
  <si>
    <t xml:space="preserve">14,23*1,20" domovní přípojka dešťová PVC DN 150 ... 9ks </t>
  </si>
  <si>
    <t>648720240</t>
  </si>
  <si>
    <t>36,080+94,118</t>
  </si>
  <si>
    <t>1685441761</t>
  </si>
  <si>
    <t>130,198*11</t>
  </si>
  <si>
    <t>483526828</t>
  </si>
  <si>
    <t>36,080" dlažba</t>
  </si>
  <si>
    <t>-515379349</t>
  </si>
  <si>
    <t>35,468+58,65" kamenivo</t>
  </si>
  <si>
    <t>-1994794142</t>
  </si>
  <si>
    <t>250750790</t>
  </si>
  <si>
    <t>59,983</t>
  </si>
  <si>
    <t>2123015212</t>
  </si>
  <si>
    <t>59,983*11</t>
  </si>
  <si>
    <t>-620953907</t>
  </si>
  <si>
    <t>838176473</t>
  </si>
  <si>
    <t xml:space="preserve">65,77*1,20*0,10" domovní přípojka splašková KT DN 150 ... 14ks </t>
  </si>
  <si>
    <t xml:space="preserve">54,31*1,20*0,10" domovní přípojka splašková KT DN 150 ... 10ks </t>
  </si>
  <si>
    <t xml:space="preserve">8,14*1,20*0,10" domovní přípojka splašková KT DN 150 ... 2ks </t>
  </si>
  <si>
    <t xml:space="preserve">48,19*1,20*0,10" domovní přípojka dešťová PVC DN 150 ... 12ks </t>
  </si>
  <si>
    <t xml:space="preserve">35,26*1,20*0,10" domovní přípojka dešťová PVC DN 150 ... 9ks </t>
  </si>
  <si>
    <t xml:space="preserve">1,33*1,20*0,10" domovní přípojka dešťová PVC DN 150 ... 1ks </t>
  </si>
  <si>
    <t>Podkladní desky z betonu prostého tř. C 12/15 XO otevřený výkop</t>
  </si>
  <si>
    <t>1232511221</t>
  </si>
  <si>
    <t>-1943561161</t>
  </si>
  <si>
    <t xml:space="preserve">65,77" domovní přípojka splašková KT DN 150 ... 14ks </t>
  </si>
  <si>
    <t xml:space="preserve">54,31" domovní přípojka splašková KT DN 150 ... 10ks </t>
  </si>
  <si>
    <t xml:space="preserve">8,14" domovní přípojka splašková KT DN 150 ... 2ks </t>
  </si>
  <si>
    <t>-1898580447</t>
  </si>
  <si>
    <t xml:space="preserve">27,35*1,20" domovní přípojka splašková KT DN 150 ... 14ks </t>
  </si>
  <si>
    <t xml:space="preserve">25,74*1,20" domovní přípojka splašková KT DN 150 ... 10ks </t>
  </si>
  <si>
    <t xml:space="preserve">10,43*1,20" domovní přípojka dešťová PVC DN 150 ... 12ks </t>
  </si>
  <si>
    <t xml:space="preserve">10,23*1,20" domovní přípojka dešťová PVC DN 150 ... 9ks </t>
  </si>
  <si>
    <t>MK - pakovací stání - betonová dlažba - rýhy</t>
  </si>
  <si>
    <t xml:space="preserve">10,99*1,20" domovní přípojka splašková KT DN 150 ... 14ks </t>
  </si>
  <si>
    <t xml:space="preserve">8,45*1,20" domovní přípojka splašková KT DN 150 ... 10ks </t>
  </si>
  <si>
    <t xml:space="preserve">7,52*1,20" domovní přípojka dešťová PVC DN 150 ... 12ks </t>
  </si>
  <si>
    <t xml:space="preserve">4,00*1,20" domovní přípojka dešťová PVC DN 150 ... 9ks </t>
  </si>
  <si>
    <t>-1546261311</t>
  </si>
  <si>
    <t>-745980705</t>
  </si>
  <si>
    <t xml:space="preserve">27,35*1,20*2" domovní přípojka splašková KT DN 150 ... 14ks </t>
  </si>
  <si>
    <t xml:space="preserve">25,74*1,20*2" domovní přípojka splašková KT DN 150 ... 10ks </t>
  </si>
  <si>
    <t xml:space="preserve">6,37*1,20*2" domovní přípojka splašková KT DN 150 ... 2ks </t>
  </si>
  <si>
    <t xml:space="preserve">10,43*1,20*2" domovní přípojka dešťová PVC DN 150 ... 12ks </t>
  </si>
  <si>
    <t xml:space="preserve">10,23*1,20*2" domovní přípojka dešťová PVC DN 150 ... 9ks </t>
  </si>
  <si>
    <t>832541221</t>
  </si>
  <si>
    <t>-611743822</t>
  </si>
  <si>
    <t>486349384</t>
  </si>
  <si>
    <t>-2000793075</t>
  </si>
  <si>
    <t>-1193812234</t>
  </si>
  <si>
    <t>-67687383</t>
  </si>
  <si>
    <t>1512430710</t>
  </si>
  <si>
    <t>564871111</t>
  </si>
  <si>
    <t>Podklad ze štěrkodrtě ŠD plochy přes 100 m2 tl 250 mm</t>
  </si>
  <si>
    <t>1664929181</t>
  </si>
  <si>
    <t>759088203</t>
  </si>
  <si>
    <t xml:space="preserve">směs stmelená cementem  tl. 14 cm </t>
  </si>
  <si>
    <t>596212211</t>
  </si>
  <si>
    <t>Kladení zámkové dlažby pozemních komunikací ručně tl 80 mm skupiny A pl přes 50 do 100 m2</t>
  </si>
  <si>
    <t>1924137787</t>
  </si>
  <si>
    <t>Poznámka k položce:_x000d_
lože z kameniva těženého nebo drceného tl. do 50 mm, s vyplněním spár</t>
  </si>
  <si>
    <t xml:space="preserve">betonová dlažba 100x200mm  tl. 8 cm </t>
  </si>
  <si>
    <t>vjezdy - betonová dlažba - rýhy</t>
  </si>
  <si>
    <t xml:space="preserve">1,92*1,20" domovní přípojka splašková KT DN 150 ... 14ks </t>
  </si>
  <si>
    <t xml:space="preserve">2,07*1,20" domovní přípojka splašková KT DN 150 ... 10ks </t>
  </si>
  <si>
    <t xml:space="preserve">2,00*1,20" domovní přípojka dešťová PVC DN 150 ... 9ks </t>
  </si>
  <si>
    <t>-52685784</t>
  </si>
  <si>
    <t xml:space="preserve">10,99*1,20*1,03" domovní přípojka splašková KT DN 150 ... 14ks </t>
  </si>
  <si>
    <t xml:space="preserve">8,45*1,20*1,03" domovní přípojka splašková KT DN 150 ... 10ks </t>
  </si>
  <si>
    <t xml:space="preserve">7,52*1,20*1,03" domovní přípojka dešťová PVC DN 150 ... 12ks </t>
  </si>
  <si>
    <t xml:space="preserve">4,00*1,20*1,03" domovní přípojka dešťová PVC DN 150 ... 9ks </t>
  </si>
  <si>
    <t xml:space="preserve">1,92*1,20*1,03" domovní přípojka splašková KT DN 150 ... 14ks </t>
  </si>
  <si>
    <t xml:space="preserve">2,07*1,20*1,03" domovní přípojka splašková KT DN 150 ... 10ks </t>
  </si>
  <si>
    <t xml:space="preserve">2,00*1,20*1,03" domovní přípojka dešťová PVC DN 150 ... 9ks </t>
  </si>
  <si>
    <t>564861111</t>
  </si>
  <si>
    <t>Podklad ze štěrkodrtě ŠD plochy přes 100 m2 tl 200 mm</t>
  </si>
  <si>
    <t>1627416904</t>
  </si>
  <si>
    <t>chodník - betonová dlažba - rýhy</t>
  </si>
  <si>
    <t xml:space="preserve">25,51*1,20" domovní přípojka splašková KT DN 150 ... 14ks </t>
  </si>
  <si>
    <t xml:space="preserve">18,05*1,20" domovní přípojka splašková KT DN 150 ... 10ks </t>
  </si>
  <si>
    <t xml:space="preserve">19,03*1,20" domovní přípojka dešťová PVC DN 150 ... 9ks </t>
  </si>
  <si>
    <t>-1938346330</t>
  </si>
  <si>
    <t xml:space="preserve">štěrkodrť tl. 15 cm </t>
  </si>
  <si>
    <t>596211111</t>
  </si>
  <si>
    <t>Kladení zámkové dlažby komunikací pro pěší ručně tl 60 mm skupiny A pl přes 50 do 100 m2</t>
  </si>
  <si>
    <t>-532954773</t>
  </si>
  <si>
    <t xml:space="preserve">betonová dlažba 100x200mm  tl. 6 cm </t>
  </si>
  <si>
    <t>59245018</t>
  </si>
  <si>
    <t>dlažba skladebná betonová 200x100mm tl 60mm přírodní</t>
  </si>
  <si>
    <t>81431685</t>
  </si>
  <si>
    <t xml:space="preserve">25,51*1,20*1,03" domovní přípojka splašková KT DN 150 ... 14ks </t>
  </si>
  <si>
    <t xml:space="preserve">18,05*1,20*1,03" domovní přípojka splašková KT DN 150 ... 10ks </t>
  </si>
  <si>
    <t xml:space="preserve">1,77*1,20*1,03" domovní přípojka splašková KT DN 150 ... 2ks </t>
  </si>
  <si>
    <t xml:space="preserve">30,24*1,20*1,03" domovní přípojka dešťová PVC DN 150 ... 12ks </t>
  </si>
  <si>
    <t xml:space="preserve">19,03*1,20*1,03" domovní přípojka dešťová PVC DN 150 ... 9ks </t>
  </si>
  <si>
    <t xml:space="preserve">1,33*1,20*1,03" domovní přípojka dešťová PVC DN 150 ... 1ks </t>
  </si>
  <si>
    <t>831312121</t>
  </si>
  <si>
    <t>Montáž potrubí z trub kameninových hrdlových s integrovaným těsněním výkop sklon do 20 % DN 150</t>
  </si>
  <si>
    <t>1291366687</t>
  </si>
  <si>
    <t>59710675</t>
  </si>
  <si>
    <t>trouba kameninová glazovaná DN 150 dl 1,50m spojovací systém F</t>
  </si>
  <si>
    <t>553519933</t>
  </si>
  <si>
    <t xml:space="preserve">65,77*1,015" domovní přípojka splašková KT DN 150 ... 14ks </t>
  </si>
  <si>
    <t xml:space="preserve">54,31*1,015" domovní přípojka splašková KT DN 150 ... 10ks </t>
  </si>
  <si>
    <t xml:space="preserve">8,14*1,015" domovní přípojka splašková KT DN 150 ... 2ks </t>
  </si>
  <si>
    <t>837312221</t>
  </si>
  <si>
    <t>Montáž kameninových tvarovek jednoosých s integrovaným těsněním otevřený výkop DN 150</t>
  </si>
  <si>
    <t>1155608387</t>
  </si>
  <si>
    <t xml:space="preserve">14,00*2" domovní přípojka splašková KT DN 150 ... 14ks </t>
  </si>
  <si>
    <t xml:space="preserve">10,00*2" domovní přípojka splašková KT DN 150 ... 10ks </t>
  </si>
  <si>
    <t xml:space="preserve">2,00*2" domovní přípojka splašková KT DN 150 ... 2ks </t>
  </si>
  <si>
    <t>59710964</t>
  </si>
  <si>
    <t>koleno kameninové glazované DN 150 30° spojovací systém F</t>
  </si>
  <si>
    <t>1329476223</t>
  </si>
  <si>
    <t xml:space="preserve">14,00*1,015" domovní přípojka splašková KT DN 150 ... 14ks </t>
  </si>
  <si>
    <t xml:space="preserve">10,00*1,015" domovní přípojka splašková KT DN 150 ... 10ks </t>
  </si>
  <si>
    <t xml:space="preserve">2,00*1,015" domovní přípojka splašková KT DN 150 ... 2ks </t>
  </si>
  <si>
    <t>59710984</t>
  </si>
  <si>
    <t>koleno kameninové glazované DN 150 45° spojovací systém F</t>
  </si>
  <si>
    <t>-109054669</t>
  </si>
  <si>
    <t>837311221</t>
  </si>
  <si>
    <t>Montáž kameninových tvarovek odbočných s integrovaným těsněním otevřený výkop DN 150</t>
  </si>
  <si>
    <t>-1422943114</t>
  </si>
  <si>
    <t>1,00" sdružená přípojka u č.p. 793/4</t>
  </si>
  <si>
    <t>1,00" sdružená přípojka u č.p. 1022/5</t>
  </si>
  <si>
    <t>1,00" sdružená přípojka u č.p. 1028/5</t>
  </si>
  <si>
    <t>1,00" sdružená přípojka u č.p. 1179/7</t>
  </si>
  <si>
    <t>1,00" sdružená přípojka u č.p. 2477</t>
  </si>
  <si>
    <t>1,00" sdružená přípojka u č.p. 1588/12</t>
  </si>
  <si>
    <t>59711540</t>
  </si>
  <si>
    <t>odbočka kameninová glazovaná jednoduchá šikmá DN 150/150 pryžové těsnění (spojovací systém F/F) dl 500mm</t>
  </si>
  <si>
    <t>1431298729</t>
  </si>
  <si>
    <t>1,00*1,015" sdružená přípojka u č.p. 793/4</t>
  </si>
  <si>
    <t>1,00*1,015" sdružená přípojka u č.p. 1022/5</t>
  </si>
  <si>
    <t>1,00*1,015" sdružená přípojka u č.p. 1028/5</t>
  </si>
  <si>
    <t>1,00*1,015" sdružená přípojka u č.p. 1179/7</t>
  </si>
  <si>
    <t>1,00*1,015" sdružená přípojka u č.p. 2477</t>
  </si>
  <si>
    <t>1,00*1,015" sdružená přípojka u č.p. 1588/12</t>
  </si>
  <si>
    <t>6,09*1,015 'Přepočtené koeficientem množství</t>
  </si>
  <si>
    <t>871313122</t>
  </si>
  <si>
    <t>Montáž kanalizačního potrubí hladkého plnostěnného SN 10 z PVC-U DN 160</t>
  </si>
  <si>
    <t>528349464</t>
  </si>
  <si>
    <t xml:space="preserve">48,19" domovní přípojka dešťová PVC DN 150 ... 12ks </t>
  </si>
  <si>
    <t xml:space="preserve">35,26" domovní přípojka dešťová PVC DN 150 ... 9ks </t>
  </si>
  <si>
    <t xml:space="preserve">1,33" domovní přípojka dešťová PVC DN 150 ... 1ks </t>
  </si>
  <si>
    <t>28611173</t>
  </si>
  <si>
    <t>trubka kanalizační PVC-U plnostěnná jednovrstvá DN 160 mm SN10</t>
  </si>
  <si>
    <t>1193927165</t>
  </si>
  <si>
    <t xml:space="preserve">48,19*1,03" domovní přípojka dešťová PVC DN 150 ... 12ks </t>
  </si>
  <si>
    <t xml:space="preserve">35,26*1,03" domovní přípojka dešťová PVC DN 150 ... 9ks </t>
  </si>
  <si>
    <t xml:space="preserve">1,33*1,03" domovní přípojka dešťová PVC DN 150 ... 1ks </t>
  </si>
  <si>
    <t>87,324*1,03 'Přepočtené koeficientem množství</t>
  </si>
  <si>
    <t>877310310</t>
  </si>
  <si>
    <t>Montáž kolen na kanalizačním potrubí z PP nebo tvrdého PVC-U trub hladkých plnostěnných DN 150</t>
  </si>
  <si>
    <t>-593110135</t>
  </si>
  <si>
    <t xml:space="preserve">12,00*2" domovní přípojka dešťová PVC DN 150 ... 12ks </t>
  </si>
  <si>
    <t xml:space="preserve">9,00*2" domovní přípojka dešťová PVC DN 150 ... 9ks </t>
  </si>
  <si>
    <t xml:space="preserve">1,00*2" domovní přípojka dešťová PVC DN 150 ... 1ks </t>
  </si>
  <si>
    <t>28611360</t>
  </si>
  <si>
    <t>koleno kanalizační PVC KG 160x30°</t>
  </si>
  <si>
    <t>-1733210382</t>
  </si>
  <si>
    <t xml:space="preserve">12,00*1,015" domovní přípojka dešťová PVC DN 150 ... 12ks </t>
  </si>
  <si>
    <t xml:space="preserve">9,00*1,015" domovní přípojka dešťová PVC DN 150 ... 9ks </t>
  </si>
  <si>
    <t xml:space="preserve">1,00*1,015" domovní přípojka dešťová PVC DN 150 ... 1ks </t>
  </si>
  <si>
    <t>28611361</t>
  </si>
  <si>
    <t>koleno kanalizační PVC KG 160x45°</t>
  </si>
  <si>
    <t>504886537</t>
  </si>
  <si>
    <t>877310320</t>
  </si>
  <si>
    <t>Montáž odboček na kanalizačním potrubí z PP nebo tvrdého PVC-U trub hladkých plnostěnných DN 150</t>
  </si>
  <si>
    <t>429848998</t>
  </si>
  <si>
    <t>1,00" sdružená přípojka u č.p. 1856/21</t>
  </si>
  <si>
    <t>28612221</t>
  </si>
  <si>
    <t>odbočka kanalizační plastová PVC KG DN 160x160/45° SN12/16</t>
  </si>
  <si>
    <t>79781186</t>
  </si>
  <si>
    <t>1,00*1,015" sdružená přípojka u č.p. 1856/21</t>
  </si>
  <si>
    <t>877310330</t>
  </si>
  <si>
    <t>Montáž spojek na kanalizačním potrubí z PP nebo tvrdého PVC-U trub hladkých plnostěnných DN 150</t>
  </si>
  <si>
    <t>361013568</t>
  </si>
  <si>
    <t xml:space="preserve">1,00" domovní přípojka dešťová PVC DN 150 ... 1ks </t>
  </si>
  <si>
    <t xml:space="preserve">9,00" domovní přípojka dešťová PVC DN 150 ... 9ks </t>
  </si>
  <si>
    <t>28611528</t>
  </si>
  <si>
    <t>přechod kanalizační KG kamenina-plast DN 160</t>
  </si>
  <si>
    <t>412517682</t>
  </si>
  <si>
    <t>877260341R01</t>
  </si>
  <si>
    <t>Dodávka a montáž lapač střešních splavenin PP - kompletní provedení</t>
  </si>
  <si>
    <t>1883092753</t>
  </si>
  <si>
    <t xml:space="preserve">12,00" domovní přípojka dešťová PVC DN 150 ... 12ks </t>
  </si>
  <si>
    <t>945728382</t>
  </si>
  <si>
    <t>Utěsnění přípojek do DN 200 při zkouškách těsnosti kanalizace vodou</t>
  </si>
  <si>
    <t>1008163021</t>
  </si>
  <si>
    <t xml:space="preserve">14,00" domovní přípojka splašková KT DN 150 ... 14ks </t>
  </si>
  <si>
    <t xml:space="preserve">10,00" domovní přípojka splašková KT DN 150 ... 10ks </t>
  </si>
  <si>
    <t xml:space="preserve">2,00" domovní přípojka splašková KT DN 150 ... 2ks </t>
  </si>
  <si>
    <t>892353122R</t>
  </si>
  <si>
    <t>Čištění kanalizační stoky DN 200</t>
  </si>
  <si>
    <t>1293065546</t>
  </si>
  <si>
    <t>899623141</t>
  </si>
  <si>
    <t>Obetonování potrubí nebo zdiva stok betonem prostým tř. C 12/15 v otevřeném výkopu</t>
  </si>
  <si>
    <t>-1479426294</t>
  </si>
  <si>
    <t xml:space="preserve">65,77*1,20*(0,186+0,10)" domovní přípojka splašková KT DN 150 ... 14ks </t>
  </si>
  <si>
    <t xml:space="preserve">54,31*1,20*(0,186+0,10)" domovní přípojka splašková KT DN 150 ... 10ks </t>
  </si>
  <si>
    <t xml:space="preserve">8,14*1,20*(0,186+0,10)" domovní přípojka splašková KT DN 150 ... 2ks </t>
  </si>
  <si>
    <t>odpočet podkladků pod KT trouby</t>
  </si>
  <si>
    <t xml:space="preserve">-0,50*0,08*65,77" domovní přípojka splašková KT DN 150 ... 14ks </t>
  </si>
  <si>
    <t xml:space="preserve">-0,50*0,08*54,31" domovní přípojka splašková KT DN 150 ... 10ks </t>
  </si>
  <si>
    <t xml:space="preserve">-0,50*0,08*8,14" domovní přípojka splašková KT DN 150 ... 2ks </t>
  </si>
  <si>
    <t>1838278865</t>
  </si>
  <si>
    <t>3,14*0,075*0,075*16,90"DN 150 ... stoka A</t>
  </si>
  <si>
    <t>3,14*0,075*0,075*13,68"DN 150 ... stoka A-1</t>
  </si>
  <si>
    <t>3,14*0,075*0,075*2,02"DN 150 ... stoka A-2</t>
  </si>
  <si>
    <t>810351811</t>
  </si>
  <si>
    <t>Bourání stávajícího potrubí z betonu DN do 200</t>
  </si>
  <si>
    <t>87598623</t>
  </si>
  <si>
    <t>51,95"DN 150 ... stoka A</t>
  </si>
  <si>
    <t>42,04"DN 150 ... stoka A-1</t>
  </si>
  <si>
    <t>6,21"DN 150 ... stoka A-2</t>
  </si>
  <si>
    <t>1746146290</t>
  </si>
  <si>
    <t>16,90"DN 150 ... stoka A</t>
  </si>
  <si>
    <t>13,68"DN 150 ... stoka A-1</t>
  </si>
  <si>
    <t>2,02"DN 150 ... stoka A-2</t>
  </si>
  <si>
    <t>-1313791272</t>
  </si>
  <si>
    <t>18,036</t>
  </si>
  <si>
    <t>1997997718</t>
  </si>
  <si>
    <t>18,036*11</t>
  </si>
  <si>
    <t>-9957407</t>
  </si>
  <si>
    <t>18,036" BET potrubí</t>
  </si>
  <si>
    <t>Řezání stávajícího živičného krytu hl přes 50 do 100 mm</t>
  </si>
  <si>
    <t>-1969338283</t>
  </si>
  <si>
    <t xml:space="preserve">38,34*2" domovní přípojka splašková KT DN 150 ... 14ks </t>
  </si>
  <si>
    <t xml:space="preserve">34,19*2" domovní přípojka splašková KT DN 150 ... 10ks </t>
  </si>
  <si>
    <t xml:space="preserve">6,37*2" domovní přípojka splašková KT DN 150 ... 2ks </t>
  </si>
  <si>
    <t xml:space="preserve">17,95*2" domovní přípojka dešťová PVC DN 150 ... 12ks </t>
  </si>
  <si>
    <t xml:space="preserve">14,23*2" domovní přípojka dešťová PVC DN 150 ... 9ks </t>
  </si>
  <si>
    <t>1280330752</t>
  </si>
  <si>
    <t>-1393135549</t>
  </si>
  <si>
    <t>SO 04,05 - Komunikace a chodníky</t>
  </si>
  <si>
    <t>1 - Zemní práce</t>
  </si>
  <si>
    <t>1.1 - Zemní práce - odvodnění</t>
  </si>
  <si>
    <t>11 - Přípravné a přidružené práce - odvoz na skládku do 12 km vč. poplatku</t>
  </si>
  <si>
    <t>11.1 - Přípravné a přidružené práce - odvoz na areál SUS do 12 km</t>
  </si>
  <si>
    <t>11.2 - Přípravné a přidružené práce - odvoz na skládku do 1 km SUS Tábor</t>
  </si>
  <si>
    <t>21 - Úprava podloží a základ.spáry</t>
  </si>
  <si>
    <t>56 - Podkladní vrstvy komunikací a zpevněných ploch</t>
  </si>
  <si>
    <t>57 - Kryty komunikací živičné a z kameniva</t>
  </si>
  <si>
    <t>59 - Dlažby a předlažby komunikací</t>
  </si>
  <si>
    <t>87 - Potrubí z trub z plastických hmot</t>
  </si>
  <si>
    <t>89 - Ostatní konstrukce na trubním vedení</t>
  </si>
  <si>
    <t>91 - Doplňující práce na komunikaci</t>
  </si>
  <si>
    <t>99 - Staveništní přesun hmot</t>
  </si>
  <si>
    <t>99.1 - Sanace pláně</t>
  </si>
  <si>
    <t>711 - Izolace proti vodě, vlhkosti a plynům</t>
  </si>
  <si>
    <t>122252204</t>
  </si>
  <si>
    <t>Odkopávky a prokopávky nezapažené pro silnice a dálnice v hornině třídy těžitelnosti I objem do 500 m3 strojně</t>
  </si>
  <si>
    <t>168*2 'Přepočtené koeficientem množství</t>
  </si>
  <si>
    <t>181152302</t>
  </si>
  <si>
    <t>Úprava pláně pro silnice a dálnice v zářezech se zhutněním</t>
  </si>
  <si>
    <t>živ.komunikace</t>
  </si>
  <si>
    <t>503,00*1,10</t>
  </si>
  <si>
    <t>kam.dlažba</t>
  </si>
  <si>
    <t>35,00*1,10</t>
  </si>
  <si>
    <t>chodník, sjezdy</t>
  </si>
  <si>
    <t>715,00*1,10</t>
  </si>
  <si>
    <t>dl.komunikace park.pruh</t>
  </si>
  <si>
    <t>154,00*1,10</t>
  </si>
  <si>
    <t>168,00*2,0 "t/m3</t>
  </si>
  <si>
    <t>1.1</t>
  </si>
  <si>
    <t>Zemní práce - odvodnění</t>
  </si>
  <si>
    <t>132251103</t>
  </si>
  <si>
    <t>Hloubení rýh nezapažených š do 800 mm v hornině třídy těžitelnosti I skupiny 3 objem do 100 m3 strojně</t>
  </si>
  <si>
    <t xml:space="preserve">přípojka </t>
  </si>
  <si>
    <t>28,00*0,80*1,50</t>
  </si>
  <si>
    <t xml:space="preserve">d.vp. </t>
  </si>
  <si>
    <t>1,50*1,50*1,50*10</t>
  </si>
  <si>
    <t xml:space="preserve">drenáž </t>
  </si>
  <si>
    <t>315,00*0,30*0,30</t>
  </si>
  <si>
    <t>333717416</t>
  </si>
  <si>
    <t>95,7*2 'Přepočtené koeficientem množství</t>
  </si>
  <si>
    <t xml:space="preserve">ck </t>
  </si>
  <si>
    <t>95,70</t>
  </si>
  <si>
    <t xml:space="preserve">odpočet </t>
  </si>
  <si>
    <t xml:space="preserve">lože </t>
  </si>
  <si>
    <t>-2,24</t>
  </si>
  <si>
    <t xml:space="preserve">obsyp </t>
  </si>
  <si>
    <t>-10,08</t>
  </si>
  <si>
    <t>-3,14*0,32*0,32*1,50*10</t>
  </si>
  <si>
    <t>-315,00*0,30*0,30</t>
  </si>
  <si>
    <t>58344171</t>
  </si>
  <si>
    <t>štěrkodrť frakce 0/32</t>
  </si>
  <si>
    <t>-157836786</t>
  </si>
  <si>
    <t>50,207*2,0 "zásyp vhodným materiálem</t>
  </si>
  <si>
    <t>-634695002</t>
  </si>
  <si>
    <t>28,00*0,80*0,45</t>
  </si>
  <si>
    <t>58337303</t>
  </si>
  <si>
    <t>štěrkopísek frakce 0/8</t>
  </si>
  <si>
    <t>1032292271</t>
  </si>
  <si>
    <t>10,08*2,0 "obsypy</t>
  </si>
  <si>
    <t>214866449</t>
  </si>
  <si>
    <t>95,70*2,0</t>
  </si>
  <si>
    <t>-1293919265</t>
  </si>
  <si>
    <t>28,00*0,80*0,10</t>
  </si>
  <si>
    <t>Přípravné a přidružené práce - odvoz na skládku do 12 km vč. poplatku</t>
  </si>
  <si>
    <t>113106571</t>
  </si>
  <si>
    <t>Rozebrání dlažeb vozovek ze zámkové dlažby s ložem z kameniva strojně pl přes 200 m2</t>
  </si>
  <si>
    <t xml:space="preserve">chodník </t>
  </si>
  <si>
    <t>529,00</t>
  </si>
  <si>
    <t xml:space="preserve">komunikace živice </t>
  </si>
  <si>
    <t>725,00</t>
  </si>
  <si>
    <t>113107132</t>
  </si>
  <si>
    <t>Odstranění podkladu z betonu prostého tl přes 150 do 300 mm ručně</t>
  </si>
  <si>
    <t>113202111</t>
  </si>
  <si>
    <t>Vytrhání obrub krajníků obrubníků stojatých</t>
  </si>
  <si>
    <t xml:space="preserve">kamenné obruby </t>
  </si>
  <si>
    <t>28,00</t>
  </si>
  <si>
    <t xml:space="preserve">bet.obruby </t>
  </si>
  <si>
    <t>440,00</t>
  </si>
  <si>
    <t>110001R</t>
  </si>
  <si>
    <t>vybourání stáv.uliční vpusti vč.rámu a mříže</t>
  </si>
  <si>
    <t>1060405028</t>
  </si>
  <si>
    <t>726,949</t>
  </si>
  <si>
    <t>997221579</t>
  </si>
  <si>
    <t>Příplatek ZKD 1 km u vodorovné dopravy vybouraných hmot</t>
  </si>
  <si>
    <t>726,949*11 'Přepočtené koeficientem množství</t>
  </si>
  <si>
    <t>11.1</t>
  </si>
  <si>
    <t>Přípravné a přidružené práce - odvoz na areál SUS do 12 km</t>
  </si>
  <si>
    <t>113154518</t>
  </si>
  <si>
    <t>Frézování živičného krytu tl 100 mm pruh š do 0,5 m pl do 500 m2</t>
  </si>
  <si>
    <t>11315453R</t>
  </si>
  <si>
    <t>Frézování živičného krytu tl 200 mm pruh š do 1 m pl přes 500 do 2000 m2</t>
  </si>
  <si>
    <t>-1561496208</t>
  </si>
  <si>
    <t>338,79</t>
  </si>
  <si>
    <t>1055198246</t>
  </si>
  <si>
    <t>338,79*11 'Přepočtené koeficientem množství</t>
  </si>
  <si>
    <t>11.2</t>
  </si>
  <si>
    <t>Přípravné a přidružené práce - odvoz na skládku do 1 km SUS Tábor</t>
  </si>
  <si>
    <t>966006132</t>
  </si>
  <si>
    <t>Odstranění značek dopravních nebo orientačních se sloupky s betonovými patkami</t>
  </si>
  <si>
    <t>1235581654</t>
  </si>
  <si>
    <t>Úprava podloží a základ.spáry</t>
  </si>
  <si>
    <t>212572111</t>
  </si>
  <si>
    <t>Lože pro trativody ze štěrkopísku tříděného</t>
  </si>
  <si>
    <t>-108489522</t>
  </si>
  <si>
    <t>315,00*0,30*0,10</t>
  </si>
  <si>
    <t>211531111</t>
  </si>
  <si>
    <t>Výplň odvodňovacích žeber nebo trativodů kamenivem hrubým drceným frakce 16 až 63 mm</t>
  </si>
  <si>
    <t>315,00*0,30*0,20</t>
  </si>
  <si>
    <t>Trativody z drenážních trubek plastových flexibilních DN 100 mm bez lože a obsypu</t>
  </si>
  <si>
    <t>28611223R</t>
  </si>
  <si>
    <t>Trubka plastová drenážní spoj: drážkový; potrubí: jednovrstvé; materiál: PVC; povrch: žebrovaný; ohebná; DN = 100; vsakovací plocha = 34,0 cm2/m</t>
  </si>
  <si>
    <t>1602232520</t>
  </si>
  <si>
    <t>315,00*1,015</t>
  </si>
  <si>
    <t>Poznámka k položce:_x000d_
v rýze nebo v zářezu se stěnami</t>
  </si>
  <si>
    <t>315,00*(0,30+0,30)*2</t>
  </si>
  <si>
    <t>69366199R</t>
  </si>
  <si>
    <t>Geosyntetika typ: geotextilie; netkaná; materiál: PP; tl (2 kPa) = 4,0 mm; plošná hmotnost = 500 g/m2; Pevnost v tahu podélně = 33,0 kN/m; Pevnost v tahu příčně = 19,0 kN/m</t>
  </si>
  <si>
    <t>-1972164003</t>
  </si>
  <si>
    <t>378,00*1,2</t>
  </si>
  <si>
    <t>Podkladní vrstvy komunikací a zpevněných ploch</t>
  </si>
  <si>
    <t xml:space="preserve">živ.komunikace </t>
  </si>
  <si>
    <t>503,00*1,05</t>
  </si>
  <si>
    <t xml:space="preserve">chodník, sjezdy </t>
  </si>
  <si>
    <t>715,00*1,05</t>
  </si>
  <si>
    <t xml:space="preserve">kam.dlažba </t>
  </si>
  <si>
    <t xml:space="preserve">dl.komunikace park.pruh </t>
  </si>
  <si>
    <t>565176121</t>
  </si>
  <si>
    <t>Asfaltový beton vrstva podkladní ACP 22 (obalované kamenivo OKH) tl 100 mm š přes 3 m</t>
  </si>
  <si>
    <t>503,00</t>
  </si>
  <si>
    <t>154,00*1,05</t>
  </si>
  <si>
    <t>567132113</t>
  </si>
  <si>
    <t>Podklad ze směsi stmelené cementem SC C 8/10 (KSC I) tl 180 mm</t>
  </si>
  <si>
    <t>35,00*1,05</t>
  </si>
  <si>
    <t>Kryty komunikací živičné a z kameniva</t>
  </si>
  <si>
    <t>Postřik živičný spojovací ze silniční emulze v množství 0,30 kg/m2</t>
  </si>
  <si>
    <t>503,00*3</t>
  </si>
  <si>
    <t>577134121</t>
  </si>
  <si>
    <t>Asfaltový beton vrstva obrusná ACO 11+ (ABS) tř. I tl 40 mm š přes 3 m z nemodifikovaného asfaltu</t>
  </si>
  <si>
    <t>577165142</t>
  </si>
  <si>
    <t>Asfaltový beton vrstva ložní ACL 16 (ABH) tl 70 mm š přes 3 m z modifikovaného asfaltu</t>
  </si>
  <si>
    <t>Dlažby a předlažby komunikací</t>
  </si>
  <si>
    <t>591211111</t>
  </si>
  <si>
    <t>Kladení dlažby z kostek drobných z kamene do lože z kameniva těženého tl 50 mm</t>
  </si>
  <si>
    <t>35,00</t>
  </si>
  <si>
    <t>58381007</t>
  </si>
  <si>
    <t>kostka štípaná dlažební žula drobná 8/10</t>
  </si>
  <si>
    <t>510918810</t>
  </si>
  <si>
    <t>35,00*1,01</t>
  </si>
  <si>
    <t>596212213</t>
  </si>
  <si>
    <t>Kladení zámkové dlažby pozemních komunikací ručně tl 80 mm skupiny A pl přes 300 m2</t>
  </si>
  <si>
    <t>154,00</t>
  </si>
  <si>
    <t>635,00</t>
  </si>
  <si>
    <t>41,00</t>
  </si>
  <si>
    <t>59245040R</t>
  </si>
  <si>
    <t>dlažba betonová zámková, dvouvrstvá, čtverec, dlaždice pro nevidomé, s vodící linií, šedá, l = 200 mm, š = 200 mm, tl. 80,0 mm</t>
  </si>
  <si>
    <t>-317820729</t>
  </si>
  <si>
    <t>39,00*1,01</t>
  </si>
  <si>
    <t>592451158R</t>
  </si>
  <si>
    <t>Dlažba betonová typ: obdélníkový; dl = 200 mm; š = 100 mm; tl = 80,0 mm; povrchová úprava: reliéfní s bodovými výstupky; barva: dle vzorníku</t>
  </si>
  <si>
    <t>-357124694</t>
  </si>
  <si>
    <t>41,00*1,01</t>
  </si>
  <si>
    <t>592451170R</t>
  </si>
  <si>
    <t>Dlažba betonová typ: obdélníkový; dl = 200 mm; š = 100 mm; tl = 80,0 mm; barva: šedá</t>
  </si>
  <si>
    <t>-1429224018</t>
  </si>
  <si>
    <t>154,00*1,01</t>
  </si>
  <si>
    <t>635,00*1,01</t>
  </si>
  <si>
    <t>59699111R</t>
  </si>
  <si>
    <t>Řezání betonové, kameninové a kamenné dlažby tl přes 60 do 80 mm</t>
  </si>
  <si>
    <t>Potrubí z trub z plastických hmot</t>
  </si>
  <si>
    <t>871313123</t>
  </si>
  <si>
    <t>Montáž kanalizačního potrubí hladkého plnostěnného SN 12 z PVC-U DN 160</t>
  </si>
  <si>
    <t>286111901R</t>
  </si>
  <si>
    <t>Trubka plastová pro venkovní kanalizaci spoj: hrdlový; potrubí: vícevrstvé; skladba: PVC-U - PVC-U - PVC-U; povrch: hladký; DN/OD = 150; de = 160,0 mm; tl. stěny = 5,5 mm; l = 1 000 mm; SN 12</t>
  </si>
  <si>
    <t>-750590169</t>
  </si>
  <si>
    <t>28,00*1,093</t>
  </si>
  <si>
    <t>Ostatní konstrukce na trubním vedení</t>
  </si>
  <si>
    <t>895941311R</t>
  </si>
  <si>
    <t xml:space="preserve">Zřízení vpusti kanalizační uliční z betonových dílců  včetně dodávky dílců pro uliční vpusti TBV  pro typ UVB-50</t>
  </si>
  <si>
    <t>122</t>
  </si>
  <si>
    <t>Poznámka k položce:_x000d_
včetně zřízení lože ze štěrkopísku</t>
  </si>
  <si>
    <t>899203111R</t>
  </si>
  <si>
    <t xml:space="preserve">Osazení mříží litinových včetně dodání mříže   500 x 500 mm, únosnost D400</t>
  </si>
  <si>
    <t>124</t>
  </si>
  <si>
    <t>Poznámka k položce:_x000d_
včetně rámů a košů na bahno</t>
  </si>
  <si>
    <t>Doplňující práce na komunikaci</t>
  </si>
  <si>
    <t>599141111</t>
  </si>
  <si>
    <t>Vyplnění spár mezi silničními dílci živičnou zálivkou</t>
  </si>
  <si>
    <t>126</t>
  </si>
  <si>
    <t>914001121R</t>
  </si>
  <si>
    <t>Osazení a montáž svislých dopravních značek sloupek, do betonového základu a AL patky, včetně dodávky sloupku a značky</t>
  </si>
  <si>
    <t>128</t>
  </si>
  <si>
    <t>915131112</t>
  </si>
  <si>
    <t>Vodorovné dopravní značení přechody pro chodce, šipky, symboly retroreflexní bílá barva</t>
  </si>
  <si>
    <t>130</t>
  </si>
  <si>
    <t>915231112</t>
  </si>
  <si>
    <t>Vodorovné dopravní značení přechody pro chodce, šipky, symboly retroreflexní bílý plast</t>
  </si>
  <si>
    <t>132</t>
  </si>
  <si>
    <t>915621111</t>
  </si>
  <si>
    <t>Předznačení vodorovného plošného značení</t>
  </si>
  <si>
    <t>134</t>
  </si>
  <si>
    <t>916131213</t>
  </si>
  <si>
    <t>Osazení silničního obrubníku betonového stojatého s boční opěrou do lože z betonu prostého</t>
  </si>
  <si>
    <t>136</t>
  </si>
  <si>
    <t>463,00</t>
  </si>
  <si>
    <t>136,00</t>
  </si>
  <si>
    <t>24,00</t>
  </si>
  <si>
    <t>18,00</t>
  </si>
  <si>
    <t>59217420R</t>
  </si>
  <si>
    <t>obrubník chodníkový materiál beton; l = 1000,0 mm; š = 100,0 mm; h = 200,0 mm; barva šedá</t>
  </si>
  <si>
    <t>-1605423841</t>
  </si>
  <si>
    <t>18,00*1,01</t>
  </si>
  <si>
    <t>59217488R</t>
  </si>
  <si>
    <t>obrubník silniční materiál beton; l = 1000,0 mm; š = 150,0 mm; h = 250,0 mm; barva šedá</t>
  </si>
  <si>
    <t>-354658129</t>
  </si>
  <si>
    <t>463,00*1,01</t>
  </si>
  <si>
    <t>59217490R</t>
  </si>
  <si>
    <t>obrubník silniční nájezdový; materiál beton; l = 1000,0 mm; š = 150,0 mm; h = 150,0 mm; barva šedá</t>
  </si>
  <si>
    <t>596769447</t>
  </si>
  <si>
    <t>136,00*1,01</t>
  </si>
  <si>
    <t>59217491R</t>
  </si>
  <si>
    <t>obrubník silniční přechodový pravý; materiál beton; l = 1000,0 mm; š = 150,0 mm; výškový rozsah h = 150 až 250 mm; barva šedá</t>
  </si>
  <si>
    <t>-1722741199</t>
  </si>
  <si>
    <t>12,00*1,01</t>
  </si>
  <si>
    <t>59217492R</t>
  </si>
  <si>
    <t>obrubník silniční přechodový levý; materiál beton; l = 1000,0 mm; š = 150,0 mm; výškový rozsah h = 150 až 250 mm; barva šedá</t>
  </si>
  <si>
    <t>2111021458</t>
  </si>
  <si>
    <t>919731122</t>
  </si>
  <si>
    <t>Zarovnání styčné plochy podkladu nebo krytu živičného tl přes 50 do 100 mm</t>
  </si>
  <si>
    <t>138</t>
  </si>
  <si>
    <t>140</t>
  </si>
  <si>
    <t>23,00*2</t>
  </si>
  <si>
    <t>914002813R</t>
  </si>
  <si>
    <t>Osazení velkorozměrových značek, tabule 150x100 cm, včetně dodávky sloupku a značky</t>
  </si>
  <si>
    <t>142</t>
  </si>
  <si>
    <t>597101035R</t>
  </si>
  <si>
    <t>Odvodňovací žlaby komunikací a zpevněných ploch žlab odvodnovací polymerbetonový včetně dodávky roštu a žlabu, pro zatížení D400, Žlab odvodňovací polymerbetonový bez krytu; s odtokem ve dně; DN = 100; zatížení: F 900; l = 1 000 mm; b = 140 mm; h = 150 mm</t>
  </si>
  <si>
    <t>144</t>
  </si>
  <si>
    <t>Poznámka k položce:_x000d_
montáž odvodňovacích žlabů a vpustí k odvodňovacím žlabům z polymerbetonu, včetně betonového lože popř. obetonování, s dodávkou žlabů a vpustí.</t>
  </si>
  <si>
    <t>Staveništní přesun hmot</t>
  </si>
  <si>
    <t>998223011</t>
  </si>
  <si>
    <t>Přesun hmot pro pozemní komunikace s krytem dlážděným</t>
  </si>
  <si>
    <t>444475</t>
  </si>
  <si>
    <t>99.1</t>
  </si>
  <si>
    <t>Sanace pláně</t>
  </si>
  <si>
    <t>158</t>
  </si>
  <si>
    <t>162</t>
  </si>
  <si>
    <t>164</t>
  </si>
  <si>
    <t>138,4*2 'Přepočtené koeficientem množství</t>
  </si>
  <si>
    <t>166</t>
  </si>
  <si>
    <t>213141112</t>
  </si>
  <si>
    <t>Zřízení vrstvy z geotextilie v rovině nebo ve sklonu do 1:5 š přes 3 do 6 m</t>
  </si>
  <si>
    <t>-97699551</t>
  </si>
  <si>
    <t>69370522R</t>
  </si>
  <si>
    <t>Geosyntetika typ: geotextilie; netkaná; materiál: PP; tl (2 kPa) = 4,1 mm; plošná hmotnost = 500 g/m2; Pevnost v tahu podélně = 40,0 kN/m; Pevnost v tahu příčně = 42,0 kN/m</t>
  </si>
  <si>
    <t>1750658006</t>
  </si>
  <si>
    <t>692,00000*1,2</t>
  </si>
  <si>
    <t>1601662694</t>
  </si>
  <si>
    <t xml:space="preserve">fr.0-63 </t>
  </si>
  <si>
    <t>657,00</t>
  </si>
  <si>
    <t>711</t>
  </si>
  <si>
    <t>Izolace proti vodě, vlhkosti a plynům</t>
  </si>
  <si>
    <t>711482001R</t>
  </si>
  <si>
    <t>Izolace proti tlakové vodě profilovanými fóliemi svislá, jednoduchý mechanický spoj, tloušťka s nopy 8 mm</t>
  </si>
  <si>
    <t>176</t>
  </si>
  <si>
    <t>Poznámka k položce:_x000d_
včetně dodávky fólie, doplňků a detailů</t>
  </si>
  <si>
    <t>998711201</t>
  </si>
  <si>
    <t>Přesun hmot procentní pro izolace proti vodě, vlhkosti a plynům v objektech v do 6 m</t>
  </si>
  <si>
    <t>%</t>
  </si>
  <si>
    <t>1838848425</t>
  </si>
  <si>
    <t>SO 99 - Vedlejší a ostatní náklady</t>
  </si>
  <si>
    <t>VRN - Vedlejší a ostaní rozpočtové náklady</t>
  </si>
  <si>
    <t xml:space="preserve">    VN - Vedlejší náklady</t>
  </si>
  <si>
    <t xml:space="preserve">    ON - Ostatní náklady</t>
  </si>
  <si>
    <t>VRN</t>
  </si>
  <si>
    <t>Vedlejší a ostaní rozpočtové náklady</t>
  </si>
  <si>
    <t>VN</t>
  </si>
  <si>
    <t>Vedlejší náklady</t>
  </si>
  <si>
    <t>2.01</t>
  </si>
  <si>
    <t xml:space="preserve">Vytýčení stavby  stavby a inženýrských sítí </t>
  </si>
  <si>
    <t>soubor</t>
  </si>
  <si>
    <t>1024</t>
  </si>
  <si>
    <t>-372466706</t>
  </si>
  <si>
    <t xml:space="preserve">Poznámka k položce:_x000d_
Veškeré vytyčovací práce pro realizaci předmětného díla, náklady na zajištění výchozích vytyčovacích údajů_x000d_
_x000d_
- skutečné náklady budou rozděleny mezi investory v poměru 60% : 40% (VST - Město Tábor)_x000d_
</t>
  </si>
  <si>
    <t>2.02</t>
  </si>
  <si>
    <t>Zařízení staveniště</t>
  </si>
  <si>
    <t>1100764396</t>
  </si>
  <si>
    <t>Poznámka k položce:_x000d_
Veškeré náklady spojené s vybudováním, provozem a odstraněním zařízení staveniště._x000d_
_x000d_
- skutečné náklady budou rozděleny mezi investory v poměru 60% : 40% (Město Tábor : VST)</t>
  </si>
  <si>
    <t>ON</t>
  </si>
  <si>
    <t>Ostatní náklady</t>
  </si>
  <si>
    <t>3.01</t>
  </si>
  <si>
    <t>Dopracování realizační dokumentace</t>
  </si>
  <si>
    <t>-203274018</t>
  </si>
  <si>
    <t>Poznámka k položce:_x000d_
- skutečné náklady budou rozděleny mezi investory v poměru 60% : 40% (VST - Město Tábor)</t>
  </si>
  <si>
    <t>3.02</t>
  </si>
  <si>
    <t xml:space="preserve">Náhradní transport odpadních vod a provizorní propojení a čerpání při rekonstrukcích </t>
  </si>
  <si>
    <t>1251958460</t>
  </si>
  <si>
    <t>Poznámka k položce:_x000d_
- skutečné náklady budou rozděleny mezi investory v poměru 100% hradí VST</t>
  </si>
  <si>
    <t>3.03</t>
  </si>
  <si>
    <t xml:space="preserve">Provizorní zařízení po dobu rekonstrukce vodovodu, odstávky a náhradní zásobování vodou  </t>
  </si>
  <si>
    <t>-2142340545</t>
  </si>
  <si>
    <t>3.04</t>
  </si>
  <si>
    <t xml:space="preserve">Pasportizace objektů    </t>
  </si>
  <si>
    <t>-1359424892</t>
  </si>
  <si>
    <t xml:space="preserve">Poznámka k položce:_x000d_
- skutečné náklady budou rozděleny mezi investory v poměru 60% : 40% (VST - Město Tábor)_x000d_
_x000d_
</t>
  </si>
  <si>
    <t>3.05</t>
  </si>
  <si>
    <t xml:space="preserve">Dokumentace skutečného provedení  </t>
  </si>
  <si>
    <t>-559336385</t>
  </si>
  <si>
    <t>Poznámka k položce:_x000d_
Náklady na vyhotovení dokumentace skutečného provedení stavby a její předání objednateli v požadované formě a požadovaném počtu._x000d_
_x000d_
- skutečné náklady budou rozděleny mezi investory v poměru 60% : 40% (VST - Město Tábor)</t>
  </si>
  <si>
    <t>3.06</t>
  </si>
  <si>
    <t xml:space="preserve">Dopravně inženýrské opatření  </t>
  </si>
  <si>
    <t>-1513858100</t>
  </si>
  <si>
    <t>3.07</t>
  </si>
  <si>
    <t xml:space="preserve">Vybudování dočasných chodníků </t>
  </si>
  <si>
    <t>1361972607</t>
  </si>
  <si>
    <t>3.08</t>
  </si>
  <si>
    <t xml:space="preserve">Koordinace nástupů ostatních investorů - správců sítí   </t>
  </si>
  <si>
    <t>1962048374</t>
  </si>
  <si>
    <t>3.09</t>
  </si>
  <si>
    <t xml:space="preserve">Vyšetření vzorku vody akreditovanou laboratoří </t>
  </si>
  <si>
    <t>2019555142</t>
  </si>
  <si>
    <t>3.10</t>
  </si>
  <si>
    <t xml:space="preserve">Revize hydrantů               </t>
  </si>
  <si>
    <t>-771665524</t>
  </si>
  <si>
    <t>3.11</t>
  </si>
  <si>
    <t xml:space="preserve">Zajištění kontejnerů pro směsný odpad           </t>
  </si>
  <si>
    <t>834729169</t>
  </si>
  <si>
    <t>Poznámka k položce:_x000d_
- skutečné náklady budou rozděleny mezi investory v poměru 65% : 35% (Město Tábor : VST)</t>
  </si>
  <si>
    <t>3.12</t>
  </si>
  <si>
    <t xml:space="preserve">Hutnící zkoušky         </t>
  </si>
  <si>
    <t>-1216500606</t>
  </si>
  <si>
    <t>3.13</t>
  </si>
  <si>
    <t xml:space="preserve">Plnění požadavků uvedených článku III. odst. 3.1 Smlouvy o dílo             </t>
  </si>
  <si>
    <t>1315971865</t>
  </si>
  <si>
    <t>3.14</t>
  </si>
  <si>
    <t xml:space="preserve">Bankovní záruky a pojištění         </t>
  </si>
  <si>
    <t>73037200</t>
  </si>
  <si>
    <t>3.15</t>
  </si>
  <si>
    <t xml:space="preserve">Doklady požadované k předání a převzetí díla       </t>
  </si>
  <si>
    <t>-274623448</t>
  </si>
  <si>
    <t>SEZNAM FIGUR</t>
  </si>
  <si>
    <t>Výměra</t>
  </si>
  <si>
    <t>Použití figury:</t>
  </si>
  <si>
    <t>SO 03/ SO 03.01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</si>
</sst>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1636423-18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ulic v oblasti Kouřimov - ul. U Cihelny, část ul. Sedláčkova a část ul. Za Výtopnou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Tábor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29. 1. 2025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Město Tábor, Vodárenská společnost Táborsko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AQUA PROCON, s.r.o.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>Jaroslav Pelnář, Ing. Martina Beňáková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ROUND(AG95+AG96+AG97+AG100+AG101,2)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ROUND(AS95+AS96+AS97+AS100+AS101,2)</f>
        <v>0</v>
      </c>
      <c r="AT94" s="115">
        <f>ROUND(SUM(AV94:AW94),2)</f>
        <v>0</v>
      </c>
      <c r="AU94" s="116">
        <f>ROUND(AU95+AU96+AU97+AU100+AU101,5)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ROUND(AZ95+AZ96+AZ97+AZ100+AZ101,2)</f>
        <v>0</v>
      </c>
      <c r="BA94" s="115">
        <f>ROUND(BA95+BA96+BA97+BA100+BA101,2)</f>
        <v>0</v>
      </c>
      <c r="BB94" s="115">
        <f>ROUND(BB95+BB96+BB97+BB100+BB101,2)</f>
        <v>0</v>
      </c>
      <c r="BC94" s="115">
        <f>ROUND(BC95+BC96+BC97+BC100+BC101,2)</f>
        <v>0</v>
      </c>
      <c r="BD94" s="117">
        <f>ROUND(BD95+BD96+BD97+BD100+BD101,2)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16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Kanalizační stoky'!J30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'SO 01 - Kanalizační stoky'!P132</f>
        <v>0</v>
      </c>
      <c r="AV95" s="129">
        <f>'SO 01 - Kanalizační stoky'!J33</f>
        <v>0</v>
      </c>
      <c r="AW95" s="129">
        <f>'SO 01 - Kanalizační stoky'!J34</f>
        <v>0</v>
      </c>
      <c r="AX95" s="129">
        <f>'SO 01 - Kanalizační stoky'!J35</f>
        <v>0</v>
      </c>
      <c r="AY95" s="129">
        <f>'SO 01 - Kanalizační stoky'!J36</f>
        <v>0</v>
      </c>
      <c r="AZ95" s="129">
        <f>'SO 01 - Kanalizační stoky'!F33</f>
        <v>0</v>
      </c>
      <c r="BA95" s="129">
        <f>'SO 01 - Kanalizační stoky'!F34</f>
        <v>0</v>
      </c>
      <c r="BB95" s="129">
        <f>'SO 01 - Kanalizační stoky'!F35</f>
        <v>0</v>
      </c>
      <c r="BC95" s="129">
        <f>'SO 01 - Kanalizační stoky'!F36</f>
        <v>0</v>
      </c>
      <c r="BD95" s="131">
        <f>'SO 01 - Kanalizační stoky'!F37</f>
        <v>0</v>
      </c>
      <c r="BE95" s="7"/>
      <c r="BT95" s="132" t="s">
        <v>85</v>
      </c>
      <c r="BV95" s="132" t="s">
        <v>79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7" customFormat="1" ht="16.5" customHeight="1">
      <c r="A96" s="120" t="s">
        <v>81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Vodovodní řady'!J30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v>0</v>
      </c>
      <c r="AT96" s="129">
        <f>ROUND(SUM(AV96:AW96),2)</f>
        <v>0</v>
      </c>
      <c r="AU96" s="130">
        <f>'SO 02 - Vodovodní řady'!P125</f>
        <v>0</v>
      </c>
      <c r="AV96" s="129">
        <f>'SO 02 - Vodovodní řady'!J33</f>
        <v>0</v>
      </c>
      <c r="AW96" s="129">
        <f>'SO 02 - Vodovodní řady'!J34</f>
        <v>0</v>
      </c>
      <c r="AX96" s="129">
        <f>'SO 02 - Vodovodní řady'!J35</f>
        <v>0</v>
      </c>
      <c r="AY96" s="129">
        <f>'SO 02 - Vodovodní řady'!J36</f>
        <v>0</v>
      </c>
      <c r="AZ96" s="129">
        <f>'SO 02 - Vodovodní řady'!F33</f>
        <v>0</v>
      </c>
      <c r="BA96" s="129">
        <f>'SO 02 - Vodovodní řady'!F34</f>
        <v>0</v>
      </c>
      <c r="BB96" s="129">
        <f>'SO 02 - Vodovodní řady'!F35</f>
        <v>0</v>
      </c>
      <c r="BC96" s="129">
        <f>'SO 02 - Vodovodní řady'!F36</f>
        <v>0</v>
      </c>
      <c r="BD96" s="131">
        <f>'SO 02 - Vodovodní řady'!F37</f>
        <v>0</v>
      </c>
      <c r="BE96" s="7"/>
      <c r="BT96" s="132" t="s">
        <v>85</v>
      </c>
      <c r="BV96" s="132" t="s">
        <v>79</v>
      </c>
      <c r="BW96" s="132" t="s">
        <v>90</v>
      </c>
      <c r="BX96" s="132" t="s">
        <v>5</v>
      </c>
      <c r="CL96" s="132" t="s">
        <v>1</v>
      </c>
      <c r="CM96" s="132" t="s">
        <v>87</v>
      </c>
    </row>
    <row r="97" s="7" customFormat="1" ht="16.5" customHeight="1">
      <c r="A97" s="7"/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33">
        <f>ROUND(SUM(AG98:AG99),2)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84</v>
      </c>
      <c r="AR97" s="127"/>
      <c r="AS97" s="128">
        <f>ROUND(SUM(AS98:AS99),2)</f>
        <v>0</v>
      </c>
      <c r="AT97" s="129">
        <f>ROUND(SUM(AV97:AW97),2)</f>
        <v>0</v>
      </c>
      <c r="AU97" s="130">
        <f>ROUND(SUM(AU98:AU99),5)</f>
        <v>0</v>
      </c>
      <c r="AV97" s="129">
        <f>ROUND(AZ97*L29,2)</f>
        <v>0</v>
      </c>
      <c r="AW97" s="129">
        <f>ROUND(BA97*L30,2)</f>
        <v>0</v>
      </c>
      <c r="AX97" s="129">
        <f>ROUND(BB97*L29,2)</f>
        <v>0</v>
      </c>
      <c r="AY97" s="129">
        <f>ROUND(BC97*L30,2)</f>
        <v>0</v>
      </c>
      <c r="AZ97" s="129">
        <f>ROUND(SUM(AZ98:AZ99),2)</f>
        <v>0</v>
      </c>
      <c r="BA97" s="129">
        <f>ROUND(SUM(BA98:BA99),2)</f>
        <v>0</v>
      </c>
      <c r="BB97" s="129">
        <f>ROUND(SUM(BB98:BB99),2)</f>
        <v>0</v>
      </c>
      <c r="BC97" s="129">
        <f>ROUND(SUM(BC98:BC99),2)</f>
        <v>0</v>
      </c>
      <c r="BD97" s="131">
        <f>ROUND(SUM(BD98:BD99),2)</f>
        <v>0</v>
      </c>
      <c r="BE97" s="7"/>
      <c r="BS97" s="132" t="s">
        <v>76</v>
      </c>
      <c r="BT97" s="132" t="s">
        <v>85</v>
      </c>
      <c r="BU97" s="132" t="s">
        <v>78</v>
      </c>
      <c r="BV97" s="132" t="s">
        <v>79</v>
      </c>
      <c r="BW97" s="132" t="s">
        <v>93</v>
      </c>
      <c r="BX97" s="132" t="s">
        <v>5</v>
      </c>
      <c r="CL97" s="132" t="s">
        <v>1</v>
      </c>
      <c r="CM97" s="132" t="s">
        <v>87</v>
      </c>
    </row>
    <row r="98" s="4" customFormat="1" ht="23.25" customHeight="1">
      <c r="A98" s="120" t="s">
        <v>81</v>
      </c>
      <c r="B98" s="71"/>
      <c r="C98" s="134"/>
      <c r="D98" s="134"/>
      <c r="E98" s="135" t="s">
        <v>94</v>
      </c>
      <c r="F98" s="135"/>
      <c r="G98" s="135"/>
      <c r="H98" s="135"/>
      <c r="I98" s="135"/>
      <c r="J98" s="134"/>
      <c r="K98" s="135" t="s">
        <v>95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'SO 03.01 - Vodovodní odbočky'!J32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96</v>
      </c>
      <c r="AR98" s="73"/>
      <c r="AS98" s="138">
        <v>0</v>
      </c>
      <c r="AT98" s="139">
        <f>ROUND(SUM(AV98:AW98),2)</f>
        <v>0</v>
      </c>
      <c r="AU98" s="140">
        <f>'SO 03.01 - Vodovodní odbočky'!P128</f>
        <v>0</v>
      </c>
      <c r="AV98" s="139">
        <f>'SO 03.01 - Vodovodní odbočky'!J35</f>
        <v>0</v>
      </c>
      <c r="AW98" s="139">
        <f>'SO 03.01 - Vodovodní odbočky'!J36</f>
        <v>0</v>
      </c>
      <c r="AX98" s="139">
        <f>'SO 03.01 - Vodovodní odbočky'!J37</f>
        <v>0</v>
      </c>
      <c r="AY98" s="139">
        <f>'SO 03.01 - Vodovodní odbočky'!J38</f>
        <v>0</v>
      </c>
      <c r="AZ98" s="139">
        <f>'SO 03.01 - Vodovodní odbočky'!F35</f>
        <v>0</v>
      </c>
      <c r="BA98" s="139">
        <f>'SO 03.01 - Vodovodní odbočky'!F36</f>
        <v>0</v>
      </c>
      <c r="BB98" s="139">
        <f>'SO 03.01 - Vodovodní odbočky'!F37</f>
        <v>0</v>
      </c>
      <c r="BC98" s="139">
        <f>'SO 03.01 - Vodovodní odbočky'!F38</f>
        <v>0</v>
      </c>
      <c r="BD98" s="141">
        <f>'SO 03.01 - Vodovodní odbočky'!F39</f>
        <v>0</v>
      </c>
      <c r="BE98" s="4"/>
      <c r="BT98" s="142" t="s">
        <v>87</v>
      </c>
      <c r="BV98" s="142" t="s">
        <v>79</v>
      </c>
      <c r="BW98" s="142" t="s">
        <v>97</v>
      </c>
      <c r="BX98" s="142" t="s">
        <v>93</v>
      </c>
      <c r="CL98" s="142" t="s">
        <v>1</v>
      </c>
    </row>
    <row r="99" s="4" customFormat="1" ht="23.25" customHeight="1">
      <c r="A99" s="120" t="s">
        <v>81</v>
      </c>
      <c r="B99" s="71"/>
      <c r="C99" s="134"/>
      <c r="D99" s="134"/>
      <c r="E99" s="135" t="s">
        <v>98</v>
      </c>
      <c r="F99" s="135"/>
      <c r="G99" s="135"/>
      <c r="H99" s="135"/>
      <c r="I99" s="135"/>
      <c r="J99" s="134"/>
      <c r="K99" s="135" t="s">
        <v>99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'SO 03.02 - Kanalizační od...'!J32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96</v>
      </c>
      <c r="AR99" s="73"/>
      <c r="AS99" s="138">
        <v>0</v>
      </c>
      <c r="AT99" s="139">
        <f>ROUND(SUM(AV99:AW99),2)</f>
        <v>0</v>
      </c>
      <c r="AU99" s="140">
        <f>'SO 03.02 - Kanalizační od...'!P134</f>
        <v>0</v>
      </c>
      <c r="AV99" s="139">
        <f>'SO 03.02 - Kanalizační od...'!J35</f>
        <v>0</v>
      </c>
      <c r="AW99" s="139">
        <f>'SO 03.02 - Kanalizační od...'!J36</f>
        <v>0</v>
      </c>
      <c r="AX99" s="139">
        <f>'SO 03.02 - Kanalizační od...'!J37</f>
        <v>0</v>
      </c>
      <c r="AY99" s="139">
        <f>'SO 03.02 - Kanalizační od...'!J38</f>
        <v>0</v>
      </c>
      <c r="AZ99" s="139">
        <f>'SO 03.02 - Kanalizační od...'!F35</f>
        <v>0</v>
      </c>
      <c r="BA99" s="139">
        <f>'SO 03.02 - Kanalizační od...'!F36</f>
        <v>0</v>
      </c>
      <c r="BB99" s="139">
        <f>'SO 03.02 - Kanalizační od...'!F37</f>
        <v>0</v>
      </c>
      <c r="BC99" s="139">
        <f>'SO 03.02 - Kanalizační od...'!F38</f>
        <v>0</v>
      </c>
      <c r="BD99" s="141">
        <f>'SO 03.02 - Kanalizační od...'!F39</f>
        <v>0</v>
      </c>
      <c r="BE99" s="4"/>
      <c r="BT99" s="142" t="s">
        <v>87</v>
      </c>
      <c r="BV99" s="142" t="s">
        <v>79</v>
      </c>
      <c r="BW99" s="142" t="s">
        <v>100</v>
      </c>
      <c r="BX99" s="142" t="s">
        <v>93</v>
      </c>
      <c r="CL99" s="142" t="s">
        <v>1</v>
      </c>
    </row>
    <row r="100" s="7" customFormat="1" ht="24.75" customHeight="1">
      <c r="A100" s="120" t="s">
        <v>81</v>
      </c>
      <c r="B100" s="121"/>
      <c r="C100" s="122"/>
      <c r="D100" s="123" t="s">
        <v>101</v>
      </c>
      <c r="E100" s="123"/>
      <c r="F100" s="123"/>
      <c r="G100" s="123"/>
      <c r="H100" s="123"/>
      <c r="I100" s="124"/>
      <c r="J100" s="123" t="s">
        <v>102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'SO 04,05 - Komunikace a c...'!J30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84</v>
      </c>
      <c r="AR100" s="127"/>
      <c r="AS100" s="128">
        <v>0</v>
      </c>
      <c r="AT100" s="129">
        <f>ROUND(SUM(AV100:AW100),2)</f>
        <v>0</v>
      </c>
      <c r="AU100" s="130">
        <f>'SO 04,05 - Komunikace a c...'!P131</f>
        <v>0</v>
      </c>
      <c r="AV100" s="129">
        <f>'SO 04,05 - Komunikace a c...'!J33</f>
        <v>0</v>
      </c>
      <c r="AW100" s="129">
        <f>'SO 04,05 - Komunikace a c...'!J34</f>
        <v>0</v>
      </c>
      <c r="AX100" s="129">
        <f>'SO 04,05 - Komunikace a c...'!J35</f>
        <v>0</v>
      </c>
      <c r="AY100" s="129">
        <f>'SO 04,05 - Komunikace a c...'!J36</f>
        <v>0</v>
      </c>
      <c r="AZ100" s="129">
        <f>'SO 04,05 - Komunikace a c...'!F33</f>
        <v>0</v>
      </c>
      <c r="BA100" s="129">
        <f>'SO 04,05 - Komunikace a c...'!F34</f>
        <v>0</v>
      </c>
      <c r="BB100" s="129">
        <f>'SO 04,05 - Komunikace a c...'!F35</f>
        <v>0</v>
      </c>
      <c r="BC100" s="129">
        <f>'SO 04,05 - Komunikace a c...'!F36</f>
        <v>0</v>
      </c>
      <c r="BD100" s="131">
        <f>'SO 04,05 - Komunikace a c...'!F37</f>
        <v>0</v>
      </c>
      <c r="BE100" s="7"/>
      <c r="BT100" s="132" t="s">
        <v>85</v>
      </c>
      <c r="BV100" s="132" t="s">
        <v>79</v>
      </c>
      <c r="BW100" s="132" t="s">
        <v>103</v>
      </c>
      <c r="BX100" s="132" t="s">
        <v>5</v>
      </c>
      <c r="CL100" s="132" t="s">
        <v>1</v>
      </c>
      <c r="CM100" s="132" t="s">
        <v>87</v>
      </c>
    </row>
    <row r="101" s="7" customFormat="1" ht="16.5" customHeight="1">
      <c r="A101" s="120" t="s">
        <v>81</v>
      </c>
      <c r="B101" s="121"/>
      <c r="C101" s="122"/>
      <c r="D101" s="123" t="s">
        <v>104</v>
      </c>
      <c r="E101" s="123"/>
      <c r="F101" s="123"/>
      <c r="G101" s="123"/>
      <c r="H101" s="123"/>
      <c r="I101" s="124"/>
      <c r="J101" s="123" t="s">
        <v>105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'SO 99 - Vedlejší a ostatn...'!J30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106</v>
      </c>
      <c r="AR101" s="127"/>
      <c r="AS101" s="143">
        <v>0</v>
      </c>
      <c r="AT101" s="144">
        <f>ROUND(SUM(AV101:AW101),2)</f>
        <v>0</v>
      </c>
      <c r="AU101" s="145">
        <f>'SO 99 - Vedlejší a ostatn...'!P119</f>
        <v>0</v>
      </c>
      <c r="AV101" s="144">
        <f>'SO 99 - Vedlejší a ostatn...'!J33</f>
        <v>0</v>
      </c>
      <c r="AW101" s="144">
        <f>'SO 99 - Vedlejší a ostatn...'!J34</f>
        <v>0</v>
      </c>
      <c r="AX101" s="144">
        <f>'SO 99 - Vedlejší a ostatn...'!J35</f>
        <v>0</v>
      </c>
      <c r="AY101" s="144">
        <f>'SO 99 - Vedlejší a ostatn...'!J36</f>
        <v>0</v>
      </c>
      <c r="AZ101" s="144">
        <f>'SO 99 - Vedlejší a ostatn...'!F33</f>
        <v>0</v>
      </c>
      <c r="BA101" s="144">
        <f>'SO 99 - Vedlejší a ostatn...'!F34</f>
        <v>0</v>
      </c>
      <c r="BB101" s="144">
        <f>'SO 99 - Vedlejší a ostatn...'!F35</f>
        <v>0</v>
      </c>
      <c r="BC101" s="144">
        <f>'SO 99 - Vedlejší a ostatn...'!F36</f>
        <v>0</v>
      </c>
      <c r="BD101" s="146">
        <f>'SO 99 - Vedlejší a ostatn...'!F37</f>
        <v>0</v>
      </c>
      <c r="BE101" s="7"/>
      <c r="BT101" s="132" t="s">
        <v>85</v>
      </c>
      <c r="BV101" s="132" t="s">
        <v>79</v>
      </c>
      <c r="BW101" s="132" t="s">
        <v>107</v>
      </c>
      <c r="BX101" s="132" t="s">
        <v>5</v>
      </c>
      <c r="CL101" s="132" t="s">
        <v>1</v>
      </c>
      <c r="CM101" s="132" t="s">
        <v>87</v>
      </c>
    </row>
    <row r="102" s="2" customFormat="1" ht="30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</sheetData>
  <sheetProtection sheet="1" formatColumns="0" formatRows="0" objects="1" scenarios="1" spinCount="100000" saltValue="u8LcZfpUq7r8DvKFj3flu4kRJKI/J2TiAfBb266h1yE9F1iOfVQJ9iUunsvVloVmtYvQX5Cj80w5CnzSKntMHA==" hashValue="Kls+bc239tL3PSaOo7nOVt06WcZ5UMZ6DaaQntFIlTATC/qT6T2VKPlb+svgEkHcJmeImpKEyUZGPVLVZtSACQ==" algorithmName="SHA-512" password="C71F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Kanalizační stoky'!C2" display="/"/>
    <hyperlink ref="A96" location="'SO 02 - Vodovodní řady'!C2" display="/"/>
    <hyperlink ref="A98" location="'SO 03.01 - Vodovodní odbočky'!C2" display="/"/>
    <hyperlink ref="A99" location="'SO 03.02 - Kanalizační od...'!C2" display="/"/>
    <hyperlink ref="A100" location="'SO 04,05 - Komunikace a c...'!C2" display="/"/>
    <hyperlink ref="A101" location="'SO 99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29. 1. 2025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111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ROUND((SUM(BE132:BE872)),  2)</f>
        <v>0</v>
      </c>
      <c r="G33" s="39"/>
      <c r="H33" s="39"/>
      <c r="I33" s="165">
        <v>0.20999999999999999</v>
      </c>
      <c r="J33" s="164">
        <f>ROUND(((SUM(BE132:BE872))*I33),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ROUND((SUM(BF132:BF872)),  2)</f>
        <v>0</v>
      </c>
      <c r="G34" s="39"/>
      <c r="H34" s="39"/>
      <c r="I34" s="165">
        <v>0.12</v>
      </c>
      <c r="J34" s="164">
        <f>ROUND(((SUM(BF132:BF872))*I34),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ROUND((SUM(BG132:BG872)),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ROUND((SUM(BH132:BH872)),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ROUND((SUM(BI132:BI872)),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Kanalizační stoky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29. 1. 2025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 xml:space="preserve">Město Tábor, Vodárenská společnost Táborsko </v>
      </c>
      <c r="G91" s="41"/>
      <c r="H91" s="41"/>
      <c r="I91" s="33" t="s">
        <v>30</v>
      </c>
      <c r="J91" s="37" t="str">
        <f>E21</f>
        <v>AQUA PROCON,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113</v>
      </c>
      <c r="D94" s="186"/>
      <c r="E94" s="186"/>
      <c r="F94" s="186"/>
      <c r="G94" s="186"/>
      <c r="H94" s="186"/>
      <c r="I94" s="186"/>
      <c r="J94" s="187" t="s">
        <v>114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115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9"/>
      <c r="C97" s="190"/>
      <c r="D97" s="191" t="s">
        <v>117</v>
      </c>
      <c r="E97" s="192"/>
      <c r="F97" s="192"/>
      <c r="G97" s="192"/>
      <c r="H97" s="192"/>
      <c r="I97" s="192"/>
      <c r="J97" s="193">
        <f>J133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118</v>
      </c>
      <c r="E98" s="197"/>
      <c r="F98" s="197"/>
      <c r="G98" s="197"/>
      <c r="H98" s="197"/>
      <c r="I98" s="197"/>
      <c r="J98" s="198">
        <f>J134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95"/>
      <c r="C99" s="134"/>
      <c r="D99" s="196" t="s">
        <v>119</v>
      </c>
      <c r="E99" s="197"/>
      <c r="F99" s="197"/>
      <c r="G99" s="197"/>
      <c r="H99" s="197"/>
      <c r="I99" s="197"/>
      <c r="J99" s="198">
        <f>J345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5"/>
      <c r="C100" s="134"/>
      <c r="D100" s="196" t="s">
        <v>120</v>
      </c>
      <c r="E100" s="197"/>
      <c r="F100" s="197"/>
      <c r="G100" s="197"/>
      <c r="H100" s="197"/>
      <c r="I100" s="197"/>
      <c r="J100" s="198">
        <f>J368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121</v>
      </c>
      <c r="E101" s="197"/>
      <c r="F101" s="197"/>
      <c r="G101" s="197"/>
      <c r="H101" s="197"/>
      <c r="I101" s="197"/>
      <c r="J101" s="198">
        <f>J390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122</v>
      </c>
      <c r="E102" s="197"/>
      <c r="F102" s="197"/>
      <c r="G102" s="197"/>
      <c r="H102" s="197"/>
      <c r="I102" s="197"/>
      <c r="J102" s="198">
        <f>J428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123</v>
      </c>
      <c r="E103" s="197"/>
      <c r="F103" s="197"/>
      <c r="G103" s="197"/>
      <c r="H103" s="197"/>
      <c r="I103" s="197"/>
      <c r="J103" s="198">
        <f>J459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124</v>
      </c>
      <c r="E104" s="197"/>
      <c r="F104" s="197"/>
      <c r="G104" s="197"/>
      <c r="H104" s="197"/>
      <c r="I104" s="197"/>
      <c r="J104" s="198">
        <f>J580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125</v>
      </c>
      <c r="E105" s="197"/>
      <c r="F105" s="197"/>
      <c r="G105" s="197"/>
      <c r="H105" s="197"/>
      <c r="I105" s="197"/>
      <c r="J105" s="198">
        <f>J722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5"/>
      <c r="C106" s="134"/>
      <c r="D106" s="196" t="s">
        <v>126</v>
      </c>
      <c r="E106" s="197"/>
      <c r="F106" s="197"/>
      <c r="G106" s="197"/>
      <c r="H106" s="197"/>
      <c r="I106" s="197"/>
      <c r="J106" s="198">
        <f>J723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5"/>
      <c r="C107" s="134"/>
      <c r="D107" s="196" t="s">
        <v>127</v>
      </c>
      <c r="E107" s="197"/>
      <c r="F107" s="197"/>
      <c r="G107" s="197"/>
      <c r="H107" s="197"/>
      <c r="I107" s="197"/>
      <c r="J107" s="198">
        <f>J780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5"/>
      <c r="C108" s="134"/>
      <c r="D108" s="196" t="s">
        <v>128</v>
      </c>
      <c r="E108" s="197"/>
      <c r="F108" s="197"/>
      <c r="G108" s="197"/>
      <c r="H108" s="197"/>
      <c r="I108" s="197"/>
      <c r="J108" s="198">
        <f>J791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5"/>
      <c r="C109" s="134"/>
      <c r="D109" s="196" t="s">
        <v>129</v>
      </c>
      <c r="E109" s="197"/>
      <c r="F109" s="197"/>
      <c r="G109" s="197"/>
      <c r="H109" s="197"/>
      <c r="I109" s="197"/>
      <c r="J109" s="198">
        <f>J802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130</v>
      </c>
      <c r="E110" s="197"/>
      <c r="F110" s="197"/>
      <c r="G110" s="197"/>
      <c r="H110" s="197"/>
      <c r="I110" s="197"/>
      <c r="J110" s="198">
        <f>J858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9"/>
      <c r="C111" s="190"/>
      <c r="D111" s="191" t="s">
        <v>131</v>
      </c>
      <c r="E111" s="192"/>
      <c r="F111" s="192"/>
      <c r="G111" s="192"/>
      <c r="H111" s="192"/>
      <c r="I111" s="192"/>
      <c r="J111" s="193">
        <f>J860</f>
        <v>0</v>
      </c>
      <c r="K111" s="190"/>
      <c r="L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5"/>
      <c r="C112" s="134"/>
      <c r="D112" s="196" t="s">
        <v>132</v>
      </c>
      <c r="E112" s="197"/>
      <c r="F112" s="197"/>
      <c r="G112" s="197"/>
      <c r="H112" s="197"/>
      <c r="I112" s="197"/>
      <c r="J112" s="198">
        <f>J861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6.25" customHeight="1">
      <c r="A122" s="39"/>
      <c r="B122" s="40"/>
      <c r="C122" s="41"/>
      <c r="D122" s="41"/>
      <c r="E122" s="184" t="str">
        <f>E7</f>
        <v>Stavební úpravy ulic v oblasti Kouřimov - ul. U Cihelny, část ul. Sedláčkova a část ul. Za Výtopnou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109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 01 - Kanalizační stoky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Tábor</v>
      </c>
      <c r="G126" s="41"/>
      <c r="H126" s="41"/>
      <c r="I126" s="33" t="s">
        <v>22</v>
      </c>
      <c r="J126" s="80" t="str">
        <f>IF(J12="","",J12)</f>
        <v>29. 1. 2025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24</v>
      </c>
      <c r="D128" s="41"/>
      <c r="E128" s="41"/>
      <c r="F128" s="28" t="str">
        <f>E15</f>
        <v xml:space="preserve">Město Tábor, Vodárenská společnost Táborsko </v>
      </c>
      <c r="G128" s="41"/>
      <c r="H128" s="41"/>
      <c r="I128" s="33" t="s">
        <v>30</v>
      </c>
      <c r="J128" s="37" t="str">
        <f>E21</f>
        <v>AQUA PROCON,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34</v>
      </c>
      <c r="J129" s="37" t="str">
        <f>E24</f>
        <v>Jaroslav Pelnář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0"/>
      <c r="B131" s="201"/>
      <c r="C131" s="202" t="s">
        <v>134</v>
      </c>
      <c r="D131" s="203" t="s">
        <v>62</v>
      </c>
      <c r="E131" s="203" t="s">
        <v>58</v>
      </c>
      <c r="F131" s="203" t="s">
        <v>59</v>
      </c>
      <c r="G131" s="203" t="s">
        <v>135</v>
      </c>
      <c r="H131" s="203" t="s">
        <v>136</v>
      </c>
      <c r="I131" s="203" t="s">
        <v>137</v>
      </c>
      <c r="J131" s="203" t="s">
        <v>114</v>
      </c>
      <c r="K131" s="204" t="s">
        <v>138</v>
      </c>
      <c r="L131" s="205"/>
      <c r="M131" s="101" t="s">
        <v>1</v>
      </c>
      <c r="N131" s="102" t="s">
        <v>41</v>
      </c>
      <c r="O131" s="102" t="s">
        <v>139</v>
      </c>
      <c r="P131" s="102" t="s">
        <v>140</v>
      </c>
      <c r="Q131" s="102" t="s">
        <v>141</v>
      </c>
      <c r="R131" s="102" t="s">
        <v>142</v>
      </c>
      <c r="S131" s="102" t="s">
        <v>143</v>
      </c>
      <c r="T131" s="103" t="s">
        <v>144</v>
      </c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</row>
    <row r="132" s="2" customFormat="1" ht="22.8" customHeight="1">
      <c r="A132" s="39"/>
      <c r="B132" s="40"/>
      <c r="C132" s="108" t="s">
        <v>145</v>
      </c>
      <c r="D132" s="41"/>
      <c r="E132" s="41"/>
      <c r="F132" s="41"/>
      <c r="G132" s="41"/>
      <c r="H132" s="41"/>
      <c r="I132" s="41"/>
      <c r="J132" s="206">
        <f>BK132</f>
        <v>0</v>
      </c>
      <c r="K132" s="41"/>
      <c r="L132" s="45"/>
      <c r="M132" s="104"/>
      <c r="N132" s="207"/>
      <c r="O132" s="105"/>
      <c r="P132" s="208">
        <f>P133+P860</f>
        <v>0</v>
      </c>
      <c r="Q132" s="105"/>
      <c r="R132" s="208">
        <f>R133+R860</f>
        <v>449.73420886999997</v>
      </c>
      <c r="S132" s="105"/>
      <c r="T132" s="209">
        <f>T133+T860</f>
        <v>265.30536000000001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76</v>
      </c>
      <c r="AU132" s="18" t="s">
        <v>116</v>
      </c>
      <c r="BK132" s="210">
        <f>BK133+BK860</f>
        <v>0</v>
      </c>
    </row>
    <row r="133" s="12" customFormat="1" ht="25.92" customHeight="1">
      <c r="A133" s="12"/>
      <c r="B133" s="211"/>
      <c r="C133" s="212"/>
      <c r="D133" s="213" t="s">
        <v>76</v>
      </c>
      <c r="E133" s="214" t="s">
        <v>146</v>
      </c>
      <c r="F133" s="214" t="s">
        <v>147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P134+P390+P428+P459+P580+P858</f>
        <v>0</v>
      </c>
      <c r="Q133" s="219"/>
      <c r="R133" s="220">
        <f>R134+R390+R428+R459+R580+R858</f>
        <v>449.73420886999997</v>
      </c>
      <c r="S133" s="219"/>
      <c r="T133" s="221">
        <f>T134+T390+T428+T459+T580+T858</f>
        <v>265.30536000000001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76</v>
      </c>
      <c r="AU133" s="223" t="s">
        <v>77</v>
      </c>
      <c r="AY133" s="222" t="s">
        <v>148</v>
      </c>
      <c r="BK133" s="224">
        <f>BK134+BK390+BK428+BK459+BK580+BK858</f>
        <v>0</v>
      </c>
    </row>
    <row r="134" s="12" customFormat="1" ht="22.8" customHeight="1">
      <c r="A134" s="12"/>
      <c r="B134" s="211"/>
      <c r="C134" s="212"/>
      <c r="D134" s="213" t="s">
        <v>76</v>
      </c>
      <c r="E134" s="225" t="s">
        <v>85</v>
      </c>
      <c r="F134" s="225" t="s">
        <v>149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P135+SUM(P136:P345)+P368</f>
        <v>0</v>
      </c>
      <c r="Q134" s="219"/>
      <c r="R134" s="220">
        <f>R135+SUM(R136:R345)+R368</f>
        <v>1.77420475</v>
      </c>
      <c r="S134" s="219"/>
      <c r="T134" s="221">
        <f>T135+SUM(T136:T345)+T368</f>
        <v>183.97991000000002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76</v>
      </c>
      <c r="AU134" s="223" t="s">
        <v>85</v>
      </c>
      <c r="AY134" s="222" t="s">
        <v>148</v>
      </c>
      <c r="BK134" s="224">
        <f>BK135+SUM(BK136:BK345)+BK368</f>
        <v>0</v>
      </c>
    </row>
    <row r="135" s="2" customFormat="1" ht="24.15" customHeight="1">
      <c r="A135" s="39"/>
      <c r="B135" s="40"/>
      <c r="C135" s="227" t="s">
        <v>85</v>
      </c>
      <c r="D135" s="227" t="s">
        <v>150</v>
      </c>
      <c r="E135" s="228" t="s">
        <v>151</v>
      </c>
      <c r="F135" s="229" t="s">
        <v>152</v>
      </c>
      <c r="G135" s="230" t="s">
        <v>153</v>
      </c>
      <c r="H135" s="231">
        <v>336</v>
      </c>
      <c r="I135" s="232"/>
      <c r="J135" s="233">
        <f>ROUND(I135*H135,2)</f>
        <v>0</v>
      </c>
      <c r="K135" s="229" t="s">
        <v>154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3.0000000000000001E-05</v>
      </c>
      <c r="R135" s="236">
        <f>Q135*H135</f>
        <v>0.01008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155</v>
      </c>
      <c r="AT135" s="238" t="s">
        <v>150</v>
      </c>
      <c r="AU135" s="238" t="s">
        <v>87</v>
      </c>
      <c r="AY135" s="18" t="s">
        <v>148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155</v>
      </c>
      <c r="BM135" s="238" t="s">
        <v>156</v>
      </c>
    </row>
    <row r="136" s="2" customFormat="1">
      <c r="A136" s="39"/>
      <c r="B136" s="40"/>
      <c r="C136" s="41"/>
      <c r="D136" s="240" t="s">
        <v>157</v>
      </c>
      <c r="E136" s="41"/>
      <c r="F136" s="241" t="s">
        <v>158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87</v>
      </c>
    </row>
    <row r="137" s="13" customFormat="1">
      <c r="A137" s="13"/>
      <c r="B137" s="245"/>
      <c r="C137" s="246"/>
      <c r="D137" s="240" t="s">
        <v>159</v>
      </c>
      <c r="E137" s="247" t="s">
        <v>1</v>
      </c>
      <c r="F137" s="248" t="s">
        <v>160</v>
      </c>
      <c r="G137" s="246"/>
      <c r="H137" s="247" t="s">
        <v>1</v>
      </c>
      <c r="I137" s="249"/>
      <c r="J137" s="246"/>
      <c r="K137" s="246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159</v>
      </c>
      <c r="AU137" s="254" t="s">
        <v>87</v>
      </c>
      <c r="AV137" s="13" t="s">
        <v>85</v>
      </c>
      <c r="AW137" s="13" t="s">
        <v>33</v>
      </c>
      <c r="AX137" s="13" t="s">
        <v>77</v>
      </c>
      <c r="AY137" s="254" t="s">
        <v>148</v>
      </c>
    </row>
    <row r="138" s="13" customFormat="1">
      <c r="A138" s="13"/>
      <c r="B138" s="245"/>
      <c r="C138" s="246"/>
      <c r="D138" s="240" t="s">
        <v>159</v>
      </c>
      <c r="E138" s="247" t="s">
        <v>1</v>
      </c>
      <c r="F138" s="248" t="s">
        <v>161</v>
      </c>
      <c r="G138" s="246"/>
      <c r="H138" s="247" t="s">
        <v>1</v>
      </c>
      <c r="I138" s="249"/>
      <c r="J138" s="246"/>
      <c r="K138" s="246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159</v>
      </c>
      <c r="AU138" s="254" t="s">
        <v>87</v>
      </c>
      <c r="AV138" s="13" t="s">
        <v>85</v>
      </c>
      <c r="AW138" s="13" t="s">
        <v>33</v>
      </c>
      <c r="AX138" s="13" t="s">
        <v>77</v>
      </c>
      <c r="AY138" s="254" t="s">
        <v>148</v>
      </c>
    </row>
    <row r="139" s="14" customFormat="1">
      <c r="A139" s="14"/>
      <c r="B139" s="255"/>
      <c r="C139" s="256"/>
      <c r="D139" s="240" t="s">
        <v>159</v>
      </c>
      <c r="E139" s="257" t="s">
        <v>1</v>
      </c>
      <c r="F139" s="258" t="s">
        <v>162</v>
      </c>
      <c r="G139" s="256"/>
      <c r="H139" s="259">
        <v>143.81999999999999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159</v>
      </c>
      <c r="AU139" s="265" t="s">
        <v>87</v>
      </c>
      <c r="AV139" s="14" t="s">
        <v>87</v>
      </c>
      <c r="AW139" s="14" t="s">
        <v>33</v>
      </c>
      <c r="AX139" s="14" t="s">
        <v>77</v>
      </c>
      <c r="AY139" s="265" t="s">
        <v>148</v>
      </c>
    </row>
    <row r="140" s="14" customFormat="1">
      <c r="A140" s="14"/>
      <c r="B140" s="255"/>
      <c r="C140" s="256"/>
      <c r="D140" s="240" t="s">
        <v>159</v>
      </c>
      <c r="E140" s="257" t="s">
        <v>1</v>
      </c>
      <c r="F140" s="258" t="s">
        <v>163</v>
      </c>
      <c r="G140" s="256"/>
      <c r="H140" s="259">
        <v>5.7530000000000001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159</v>
      </c>
      <c r="AU140" s="265" t="s">
        <v>87</v>
      </c>
      <c r="AV140" s="14" t="s">
        <v>87</v>
      </c>
      <c r="AW140" s="14" t="s">
        <v>33</v>
      </c>
      <c r="AX140" s="14" t="s">
        <v>77</v>
      </c>
      <c r="AY140" s="265" t="s">
        <v>148</v>
      </c>
    </row>
    <row r="141" s="13" customFormat="1">
      <c r="A141" s="13"/>
      <c r="B141" s="245"/>
      <c r="C141" s="246"/>
      <c r="D141" s="240" t="s">
        <v>159</v>
      </c>
      <c r="E141" s="247" t="s">
        <v>1</v>
      </c>
      <c r="F141" s="248" t="s">
        <v>164</v>
      </c>
      <c r="G141" s="246"/>
      <c r="H141" s="247" t="s">
        <v>1</v>
      </c>
      <c r="I141" s="249"/>
      <c r="J141" s="246"/>
      <c r="K141" s="246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159</v>
      </c>
      <c r="AU141" s="254" t="s">
        <v>87</v>
      </c>
      <c r="AV141" s="13" t="s">
        <v>85</v>
      </c>
      <c r="AW141" s="13" t="s">
        <v>33</v>
      </c>
      <c r="AX141" s="13" t="s">
        <v>77</v>
      </c>
      <c r="AY141" s="254" t="s">
        <v>148</v>
      </c>
    </row>
    <row r="142" s="15" customFormat="1">
      <c r="A142" s="15"/>
      <c r="B142" s="266"/>
      <c r="C142" s="267"/>
      <c r="D142" s="240" t="s">
        <v>159</v>
      </c>
      <c r="E142" s="268" t="s">
        <v>1</v>
      </c>
      <c r="F142" s="269" t="s">
        <v>165</v>
      </c>
      <c r="G142" s="267"/>
      <c r="H142" s="270">
        <v>149.57300000000001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159</v>
      </c>
      <c r="AU142" s="276" t="s">
        <v>87</v>
      </c>
      <c r="AV142" s="15" t="s">
        <v>166</v>
      </c>
      <c r="AW142" s="15" t="s">
        <v>33</v>
      </c>
      <c r="AX142" s="15" t="s">
        <v>77</v>
      </c>
      <c r="AY142" s="276" t="s">
        <v>148</v>
      </c>
    </row>
    <row r="143" s="13" customFormat="1">
      <c r="A143" s="13"/>
      <c r="B143" s="245"/>
      <c r="C143" s="246"/>
      <c r="D143" s="240" t="s">
        <v>159</v>
      </c>
      <c r="E143" s="247" t="s">
        <v>1</v>
      </c>
      <c r="F143" s="248" t="s">
        <v>167</v>
      </c>
      <c r="G143" s="246"/>
      <c r="H143" s="247" t="s">
        <v>1</v>
      </c>
      <c r="I143" s="249"/>
      <c r="J143" s="246"/>
      <c r="K143" s="246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159</v>
      </c>
      <c r="AU143" s="254" t="s">
        <v>87</v>
      </c>
      <c r="AV143" s="13" t="s">
        <v>85</v>
      </c>
      <c r="AW143" s="13" t="s">
        <v>33</v>
      </c>
      <c r="AX143" s="13" t="s">
        <v>77</v>
      </c>
      <c r="AY143" s="254" t="s">
        <v>148</v>
      </c>
    </row>
    <row r="144" s="14" customFormat="1">
      <c r="A144" s="14"/>
      <c r="B144" s="255"/>
      <c r="C144" s="256"/>
      <c r="D144" s="240" t="s">
        <v>159</v>
      </c>
      <c r="E144" s="257" t="s">
        <v>1</v>
      </c>
      <c r="F144" s="258" t="s">
        <v>168</v>
      </c>
      <c r="G144" s="256"/>
      <c r="H144" s="259">
        <v>336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159</v>
      </c>
      <c r="AU144" s="265" t="s">
        <v>87</v>
      </c>
      <c r="AV144" s="14" t="s">
        <v>87</v>
      </c>
      <c r="AW144" s="14" t="s">
        <v>33</v>
      </c>
      <c r="AX144" s="14" t="s">
        <v>85</v>
      </c>
      <c r="AY144" s="265" t="s">
        <v>148</v>
      </c>
    </row>
    <row r="145" s="2" customFormat="1" ht="24.15" customHeight="1">
      <c r="A145" s="39"/>
      <c r="B145" s="40"/>
      <c r="C145" s="227" t="s">
        <v>87</v>
      </c>
      <c r="D145" s="227" t="s">
        <v>150</v>
      </c>
      <c r="E145" s="228" t="s">
        <v>169</v>
      </c>
      <c r="F145" s="229" t="s">
        <v>170</v>
      </c>
      <c r="G145" s="230" t="s">
        <v>171</v>
      </c>
      <c r="H145" s="231">
        <v>42</v>
      </c>
      <c r="I145" s="232"/>
      <c r="J145" s="233">
        <f>ROUND(I145*H145,2)</f>
        <v>0</v>
      </c>
      <c r="K145" s="229" t="s">
        <v>154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155</v>
      </c>
      <c r="AT145" s="238" t="s">
        <v>150</v>
      </c>
      <c r="AU145" s="238" t="s">
        <v>87</v>
      </c>
      <c r="AY145" s="18" t="s">
        <v>148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155</v>
      </c>
      <c r="BM145" s="238" t="s">
        <v>172</v>
      </c>
    </row>
    <row r="146" s="13" customFormat="1">
      <c r="A146" s="13"/>
      <c r="B146" s="245"/>
      <c r="C146" s="246"/>
      <c r="D146" s="240" t="s">
        <v>159</v>
      </c>
      <c r="E146" s="247" t="s">
        <v>1</v>
      </c>
      <c r="F146" s="248" t="s">
        <v>160</v>
      </c>
      <c r="G146" s="246"/>
      <c r="H146" s="247" t="s">
        <v>1</v>
      </c>
      <c r="I146" s="249"/>
      <c r="J146" s="246"/>
      <c r="K146" s="246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159</v>
      </c>
      <c r="AU146" s="254" t="s">
        <v>87</v>
      </c>
      <c r="AV146" s="13" t="s">
        <v>85</v>
      </c>
      <c r="AW146" s="13" t="s">
        <v>33</v>
      </c>
      <c r="AX146" s="13" t="s">
        <v>77</v>
      </c>
      <c r="AY146" s="254" t="s">
        <v>148</v>
      </c>
    </row>
    <row r="147" s="13" customFormat="1">
      <c r="A147" s="13"/>
      <c r="B147" s="245"/>
      <c r="C147" s="246"/>
      <c r="D147" s="240" t="s">
        <v>159</v>
      </c>
      <c r="E147" s="247" t="s">
        <v>1</v>
      </c>
      <c r="F147" s="248" t="s">
        <v>161</v>
      </c>
      <c r="G147" s="246"/>
      <c r="H147" s="247" t="s">
        <v>1</v>
      </c>
      <c r="I147" s="249"/>
      <c r="J147" s="246"/>
      <c r="K147" s="246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159</v>
      </c>
      <c r="AU147" s="254" t="s">
        <v>87</v>
      </c>
      <c r="AV147" s="13" t="s">
        <v>85</v>
      </c>
      <c r="AW147" s="13" t="s">
        <v>33</v>
      </c>
      <c r="AX147" s="13" t="s">
        <v>77</v>
      </c>
      <c r="AY147" s="254" t="s">
        <v>148</v>
      </c>
    </row>
    <row r="148" s="14" customFormat="1">
      <c r="A148" s="14"/>
      <c r="B148" s="255"/>
      <c r="C148" s="256"/>
      <c r="D148" s="240" t="s">
        <v>159</v>
      </c>
      <c r="E148" s="257" t="s">
        <v>1</v>
      </c>
      <c r="F148" s="258" t="s">
        <v>162</v>
      </c>
      <c r="G148" s="256"/>
      <c r="H148" s="259">
        <v>143.81999999999999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159</v>
      </c>
      <c r="AU148" s="265" t="s">
        <v>87</v>
      </c>
      <c r="AV148" s="14" t="s">
        <v>87</v>
      </c>
      <c r="AW148" s="14" t="s">
        <v>33</v>
      </c>
      <c r="AX148" s="14" t="s">
        <v>77</v>
      </c>
      <c r="AY148" s="265" t="s">
        <v>148</v>
      </c>
    </row>
    <row r="149" s="14" customFormat="1">
      <c r="A149" s="14"/>
      <c r="B149" s="255"/>
      <c r="C149" s="256"/>
      <c r="D149" s="240" t="s">
        <v>159</v>
      </c>
      <c r="E149" s="257" t="s">
        <v>1</v>
      </c>
      <c r="F149" s="258" t="s">
        <v>163</v>
      </c>
      <c r="G149" s="256"/>
      <c r="H149" s="259">
        <v>5.7530000000000001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159</v>
      </c>
      <c r="AU149" s="265" t="s">
        <v>87</v>
      </c>
      <c r="AV149" s="14" t="s">
        <v>87</v>
      </c>
      <c r="AW149" s="14" t="s">
        <v>33</v>
      </c>
      <c r="AX149" s="14" t="s">
        <v>77</v>
      </c>
      <c r="AY149" s="265" t="s">
        <v>148</v>
      </c>
    </row>
    <row r="150" s="15" customFormat="1">
      <c r="A150" s="15"/>
      <c r="B150" s="266"/>
      <c r="C150" s="267"/>
      <c r="D150" s="240" t="s">
        <v>159</v>
      </c>
      <c r="E150" s="268" t="s">
        <v>1</v>
      </c>
      <c r="F150" s="269" t="s">
        <v>165</v>
      </c>
      <c r="G150" s="267"/>
      <c r="H150" s="270">
        <v>149.57300000000001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6" t="s">
        <v>159</v>
      </c>
      <c r="AU150" s="276" t="s">
        <v>87</v>
      </c>
      <c r="AV150" s="15" t="s">
        <v>166</v>
      </c>
      <c r="AW150" s="15" t="s">
        <v>33</v>
      </c>
      <c r="AX150" s="15" t="s">
        <v>77</v>
      </c>
      <c r="AY150" s="276" t="s">
        <v>148</v>
      </c>
    </row>
    <row r="151" s="13" customFormat="1">
      <c r="A151" s="13"/>
      <c r="B151" s="245"/>
      <c r="C151" s="246"/>
      <c r="D151" s="240" t="s">
        <v>159</v>
      </c>
      <c r="E151" s="247" t="s">
        <v>1</v>
      </c>
      <c r="F151" s="248" t="s">
        <v>164</v>
      </c>
      <c r="G151" s="246"/>
      <c r="H151" s="247" t="s">
        <v>1</v>
      </c>
      <c r="I151" s="249"/>
      <c r="J151" s="246"/>
      <c r="K151" s="246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159</v>
      </c>
      <c r="AU151" s="254" t="s">
        <v>87</v>
      </c>
      <c r="AV151" s="13" t="s">
        <v>85</v>
      </c>
      <c r="AW151" s="13" t="s">
        <v>33</v>
      </c>
      <c r="AX151" s="13" t="s">
        <v>77</v>
      </c>
      <c r="AY151" s="254" t="s">
        <v>148</v>
      </c>
    </row>
    <row r="152" s="14" customFormat="1">
      <c r="A152" s="14"/>
      <c r="B152" s="255"/>
      <c r="C152" s="256"/>
      <c r="D152" s="240" t="s">
        <v>159</v>
      </c>
      <c r="E152" s="257" t="s">
        <v>1</v>
      </c>
      <c r="F152" s="258" t="s">
        <v>173</v>
      </c>
      <c r="G152" s="256"/>
      <c r="H152" s="259">
        <v>42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159</v>
      </c>
      <c r="AU152" s="265" t="s">
        <v>87</v>
      </c>
      <c r="AV152" s="14" t="s">
        <v>87</v>
      </c>
      <c r="AW152" s="14" t="s">
        <v>33</v>
      </c>
      <c r="AX152" s="14" t="s">
        <v>85</v>
      </c>
      <c r="AY152" s="265" t="s">
        <v>148</v>
      </c>
    </row>
    <row r="153" s="2" customFormat="1" ht="16.5" customHeight="1">
      <c r="A153" s="39"/>
      <c r="B153" s="40"/>
      <c r="C153" s="227" t="s">
        <v>166</v>
      </c>
      <c r="D153" s="227" t="s">
        <v>150</v>
      </c>
      <c r="E153" s="228" t="s">
        <v>174</v>
      </c>
      <c r="F153" s="229" t="s">
        <v>175</v>
      </c>
      <c r="G153" s="230" t="s">
        <v>176</v>
      </c>
      <c r="H153" s="231">
        <v>17.059999999999999</v>
      </c>
      <c r="I153" s="232"/>
      <c r="J153" s="233">
        <f>ROUND(I153*H153,2)</f>
        <v>0</v>
      </c>
      <c r="K153" s="229" t="s">
        <v>154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0.036900000000000002</v>
      </c>
      <c r="R153" s="236">
        <f>Q153*H153</f>
        <v>0.62951400000000002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155</v>
      </c>
      <c r="AT153" s="238" t="s">
        <v>150</v>
      </c>
      <c r="AU153" s="238" t="s">
        <v>87</v>
      </c>
      <c r="AY153" s="18" t="s">
        <v>148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155</v>
      </c>
      <c r="BM153" s="238" t="s">
        <v>177</v>
      </c>
    </row>
    <row r="154" s="13" customFormat="1">
      <c r="A154" s="13"/>
      <c r="B154" s="245"/>
      <c r="C154" s="246"/>
      <c r="D154" s="240" t="s">
        <v>159</v>
      </c>
      <c r="E154" s="247" t="s">
        <v>1</v>
      </c>
      <c r="F154" s="248" t="s">
        <v>178</v>
      </c>
      <c r="G154" s="246"/>
      <c r="H154" s="247" t="s">
        <v>1</v>
      </c>
      <c r="I154" s="249"/>
      <c r="J154" s="246"/>
      <c r="K154" s="246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159</v>
      </c>
      <c r="AU154" s="254" t="s">
        <v>87</v>
      </c>
      <c r="AV154" s="13" t="s">
        <v>85</v>
      </c>
      <c r="AW154" s="13" t="s">
        <v>33</v>
      </c>
      <c r="AX154" s="13" t="s">
        <v>77</v>
      </c>
      <c r="AY154" s="254" t="s">
        <v>148</v>
      </c>
    </row>
    <row r="155" s="14" customFormat="1">
      <c r="A155" s="14"/>
      <c r="B155" s="255"/>
      <c r="C155" s="256"/>
      <c r="D155" s="240" t="s">
        <v>159</v>
      </c>
      <c r="E155" s="257" t="s">
        <v>1</v>
      </c>
      <c r="F155" s="258" t="s">
        <v>179</v>
      </c>
      <c r="G155" s="256"/>
      <c r="H155" s="259">
        <v>2.98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159</v>
      </c>
      <c r="AU155" s="265" t="s">
        <v>87</v>
      </c>
      <c r="AV155" s="14" t="s">
        <v>87</v>
      </c>
      <c r="AW155" s="14" t="s">
        <v>33</v>
      </c>
      <c r="AX155" s="14" t="s">
        <v>77</v>
      </c>
      <c r="AY155" s="265" t="s">
        <v>148</v>
      </c>
    </row>
    <row r="156" s="14" customFormat="1">
      <c r="A156" s="14"/>
      <c r="B156" s="255"/>
      <c r="C156" s="256"/>
      <c r="D156" s="240" t="s">
        <v>159</v>
      </c>
      <c r="E156" s="257" t="s">
        <v>1</v>
      </c>
      <c r="F156" s="258" t="s">
        <v>180</v>
      </c>
      <c r="G156" s="256"/>
      <c r="H156" s="259">
        <v>1.49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159</v>
      </c>
      <c r="AU156" s="265" t="s">
        <v>87</v>
      </c>
      <c r="AV156" s="14" t="s">
        <v>87</v>
      </c>
      <c r="AW156" s="14" t="s">
        <v>33</v>
      </c>
      <c r="AX156" s="14" t="s">
        <v>77</v>
      </c>
      <c r="AY156" s="265" t="s">
        <v>148</v>
      </c>
    </row>
    <row r="157" s="13" customFormat="1">
      <c r="A157" s="13"/>
      <c r="B157" s="245"/>
      <c r="C157" s="246"/>
      <c r="D157" s="240" t="s">
        <v>159</v>
      </c>
      <c r="E157" s="247" t="s">
        <v>1</v>
      </c>
      <c r="F157" s="248" t="s">
        <v>181</v>
      </c>
      <c r="G157" s="246"/>
      <c r="H157" s="247" t="s">
        <v>1</v>
      </c>
      <c r="I157" s="249"/>
      <c r="J157" s="246"/>
      <c r="K157" s="246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159</v>
      </c>
      <c r="AU157" s="254" t="s">
        <v>87</v>
      </c>
      <c r="AV157" s="13" t="s">
        <v>85</v>
      </c>
      <c r="AW157" s="13" t="s">
        <v>33</v>
      </c>
      <c r="AX157" s="13" t="s">
        <v>77</v>
      </c>
      <c r="AY157" s="254" t="s">
        <v>148</v>
      </c>
    </row>
    <row r="158" s="14" customFormat="1">
      <c r="A158" s="14"/>
      <c r="B158" s="255"/>
      <c r="C158" s="256"/>
      <c r="D158" s="240" t="s">
        <v>159</v>
      </c>
      <c r="E158" s="257" t="s">
        <v>1</v>
      </c>
      <c r="F158" s="258" t="s">
        <v>182</v>
      </c>
      <c r="G158" s="256"/>
      <c r="H158" s="259">
        <v>3.48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159</v>
      </c>
      <c r="AU158" s="265" t="s">
        <v>87</v>
      </c>
      <c r="AV158" s="14" t="s">
        <v>87</v>
      </c>
      <c r="AW158" s="14" t="s">
        <v>33</v>
      </c>
      <c r="AX158" s="14" t="s">
        <v>77</v>
      </c>
      <c r="AY158" s="265" t="s">
        <v>148</v>
      </c>
    </row>
    <row r="159" s="14" customFormat="1">
      <c r="A159" s="14"/>
      <c r="B159" s="255"/>
      <c r="C159" s="256"/>
      <c r="D159" s="240" t="s">
        <v>159</v>
      </c>
      <c r="E159" s="257" t="s">
        <v>1</v>
      </c>
      <c r="F159" s="258" t="s">
        <v>183</v>
      </c>
      <c r="G159" s="256"/>
      <c r="H159" s="259">
        <v>4.6399999999999997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159</v>
      </c>
      <c r="AU159" s="265" t="s">
        <v>87</v>
      </c>
      <c r="AV159" s="14" t="s">
        <v>87</v>
      </c>
      <c r="AW159" s="14" t="s">
        <v>33</v>
      </c>
      <c r="AX159" s="14" t="s">
        <v>77</v>
      </c>
      <c r="AY159" s="265" t="s">
        <v>148</v>
      </c>
    </row>
    <row r="160" s="13" customFormat="1">
      <c r="A160" s="13"/>
      <c r="B160" s="245"/>
      <c r="C160" s="246"/>
      <c r="D160" s="240" t="s">
        <v>159</v>
      </c>
      <c r="E160" s="247" t="s">
        <v>1</v>
      </c>
      <c r="F160" s="248" t="s">
        <v>184</v>
      </c>
      <c r="G160" s="246"/>
      <c r="H160" s="247" t="s">
        <v>1</v>
      </c>
      <c r="I160" s="249"/>
      <c r="J160" s="246"/>
      <c r="K160" s="246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159</v>
      </c>
      <c r="AU160" s="254" t="s">
        <v>87</v>
      </c>
      <c r="AV160" s="13" t="s">
        <v>85</v>
      </c>
      <c r="AW160" s="13" t="s">
        <v>33</v>
      </c>
      <c r="AX160" s="13" t="s">
        <v>77</v>
      </c>
      <c r="AY160" s="254" t="s">
        <v>148</v>
      </c>
    </row>
    <row r="161" s="14" customFormat="1">
      <c r="A161" s="14"/>
      <c r="B161" s="255"/>
      <c r="C161" s="256"/>
      <c r="D161" s="240" t="s">
        <v>159</v>
      </c>
      <c r="E161" s="257" t="s">
        <v>1</v>
      </c>
      <c r="F161" s="258" t="s">
        <v>179</v>
      </c>
      <c r="G161" s="256"/>
      <c r="H161" s="259">
        <v>2.98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159</v>
      </c>
      <c r="AU161" s="265" t="s">
        <v>87</v>
      </c>
      <c r="AV161" s="14" t="s">
        <v>87</v>
      </c>
      <c r="AW161" s="14" t="s">
        <v>33</v>
      </c>
      <c r="AX161" s="14" t="s">
        <v>77</v>
      </c>
      <c r="AY161" s="265" t="s">
        <v>148</v>
      </c>
    </row>
    <row r="162" s="14" customFormat="1">
      <c r="A162" s="14"/>
      <c r="B162" s="255"/>
      <c r="C162" s="256"/>
      <c r="D162" s="240" t="s">
        <v>159</v>
      </c>
      <c r="E162" s="257" t="s">
        <v>1</v>
      </c>
      <c r="F162" s="258" t="s">
        <v>180</v>
      </c>
      <c r="G162" s="256"/>
      <c r="H162" s="259">
        <v>1.49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159</v>
      </c>
      <c r="AU162" s="265" t="s">
        <v>87</v>
      </c>
      <c r="AV162" s="14" t="s">
        <v>87</v>
      </c>
      <c r="AW162" s="14" t="s">
        <v>33</v>
      </c>
      <c r="AX162" s="14" t="s">
        <v>77</v>
      </c>
      <c r="AY162" s="265" t="s">
        <v>148</v>
      </c>
    </row>
    <row r="163" s="16" customFormat="1">
      <c r="A163" s="16"/>
      <c r="B163" s="277"/>
      <c r="C163" s="278"/>
      <c r="D163" s="240" t="s">
        <v>159</v>
      </c>
      <c r="E163" s="279" t="s">
        <v>1</v>
      </c>
      <c r="F163" s="280" t="s">
        <v>185</v>
      </c>
      <c r="G163" s="278"/>
      <c r="H163" s="281">
        <v>17.059999999999999</v>
      </c>
      <c r="I163" s="282"/>
      <c r="J163" s="278"/>
      <c r="K163" s="278"/>
      <c r="L163" s="283"/>
      <c r="M163" s="284"/>
      <c r="N163" s="285"/>
      <c r="O163" s="285"/>
      <c r="P163" s="285"/>
      <c r="Q163" s="285"/>
      <c r="R163" s="285"/>
      <c r="S163" s="285"/>
      <c r="T163" s="28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87" t="s">
        <v>159</v>
      </c>
      <c r="AU163" s="287" t="s">
        <v>87</v>
      </c>
      <c r="AV163" s="16" t="s">
        <v>155</v>
      </c>
      <c r="AW163" s="16" t="s">
        <v>33</v>
      </c>
      <c r="AX163" s="16" t="s">
        <v>85</v>
      </c>
      <c r="AY163" s="287" t="s">
        <v>148</v>
      </c>
    </row>
    <row r="164" s="2" customFormat="1" ht="24.15" customHeight="1">
      <c r="A164" s="39"/>
      <c r="B164" s="40"/>
      <c r="C164" s="227" t="s">
        <v>155</v>
      </c>
      <c r="D164" s="227" t="s">
        <v>150</v>
      </c>
      <c r="E164" s="228" t="s">
        <v>186</v>
      </c>
      <c r="F164" s="229" t="s">
        <v>187</v>
      </c>
      <c r="G164" s="230" t="s">
        <v>176</v>
      </c>
      <c r="H164" s="231">
        <v>2.6499999999999999</v>
      </c>
      <c r="I164" s="232"/>
      <c r="J164" s="233">
        <f>ROUND(I164*H164,2)</f>
        <v>0</v>
      </c>
      <c r="K164" s="229" t="s">
        <v>154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0.01068</v>
      </c>
      <c r="R164" s="236">
        <f>Q164*H164</f>
        <v>0.028302000000000001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155</v>
      </c>
      <c r="AT164" s="238" t="s">
        <v>150</v>
      </c>
      <c r="AU164" s="238" t="s">
        <v>87</v>
      </c>
      <c r="AY164" s="18" t="s">
        <v>148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155</v>
      </c>
      <c r="BM164" s="238" t="s">
        <v>188</v>
      </c>
    </row>
    <row r="165" s="13" customFormat="1">
      <c r="A165" s="13"/>
      <c r="B165" s="245"/>
      <c r="C165" s="246"/>
      <c r="D165" s="240" t="s">
        <v>159</v>
      </c>
      <c r="E165" s="247" t="s">
        <v>1</v>
      </c>
      <c r="F165" s="248" t="s">
        <v>181</v>
      </c>
      <c r="G165" s="246"/>
      <c r="H165" s="247" t="s">
        <v>1</v>
      </c>
      <c r="I165" s="249"/>
      <c r="J165" s="246"/>
      <c r="K165" s="246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159</v>
      </c>
      <c r="AU165" s="254" t="s">
        <v>87</v>
      </c>
      <c r="AV165" s="13" t="s">
        <v>85</v>
      </c>
      <c r="AW165" s="13" t="s">
        <v>33</v>
      </c>
      <c r="AX165" s="13" t="s">
        <v>77</v>
      </c>
      <c r="AY165" s="254" t="s">
        <v>148</v>
      </c>
    </row>
    <row r="166" s="14" customFormat="1">
      <c r="A166" s="14"/>
      <c r="B166" s="255"/>
      <c r="C166" s="256"/>
      <c r="D166" s="240" t="s">
        <v>159</v>
      </c>
      <c r="E166" s="257" t="s">
        <v>1</v>
      </c>
      <c r="F166" s="258" t="s">
        <v>189</v>
      </c>
      <c r="G166" s="256"/>
      <c r="H166" s="259">
        <v>1.1599999999999999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159</v>
      </c>
      <c r="AU166" s="265" t="s">
        <v>87</v>
      </c>
      <c r="AV166" s="14" t="s">
        <v>87</v>
      </c>
      <c r="AW166" s="14" t="s">
        <v>33</v>
      </c>
      <c r="AX166" s="14" t="s">
        <v>77</v>
      </c>
      <c r="AY166" s="265" t="s">
        <v>148</v>
      </c>
    </row>
    <row r="167" s="13" customFormat="1">
      <c r="A167" s="13"/>
      <c r="B167" s="245"/>
      <c r="C167" s="246"/>
      <c r="D167" s="240" t="s">
        <v>159</v>
      </c>
      <c r="E167" s="247" t="s">
        <v>1</v>
      </c>
      <c r="F167" s="248" t="s">
        <v>184</v>
      </c>
      <c r="G167" s="246"/>
      <c r="H167" s="247" t="s">
        <v>1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159</v>
      </c>
      <c r="AU167" s="254" t="s">
        <v>87</v>
      </c>
      <c r="AV167" s="13" t="s">
        <v>85</v>
      </c>
      <c r="AW167" s="13" t="s">
        <v>33</v>
      </c>
      <c r="AX167" s="13" t="s">
        <v>77</v>
      </c>
      <c r="AY167" s="254" t="s">
        <v>148</v>
      </c>
    </row>
    <row r="168" s="14" customFormat="1">
      <c r="A168" s="14"/>
      <c r="B168" s="255"/>
      <c r="C168" s="256"/>
      <c r="D168" s="240" t="s">
        <v>159</v>
      </c>
      <c r="E168" s="257" t="s">
        <v>1</v>
      </c>
      <c r="F168" s="258" t="s">
        <v>190</v>
      </c>
      <c r="G168" s="256"/>
      <c r="H168" s="259">
        <v>1.49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159</v>
      </c>
      <c r="AU168" s="265" t="s">
        <v>87</v>
      </c>
      <c r="AV168" s="14" t="s">
        <v>87</v>
      </c>
      <c r="AW168" s="14" t="s">
        <v>33</v>
      </c>
      <c r="AX168" s="14" t="s">
        <v>77</v>
      </c>
      <c r="AY168" s="265" t="s">
        <v>148</v>
      </c>
    </row>
    <row r="169" s="16" customFormat="1">
      <c r="A169" s="16"/>
      <c r="B169" s="277"/>
      <c r="C169" s="278"/>
      <c r="D169" s="240" t="s">
        <v>159</v>
      </c>
      <c r="E169" s="279" t="s">
        <v>1</v>
      </c>
      <c r="F169" s="280" t="s">
        <v>185</v>
      </c>
      <c r="G169" s="278"/>
      <c r="H169" s="281">
        <v>2.6499999999999999</v>
      </c>
      <c r="I169" s="282"/>
      <c r="J169" s="278"/>
      <c r="K169" s="278"/>
      <c r="L169" s="283"/>
      <c r="M169" s="284"/>
      <c r="N169" s="285"/>
      <c r="O169" s="285"/>
      <c r="P169" s="285"/>
      <c r="Q169" s="285"/>
      <c r="R169" s="285"/>
      <c r="S169" s="285"/>
      <c r="T169" s="28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87" t="s">
        <v>159</v>
      </c>
      <c r="AU169" s="287" t="s">
        <v>87</v>
      </c>
      <c r="AV169" s="16" t="s">
        <v>155</v>
      </c>
      <c r="AW169" s="16" t="s">
        <v>33</v>
      </c>
      <c r="AX169" s="16" t="s">
        <v>85</v>
      </c>
      <c r="AY169" s="287" t="s">
        <v>148</v>
      </c>
    </row>
    <row r="170" s="2" customFormat="1" ht="24.15" customHeight="1">
      <c r="A170" s="39"/>
      <c r="B170" s="40"/>
      <c r="C170" s="227" t="s">
        <v>191</v>
      </c>
      <c r="D170" s="227" t="s">
        <v>150</v>
      </c>
      <c r="E170" s="228" t="s">
        <v>192</v>
      </c>
      <c r="F170" s="229" t="s">
        <v>193</v>
      </c>
      <c r="G170" s="230" t="s">
        <v>176</v>
      </c>
      <c r="H170" s="231">
        <v>10.6</v>
      </c>
      <c r="I170" s="232"/>
      <c r="J170" s="233">
        <f>ROUND(I170*H170,2)</f>
        <v>0</v>
      </c>
      <c r="K170" s="229" t="s">
        <v>154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0.036900000000000002</v>
      </c>
      <c r="R170" s="236">
        <f>Q170*H170</f>
        <v>0.39113999999999999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155</v>
      </c>
      <c r="AT170" s="238" t="s">
        <v>150</v>
      </c>
      <c r="AU170" s="238" t="s">
        <v>87</v>
      </c>
      <c r="AY170" s="18" t="s">
        <v>148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155</v>
      </c>
      <c r="BM170" s="238" t="s">
        <v>194</v>
      </c>
    </row>
    <row r="171" s="13" customFormat="1">
      <c r="A171" s="13"/>
      <c r="B171" s="245"/>
      <c r="C171" s="246"/>
      <c r="D171" s="240" t="s">
        <v>159</v>
      </c>
      <c r="E171" s="247" t="s">
        <v>1</v>
      </c>
      <c r="F171" s="248" t="s">
        <v>178</v>
      </c>
      <c r="G171" s="246"/>
      <c r="H171" s="247" t="s">
        <v>1</v>
      </c>
      <c r="I171" s="249"/>
      <c r="J171" s="246"/>
      <c r="K171" s="246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159</v>
      </c>
      <c r="AU171" s="254" t="s">
        <v>87</v>
      </c>
      <c r="AV171" s="13" t="s">
        <v>85</v>
      </c>
      <c r="AW171" s="13" t="s">
        <v>33</v>
      </c>
      <c r="AX171" s="13" t="s">
        <v>77</v>
      </c>
      <c r="AY171" s="254" t="s">
        <v>148</v>
      </c>
    </row>
    <row r="172" s="14" customFormat="1">
      <c r="A172" s="14"/>
      <c r="B172" s="255"/>
      <c r="C172" s="256"/>
      <c r="D172" s="240" t="s">
        <v>159</v>
      </c>
      <c r="E172" s="257" t="s">
        <v>1</v>
      </c>
      <c r="F172" s="258" t="s">
        <v>195</v>
      </c>
      <c r="G172" s="256"/>
      <c r="H172" s="259">
        <v>2.98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159</v>
      </c>
      <c r="AU172" s="265" t="s">
        <v>87</v>
      </c>
      <c r="AV172" s="14" t="s">
        <v>87</v>
      </c>
      <c r="AW172" s="14" t="s">
        <v>33</v>
      </c>
      <c r="AX172" s="14" t="s">
        <v>77</v>
      </c>
      <c r="AY172" s="265" t="s">
        <v>148</v>
      </c>
    </row>
    <row r="173" s="13" customFormat="1">
      <c r="A173" s="13"/>
      <c r="B173" s="245"/>
      <c r="C173" s="246"/>
      <c r="D173" s="240" t="s">
        <v>159</v>
      </c>
      <c r="E173" s="247" t="s">
        <v>1</v>
      </c>
      <c r="F173" s="248" t="s">
        <v>181</v>
      </c>
      <c r="G173" s="246"/>
      <c r="H173" s="247" t="s">
        <v>1</v>
      </c>
      <c r="I173" s="249"/>
      <c r="J173" s="246"/>
      <c r="K173" s="246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159</v>
      </c>
      <c r="AU173" s="254" t="s">
        <v>87</v>
      </c>
      <c r="AV173" s="13" t="s">
        <v>85</v>
      </c>
      <c r="AW173" s="13" t="s">
        <v>33</v>
      </c>
      <c r="AX173" s="13" t="s">
        <v>77</v>
      </c>
      <c r="AY173" s="254" t="s">
        <v>148</v>
      </c>
    </row>
    <row r="174" s="14" customFormat="1">
      <c r="A174" s="14"/>
      <c r="B174" s="255"/>
      <c r="C174" s="256"/>
      <c r="D174" s="240" t="s">
        <v>159</v>
      </c>
      <c r="E174" s="257" t="s">
        <v>1</v>
      </c>
      <c r="F174" s="258" t="s">
        <v>196</v>
      </c>
      <c r="G174" s="256"/>
      <c r="H174" s="259">
        <v>1.1599999999999999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159</v>
      </c>
      <c r="AU174" s="265" t="s">
        <v>87</v>
      </c>
      <c r="AV174" s="14" t="s">
        <v>87</v>
      </c>
      <c r="AW174" s="14" t="s">
        <v>33</v>
      </c>
      <c r="AX174" s="14" t="s">
        <v>77</v>
      </c>
      <c r="AY174" s="265" t="s">
        <v>148</v>
      </c>
    </row>
    <row r="175" s="14" customFormat="1">
      <c r="A175" s="14"/>
      <c r="B175" s="255"/>
      <c r="C175" s="256"/>
      <c r="D175" s="240" t="s">
        <v>159</v>
      </c>
      <c r="E175" s="257" t="s">
        <v>1</v>
      </c>
      <c r="F175" s="258" t="s">
        <v>197</v>
      </c>
      <c r="G175" s="256"/>
      <c r="H175" s="259">
        <v>2.3199999999999998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159</v>
      </c>
      <c r="AU175" s="265" t="s">
        <v>87</v>
      </c>
      <c r="AV175" s="14" t="s">
        <v>87</v>
      </c>
      <c r="AW175" s="14" t="s">
        <v>33</v>
      </c>
      <c r="AX175" s="14" t="s">
        <v>77</v>
      </c>
      <c r="AY175" s="265" t="s">
        <v>148</v>
      </c>
    </row>
    <row r="176" s="14" customFormat="1">
      <c r="A176" s="14"/>
      <c r="B176" s="255"/>
      <c r="C176" s="256"/>
      <c r="D176" s="240" t="s">
        <v>159</v>
      </c>
      <c r="E176" s="257" t="s">
        <v>1</v>
      </c>
      <c r="F176" s="258" t="s">
        <v>198</v>
      </c>
      <c r="G176" s="256"/>
      <c r="H176" s="259">
        <v>1.1599999999999999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159</v>
      </c>
      <c r="AU176" s="265" t="s">
        <v>87</v>
      </c>
      <c r="AV176" s="14" t="s">
        <v>87</v>
      </c>
      <c r="AW176" s="14" t="s">
        <v>33</v>
      </c>
      <c r="AX176" s="14" t="s">
        <v>77</v>
      </c>
      <c r="AY176" s="265" t="s">
        <v>148</v>
      </c>
    </row>
    <row r="177" s="13" customFormat="1">
      <c r="A177" s="13"/>
      <c r="B177" s="245"/>
      <c r="C177" s="246"/>
      <c r="D177" s="240" t="s">
        <v>159</v>
      </c>
      <c r="E177" s="247" t="s">
        <v>1</v>
      </c>
      <c r="F177" s="248" t="s">
        <v>184</v>
      </c>
      <c r="G177" s="246"/>
      <c r="H177" s="247" t="s">
        <v>1</v>
      </c>
      <c r="I177" s="249"/>
      <c r="J177" s="246"/>
      <c r="K177" s="246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159</v>
      </c>
      <c r="AU177" s="254" t="s">
        <v>87</v>
      </c>
      <c r="AV177" s="13" t="s">
        <v>85</v>
      </c>
      <c r="AW177" s="13" t="s">
        <v>33</v>
      </c>
      <c r="AX177" s="13" t="s">
        <v>77</v>
      </c>
      <c r="AY177" s="254" t="s">
        <v>148</v>
      </c>
    </row>
    <row r="178" s="14" customFormat="1">
      <c r="A178" s="14"/>
      <c r="B178" s="255"/>
      <c r="C178" s="256"/>
      <c r="D178" s="240" t="s">
        <v>159</v>
      </c>
      <c r="E178" s="257" t="s">
        <v>1</v>
      </c>
      <c r="F178" s="258" t="s">
        <v>199</v>
      </c>
      <c r="G178" s="256"/>
      <c r="H178" s="259">
        <v>1.49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159</v>
      </c>
      <c r="AU178" s="265" t="s">
        <v>87</v>
      </c>
      <c r="AV178" s="14" t="s">
        <v>87</v>
      </c>
      <c r="AW178" s="14" t="s">
        <v>33</v>
      </c>
      <c r="AX178" s="14" t="s">
        <v>77</v>
      </c>
      <c r="AY178" s="265" t="s">
        <v>148</v>
      </c>
    </row>
    <row r="179" s="14" customFormat="1">
      <c r="A179" s="14"/>
      <c r="B179" s="255"/>
      <c r="C179" s="256"/>
      <c r="D179" s="240" t="s">
        <v>159</v>
      </c>
      <c r="E179" s="257" t="s">
        <v>1</v>
      </c>
      <c r="F179" s="258" t="s">
        <v>200</v>
      </c>
      <c r="G179" s="256"/>
      <c r="H179" s="259">
        <v>1.49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159</v>
      </c>
      <c r="AU179" s="265" t="s">
        <v>87</v>
      </c>
      <c r="AV179" s="14" t="s">
        <v>87</v>
      </c>
      <c r="AW179" s="14" t="s">
        <v>33</v>
      </c>
      <c r="AX179" s="14" t="s">
        <v>77</v>
      </c>
      <c r="AY179" s="265" t="s">
        <v>148</v>
      </c>
    </row>
    <row r="180" s="16" customFormat="1">
      <c r="A180" s="16"/>
      <c r="B180" s="277"/>
      <c r="C180" s="278"/>
      <c r="D180" s="240" t="s">
        <v>159</v>
      </c>
      <c r="E180" s="279" t="s">
        <v>1</v>
      </c>
      <c r="F180" s="280" t="s">
        <v>185</v>
      </c>
      <c r="G180" s="278"/>
      <c r="H180" s="281">
        <v>10.6</v>
      </c>
      <c r="I180" s="282"/>
      <c r="J180" s="278"/>
      <c r="K180" s="278"/>
      <c r="L180" s="283"/>
      <c r="M180" s="284"/>
      <c r="N180" s="285"/>
      <c r="O180" s="285"/>
      <c r="P180" s="285"/>
      <c r="Q180" s="285"/>
      <c r="R180" s="285"/>
      <c r="S180" s="285"/>
      <c r="T180" s="28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87" t="s">
        <v>159</v>
      </c>
      <c r="AU180" s="287" t="s">
        <v>87</v>
      </c>
      <c r="AV180" s="16" t="s">
        <v>155</v>
      </c>
      <c r="AW180" s="16" t="s">
        <v>33</v>
      </c>
      <c r="AX180" s="16" t="s">
        <v>85</v>
      </c>
      <c r="AY180" s="287" t="s">
        <v>148</v>
      </c>
    </row>
    <row r="181" s="2" customFormat="1" ht="24.15" customHeight="1">
      <c r="A181" s="39"/>
      <c r="B181" s="40"/>
      <c r="C181" s="227" t="s">
        <v>201</v>
      </c>
      <c r="D181" s="227" t="s">
        <v>150</v>
      </c>
      <c r="E181" s="228" t="s">
        <v>202</v>
      </c>
      <c r="F181" s="229" t="s">
        <v>203</v>
      </c>
      <c r="G181" s="230" t="s">
        <v>204</v>
      </c>
      <c r="H181" s="231">
        <v>102.66500000000001</v>
      </c>
      <c r="I181" s="232"/>
      <c r="J181" s="233">
        <f>ROUND(I181*H181,2)</f>
        <v>0</v>
      </c>
      <c r="K181" s="229" t="s">
        <v>154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155</v>
      </c>
      <c r="AT181" s="238" t="s">
        <v>150</v>
      </c>
      <c r="AU181" s="238" t="s">
        <v>87</v>
      </c>
      <c r="AY181" s="18" t="s">
        <v>148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155</v>
      </c>
      <c r="BM181" s="238" t="s">
        <v>205</v>
      </c>
    </row>
    <row r="182" s="13" customFormat="1">
      <c r="A182" s="13"/>
      <c r="B182" s="245"/>
      <c r="C182" s="246"/>
      <c r="D182" s="240" t="s">
        <v>159</v>
      </c>
      <c r="E182" s="247" t="s">
        <v>1</v>
      </c>
      <c r="F182" s="248" t="s">
        <v>178</v>
      </c>
      <c r="G182" s="246"/>
      <c r="H182" s="247" t="s">
        <v>1</v>
      </c>
      <c r="I182" s="249"/>
      <c r="J182" s="246"/>
      <c r="K182" s="246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159</v>
      </c>
      <c r="AU182" s="254" t="s">
        <v>87</v>
      </c>
      <c r="AV182" s="13" t="s">
        <v>85</v>
      </c>
      <c r="AW182" s="13" t="s">
        <v>33</v>
      </c>
      <c r="AX182" s="13" t="s">
        <v>77</v>
      </c>
      <c r="AY182" s="254" t="s">
        <v>148</v>
      </c>
    </row>
    <row r="183" s="14" customFormat="1">
      <c r="A183" s="14"/>
      <c r="B183" s="255"/>
      <c r="C183" s="256"/>
      <c r="D183" s="240" t="s">
        <v>159</v>
      </c>
      <c r="E183" s="257" t="s">
        <v>1</v>
      </c>
      <c r="F183" s="258" t="s">
        <v>206</v>
      </c>
      <c r="G183" s="256"/>
      <c r="H183" s="259">
        <v>10.102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159</v>
      </c>
      <c r="AU183" s="265" t="s">
        <v>87</v>
      </c>
      <c r="AV183" s="14" t="s">
        <v>87</v>
      </c>
      <c r="AW183" s="14" t="s">
        <v>33</v>
      </c>
      <c r="AX183" s="14" t="s">
        <v>77</v>
      </c>
      <c r="AY183" s="265" t="s">
        <v>148</v>
      </c>
    </row>
    <row r="184" s="14" customFormat="1">
      <c r="A184" s="14"/>
      <c r="B184" s="255"/>
      <c r="C184" s="256"/>
      <c r="D184" s="240" t="s">
        <v>159</v>
      </c>
      <c r="E184" s="257" t="s">
        <v>1</v>
      </c>
      <c r="F184" s="258" t="s">
        <v>207</v>
      </c>
      <c r="G184" s="256"/>
      <c r="H184" s="259">
        <v>2.585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159</v>
      </c>
      <c r="AU184" s="265" t="s">
        <v>87</v>
      </c>
      <c r="AV184" s="14" t="s">
        <v>87</v>
      </c>
      <c r="AW184" s="14" t="s">
        <v>33</v>
      </c>
      <c r="AX184" s="14" t="s">
        <v>77</v>
      </c>
      <c r="AY184" s="265" t="s">
        <v>148</v>
      </c>
    </row>
    <row r="185" s="14" customFormat="1">
      <c r="A185" s="14"/>
      <c r="B185" s="255"/>
      <c r="C185" s="256"/>
      <c r="D185" s="240" t="s">
        <v>159</v>
      </c>
      <c r="E185" s="257" t="s">
        <v>1</v>
      </c>
      <c r="F185" s="258" t="s">
        <v>208</v>
      </c>
      <c r="G185" s="256"/>
      <c r="H185" s="259">
        <v>9.8339999999999996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159</v>
      </c>
      <c r="AU185" s="265" t="s">
        <v>87</v>
      </c>
      <c r="AV185" s="14" t="s">
        <v>87</v>
      </c>
      <c r="AW185" s="14" t="s">
        <v>33</v>
      </c>
      <c r="AX185" s="14" t="s">
        <v>77</v>
      </c>
      <c r="AY185" s="265" t="s">
        <v>148</v>
      </c>
    </row>
    <row r="186" s="13" customFormat="1">
      <c r="A186" s="13"/>
      <c r="B186" s="245"/>
      <c r="C186" s="246"/>
      <c r="D186" s="240" t="s">
        <v>159</v>
      </c>
      <c r="E186" s="247" t="s">
        <v>1</v>
      </c>
      <c r="F186" s="248" t="s">
        <v>181</v>
      </c>
      <c r="G186" s="246"/>
      <c r="H186" s="247" t="s">
        <v>1</v>
      </c>
      <c r="I186" s="249"/>
      <c r="J186" s="246"/>
      <c r="K186" s="246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159</v>
      </c>
      <c r="AU186" s="254" t="s">
        <v>87</v>
      </c>
      <c r="AV186" s="13" t="s">
        <v>85</v>
      </c>
      <c r="AW186" s="13" t="s">
        <v>33</v>
      </c>
      <c r="AX186" s="13" t="s">
        <v>77</v>
      </c>
      <c r="AY186" s="254" t="s">
        <v>148</v>
      </c>
    </row>
    <row r="187" s="14" customFormat="1">
      <c r="A187" s="14"/>
      <c r="B187" s="255"/>
      <c r="C187" s="256"/>
      <c r="D187" s="240" t="s">
        <v>159</v>
      </c>
      <c r="E187" s="257" t="s">
        <v>1</v>
      </c>
      <c r="F187" s="258" t="s">
        <v>209</v>
      </c>
      <c r="G187" s="256"/>
      <c r="H187" s="259">
        <v>12.215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159</v>
      </c>
      <c r="AU187" s="265" t="s">
        <v>87</v>
      </c>
      <c r="AV187" s="14" t="s">
        <v>87</v>
      </c>
      <c r="AW187" s="14" t="s">
        <v>33</v>
      </c>
      <c r="AX187" s="14" t="s">
        <v>77</v>
      </c>
      <c r="AY187" s="265" t="s">
        <v>148</v>
      </c>
    </row>
    <row r="188" s="14" customFormat="1">
      <c r="A188" s="14"/>
      <c r="B188" s="255"/>
      <c r="C188" s="256"/>
      <c r="D188" s="240" t="s">
        <v>159</v>
      </c>
      <c r="E188" s="257" t="s">
        <v>1</v>
      </c>
      <c r="F188" s="258" t="s">
        <v>210</v>
      </c>
      <c r="G188" s="256"/>
      <c r="H188" s="259">
        <v>16.565000000000001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159</v>
      </c>
      <c r="AU188" s="265" t="s">
        <v>87</v>
      </c>
      <c r="AV188" s="14" t="s">
        <v>87</v>
      </c>
      <c r="AW188" s="14" t="s">
        <v>33</v>
      </c>
      <c r="AX188" s="14" t="s">
        <v>77</v>
      </c>
      <c r="AY188" s="265" t="s">
        <v>148</v>
      </c>
    </row>
    <row r="189" s="14" customFormat="1">
      <c r="A189" s="14"/>
      <c r="B189" s="255"/>
      <c r="C189" s="256"/>
      <c r="D189" s="240" t="s">
        <v>159</v>
      </c>
      <c r="E189" s="257" t="s">
        <v>1</v>
      </c>
      <c r="F189" s="258" t="s">
        <v>211</v>
      </c>
      <c r="G189" s="256"/>
      <c r="H189" s="259">
        <v>4.2629999999999999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159</v>
      </c>
      <c r="AU189" s="265" t="s">
        <v>87</v>
      </c>
      <c r="AV189" s="14" t="s">
        <v>87</v>
      </c>
      <c r="AW189" s="14" t="s">
        <v>33</v>
      </c>
      <c r="AX189" s="14" t="s">
        <v>77</v>
      </c>
      <c r="AY189" s="265" t="s">
        <v>148</v>
      </c>
    </row>
    <row r="190" s="14" customFormat="1">
      <c r="A190" s="14"/>
      <c r="B190" s="255"/>
      <c r="C190" s="256"/>
      <c r="D190" s="240" t="s">
        <v>159</v>
      </c>
      <c r="E190" s="257" t="s">
        <v>1</v>
      </c>
      <c r="F190" s="258" t="s">
        <v>212</v>
      </c>
      <c r="G190" s="256"/>
      <c r="H190" s="259">
        <v>4.2629999999999999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159</v>
      </c>
      <c r="AU190" s="265" t="s">
        <v>87</v>
      </c>
      <c r="AV190" s="14" t="s">
        <v>87</v>
      </c>
      <c r="AW190" s="14" t="s">
        <v>33</v>
      </c>
      <c r="AX190" s="14" t="s">
        <v>77</v>
      </c>
      <c r="AY190" s="265" t="s">
        <v>148</v>
      </c>
    </row>
    <row r="191" s="14" customFormat="1">
      <c r="A191" s="14"/>
      <c r="B191" s="255"/>
      <c r="C191" s="256"/>
      <c r="D191" s="240" t="s">
        <v>159</v>
      </c>
      <c r="E191" s="257" t="s">
        <v>1</v>
      </c>
      <c r="F191" s="258" t="s">
        <v>213</v>
      </c>
      <c r="G191" s="256"/>
      <c r="H191" s="259">
        <v>8.5609999999999999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159</v>
      </c>
      <c r="AU191" s="265" t="s">
        <v>87</v>
      </c>
      <c r="AV191" s="14" t="s">
        <v>87</v>
      </c>
      <c r="AW191" s="14" t="s">
        <v>33</v>
      </c>
      <c r="AX191" s="14" t="s">
        <v>77</v>
      </c>
      <c r="AY191" s="265" t="s">
        <v>148</v>
      </c>
    </row>
    <row r="192" s="14" customFormat="1">
      <c r="A192" s="14"/>
      <c r="B192" s="255"/>
      <c r="C192" s="256"/>
      <c r="D192" s="240" t="s">
        <v>159</v>
      </c>
      <c r="E192" s="257" t="s">
        <v>1</v>
      </c>
      <c r="F192" s="258" t="s">
        <v>214</v>
      </c>
      <c r="G192" s="256"/>
      <c r="H192" s="259">
        <v>4.3499999999999996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159</v>
      </c>
      <c r="AU192" s="265" t="s">
        <v>87</v>
      </c>
      <c r="AV192" s="14" t="s">
        <v>87</v>
      </c>
      <c r="AW192" s="14" t="s">
        <v>33</v>
      </c>
      <c r="AX192" s="14" t="s">
        <v>77</v>
      </c>
      <c r="AY192" s="265" t="s">
        <v>148</v>
      </c>
    </row>
    <row r="193" s="13" customFormat="1">
      <c r="A193" s="13"/>
      <c r="B193" s="245"/>
      <c r="C193" s="246"/>
      <c r="D193" s="240" t="s">
        <v>159</v>
      </c>
      <c r="E193" s="247" t="s">
        <v>1</v>
      </c>
      <c r="F193" s="248" t="s">
        <v>184</v>
      </c>
      <c r="G193" s="246"/>
      <c r="H193" s="247" t="s">
        <v>1</v>
      </c>
      <c r="I193" s="249"/>
      <c r="J193" s="246"/>
      <c r="K193" s="246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159</v>
      </c>
      <c r="AU193" s="254" t="s">
        <v>87</v>
      </c>
      <c r="AV193" s="13" t="s">
        <v>85</v>
      </c>
      <c r="AW193" s="13" t="s">
        <v>33</v>
      </c>
      <c r="AX193" s="13" t="s">
        <v>77</v>
      </c>
      <c r="AY193" s="254" t="s">
        <v>148</v>
      </c>
    </row>
    <row r="194" s="14" customFormat="1">
      <c r="A194" s="14"/>
      <c r="B194" s="255"/>
      <c r="C194" s="256"/>
      <c r="D194" s="240" t="s">
        <v>159</v>
      </c>
      <c r="E194" s="257" t="s">
        <v>1</v>
      </c>
      <c r="F194" s="258" t="s">
        <v>215</v>
      </c>
      <c r="G194" s="256"/>
      <c r="H194" s="259">
        <v>9.8789999999999996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159</v>
      </c>
      <c r="AU194" s="265" t="s">
        <v>87</v>
      </c>
      <c r="AV194" s="14" t="s">
        <v>87</v>
      </c>
      <c r="AW194" s="14" t="s">
        <v>33</v>
      </c>
      <c r="AX194" s="14" t="s">
        <v>77</v>
      </c>
      <c r="AY194" s="265" t="s">
        <v>148</v>
      </c>
    </row>
    <row r="195" s="14" customFormat="1">
      <c r="A195" s="14"/>
      <c r="B195" s="255"/>
      <c r="C195" s="256"/>
      <c r="D195" s="240" t="s">
        <v>159</v>
      </c>
      <c r="E195" s="257" t="s">
        <v>1</v>
      </c>
      <c r="F195" s="258" t="s">
        <v>216</v>
      </c>
      <c r="G195" s="256"/>
      <c r="H195" s="259">
        <v>4.9169999999999998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159</v>
      </c>
      <c r="AU195" s="265" t="s">
        <v>87</v>
      </c>
      <c r="AV195" s="14" t="s">
        <v>87</v>
      </c>
      <c r="AW195" s="14" t="s">
        <v>33</v>
      </c>
      <c r="AX195" s="14" t="s">
        <v>77</v>
      </c>
      <c r="AY195" s="265" t="s">
        <v>148</v>
      </c>
    </row>
    <row r="196" s="14" customFormat="1">
      <c r="A196" s="14"/>
      <c r="B196" s="255"/>
      <c r="C196" s="256"/>
      <c r="D196" s="240" t="s">
        <v>159</v>
      </c>
      <c r="E196" s="257" t="s">
        <v>1</v>
      </c>
      <c r="F196" s="258" t="s">
        <v>217</v>
      </c>
      <c r="G196" s="256"/>
      <c r="H196" s="259">
        <v>5.1630000000000003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159</v>
      </c>
      <c r="AU196" s="265" t="s">
        <v>87</v>
      </c>
      <c r="AV196" s="14" t="s">
        <v>87</v>
      </c>
      <c r="AW196" s="14" t="s">
        <v>33</v>
      </c>
      <c r="AX196" s="14" t="s">
        <v>77</v>
      </c>
      <c r="AY196" s="265" t="s">
        <v>148</v>
      </c>
    </row>
    <row r="197" s="14" customFormat="1">
      <c r="A197" s="14"/>
      <c r="B197" s="255"/>
      <c r="C197" s="256"/>
      <c r="D197" s="240" t="s">
        <v>159</v>
      </c>
      <c r="E197" s="257" t="s">
        <v>1</v>
      </c>
      <c r="F197" s="258" t="s">
        <v>218</v>
      </c>
      <c r="G197" s="256"/>
      <c r="H197" s="259">
        <v>4.984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159</v>
      </c>
      <c r="AU197" s="265" t="s">
        <v>87</v>
      </c>
      <c r="AV197" s="14" t="s">
        <v>87</v>
      </c>
      <c r="AW197" s="14" t="s">
        <v>33</v>
      </c>
      <c r="AX197" s="14" t="s">
        <v>77</v>
      </c>
      <c r="AY197" s="265" t="s">
        <v>148</v>
      </c>
    </row>
    <row r="198" s="14" customFormat="1">
      <c r="A198" s="14"/>
      <c r="B198" s="255"/>
      <c r="C198" s="256"/>
      <c r="D198" s="240" t="s">
        <v>159</v>
      </c>
      <c r="E198" s="257" t="s">
        <v>1</v>
      </c>
      <c r="F198" s="258" t="s">
        <v>219</v>
      </c>
      <c r="G198" s="256"/>
      <c r="H198" s="259">
        <v>4.984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159</v>
      </c>
      <c r="AU198" s="265" t="s">
        <v>87</v>
      </c>
      <c r="AV198" s="14" t="s">
        <v>87</v>
      </c>
      <c r="AW198" s="14" t="s">
        <v>33</v>
      </c>
      <c r="AX198" s="14" t="s">
        <v>77</v>
      </c>
      <c r="AY198" s="265" t="s">
        <v>148</v>
      </c>
    </row>
    <row r="199" s="16" customFormat="1">
      <c r="A199" s="16"/>
      <c r="B199" s="277"/>
      <c r="C199" s="278"/>
      <c r="D199" s="240" t="s">
        <v>159</v>
      </c>
      <c r="E199" s="279" t="s">
        <v>1</v>
      </c>
      <c r="F199" s="280" t="s">
        <v>185</v>
      </c>
      <c r="G199" s="278"/>
      <c r="H199" s="281">
        <v>102.66500000000001</v>
      </c>
      <c r="I199" s="282"/>
      <c r="J199" s="278"/>
      <c r="K199" s="278"/>
      <c r="L199" s="283"/>
      <c r="M199" s="284"/>
      <c r="N199" s="285"/>
      <c r="O199" s="285"/>
      <c r="P199" s="285"/>
      <c r="Q199" s="285"/>
      <c r="R199" s="285"/>
      <c r="S199" s="285"/>
      <c r="T199" s="28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7" t="s">
        <v>159</v>
      </c>
      <c r="AU199" s="287" t="s">
        <v>87</v>
      </c>
      <c r="AV199" s="16" t="s">
        <v>155</v>
      </c>
      <c r="AW199" s="16" t="s">
        <v>33</v>
      </c>
      <c r="AX199" s="16" t="s">
        <v>85</v>
      </c>
      <c r="AY199" s="287" t="s">
        <v>148</v>
      </c>
    </row>
    <row r="200" s="2" customFormat="1" ht="33" customHeight="1">
      <c r="A200" s="39"/>
      <c r="B200" s="40"/>
      <c r="C200" s="227" t="s">
        <v>220</v>
      </c>
      <c r="D200" s="227" t="s">
        <v>150</v>
      </c>
      <c r="E200" s="228" t="s">
        <v>221</v>
      </c>
      <c r="F200" s="229" t="s">
        <v>222</v>
      </c>
      <c r="G200" s="230" t="s">
        <v>204</v>
      </c>
      <c r="H200" s="231">
        <v>225.727</v>
      </c>
      <c r="I200" s="232"/>
      <c r="J200" s="233">
        <f>ROUND(I200*H200,2)</f>
        <v>0</v>
      </c>
      <c r="K200" s="229" t="s">
        <v>154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155</v>
      </c>
      <c r="AT200" s="238" t="s">
        <v>150</v>
      </c>
      <c r="AU200" s="238" t="s">
        <v>87</v>
      </c>
      <c r="AY200" s="18" t="s">
        <v>148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155</v>
      </c>
      <c r="BM200" s="238" t="s">
        <v>223</v>
      </c>
    </row>
    <row r="201" s="13" customFormat="1">
      <c r="A201" s="13"/>
      <c r="B201" s="245"/>
      <c r="C201" s="246"/>
      <c r="D201" s="240" t="s">
        <v>159</v>
      </c>
      <c r="E201" s="247" t="s">
        <v>1</v>
      </c>
      <c r="F201" s="248" t="s">
        <v>224</v>
      </c>
      <c r="G201" s="246"/>
      <c r="H201" s="247" t="s">
        <v>1</v>
      </c>
      <c r="I201" s="249"/>
      <c r="J201" s="246"/>
      <c r="K201" s="246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159</v>
      </c>
      <c r="AU201" s="254" t="s">
        <v>87</v>
      </c>
      <c r="AV201" s="13" t="s">
        <v>85</v>
      </c>
      <c r="AW201" s="13" t="s">
        <v>33</v>
      </c>
      <c r="AX201" s="13" t="s">
        <v>77</v>
      </c>
      <c r="AY201" s="254" t="s">
        <v>148</v>
      </c>
    </row>
    <row r="202" s="13" customFormat="1">
      <c r="A202" s="13"/>
      <c r="B202" s="245"/>
      <c r="C202" s="246"/>
      <c r="D202" s="240" t="s">
        <v>159</v>
      </c>
      <c r="E202" s="247" t="s">
        <v>1</v>
      </c>
      <c r="F202" s="248" t="s">
        <v>225</v>
      </c>
      <c r="G202" s="246"/>
      <c r="H202" s="247" t="s">
        <v>1</v>
      </c>
      <c r="I202" s="249"/>
      <c r="J202" s="246"/>
      <c r="K202" s="246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159</v>
      </c>
      <c r="AU202" s="254" t="s">
        <v>87</v>
      </c>
      <c r="AV202" s="13" t="s">
        <v>85</v>
      </c>
      <c r="AW202" s="13" t="s">
        <v>33</v>
      </c>
      <c r="AX202" s="13" t="s">
        <v>77</v>
      </c>
      <c r="AY202" s="254" t="s">
        <v>148</v>
      </c>
    </row>
    <row r="203" s="14" customFormat="1">
      <c r="A203" s="14"/>
      <c r="B203" s="255"/>
      <c r="C203" s="256"/>
      <c r="D203" s="240" t="s">
        <v>159</v>
      </c>
      <c r="E203" s="257" t="s">
        <v>1</v>
      </c>
      <c r="F203" s="258" t="s">
        <v>226</v>
      </c>
      <c r="G203" s="256"/>
      <c r="H203" s="259">
        <v>51.593000000000004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159</v>
      </c>
      <c r="AU203" s="265" t="s">
        <v>87</v>
      </c>
      <c r="AV203" s="14" t="s">
        <v>87</v>
      </c>
      <c r="AW203" s="14" t="s">
        <v>33</v>
      </c>
      <c r="AX203" s="14" t="s">
        <v>77</v>
      </c>
      <c r="AY203" s="265" t="s">
        <v>148</v>
      </c>
    </row>
    <row r="204" s="13" customFormat="1">
      <c r="A204" s="13"/>
      <c r="B204" s="245"/>
      <c r="C204" s="246"/>
      <c r="D204" s="240" t="s">
        <v>159</v>
      </c>
      <c r="E204" s="247" t="s">
        <v>1</v>
      </c>
      <c r="F204" s="248" t="s">
        <v>227</v>
      </c>
      <c r="G204" s="246"/>
      <c r="H204" s="247" t="s">
        <v>1</v>
      </c>
      <c r="I204" s="249"/>
      <c r="J204" s="246"/>
      <c r="K204" s="246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159</v>
      </c>
      <c r="AU204" s="254" t="s">
        <v>87</v>
      </c>
      <c r="AV204" s="13" t="s">
        <v>85</v>
      </c>
      <c r="AW204" s="13" t="s">
        <v>33</v>
      </c>
      <c r="AX204" s="13" t="s">
        <v>77</v>
      </c>
      <c r="AY204" s="254" t="s">
        <v>148</v>
      </c>
    </row>
    <row r="205" s="14" customFormat="1">
      <c r="A205" s="14"/>
      <c r="B205" s="255"/>
      <c r="C205" s="256"/>
      <c r="D205" s="240" t="s">
        <v>159</v>
      </c>
      <c r="E205" s="257" t="s">
        <v>1</v>
      </c>
      <c r="F205" s="258" t="s">
        <v>228</v>
      </c>
      <c r="G205" s="256"/>
      <c r="H205" s="259">
        <v>9.5719999999999992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159</v>
      </c>
      <c r="AU205" s="265" t="s">
        <v>87</v>
      </c>
      <c r="AV205" s="14" t="s">
        <v>87</v>
      </c>
      <c r="AW205" s="14" t="s">
        <v>33</v>
      </c>
      <c r="AX205" s="14" t="s">
        <v>77</v>
      </c>
      <c r="AY205" s="265" t="s">
        <v>148</v>
      </c>
    </row>
    <row r="206" s="14" customFormat="1">
      <c r="A206" s="14"/>
      <c r="B206" s="255"/>
      <c r="C206" s="256"/>
      <c r="D206" s="240" t="s">
        <v>159</v>
      </c>
      <c r="E206" s="257" t="s">
        <v>1</v>
      </c>
      <c r="F206" s="258" t="s">
        <v>229</v>
      </c>
      <c r="G206" s="256"/>
      <c r="H206" s="259">
        <v>7.3979999999999997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159</v>
      </c>
      <c r="AU206" s="265" t="s">
        <v>87</v>
      </c>
      <c r="AV206" s="14" t="s">
        <v>87</v>
      </c>
      <c r="AW206" s="14" t="s">
        <v>33</v>
      </c>
      <c r="AX206" s="14" t="s">
        <v>77</v>
      </c>
      <c r="AY206" s="265" t="s">
        <v>148</v>
      </c>
    </row>
    <row r="207" s="13" customFormat="1">
      <c r="A207" s="13"/>
      <c r="B207" s="245"/>
      <c r="C207" s="246"/>
      <c r="D207" s="240" t="s">
        <v>159</v>
      </c>
      <c r="E207" s="247" t="s">
        <v>1</v>
      </c>
      <c r="F207" s="248" t="s">
        <v>230</v>
      </c>
      <c r="G207" s="246"/>
      <c r="H207" s="247" t="s">
        <v>1</v>
      </c>
      <c r="I207" s="249"/>
      <c r="J207" s="246"/>
      <c r="K207" s="246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159</v>
      </c>
      <c r="AU207" s="254" t="s">
        <v>87</v>
      </c>
      <c r="AV207" s="13" t="s">
        <v>85</v>
      </c>
      <c r="AW207" s="13" t="s">
        <v>33</v>
      </c>
      <c r="AX207" s="13" t="s">
        <v>77</v>
      </c>
      <c r="AY207" s="254" t="s">
        <v>148</v>
      </c>
    </row>
    <row r="208" s="14" customFormat="1">
      <c r="A208" s="14"/>
      <c r="B208" s="255"/>
      <c r="C208" s="256"/>
      <c r="D208" s="240" t="s">
        <v>159</v>
      </c>
      <c r="E208" s="257" t="s">
        <v>1</v>
      </c>
      <c r="F208" s="258" t="s">
        <v>231</v>
      </c>
      <c r="G208" s="256"/>
      <c r="H208" s="259">
        <v>2.552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159</v>
      </c>
      <c r="AU208" s="265" t="s">
        <v>87</v>
      </c>
      <c r="AV208" s="14" t="s">
        <v>87</v>
      </c>
      <c r="AW208" s="14" t="s">
        <v>33</v>
      </c>
      <c r="AX208" s="14" t="s">
        <v>77</v>
      </c>
      <c r="AY208" s="265" t="s">
        <v>148</v>
      </c>
    </row>
    <row r="209" s="14" customFormat="1">
      <c r="A209" s="14"/>
      <c r="B209" s="255"/>
      <c r="C209" s="256"/>
      <c r="D209" s="240" t="s">
        <v>159</v>
      </c>
      <c r="E209" s="257" t="s">
        <v>1</v>
      </c>
      <c r="F209" s="258" t="s">
        <v>232</v>
      </c>
      <c r="G209" s="256"/>
      <c r="H209" s="259">
        <v>1.5629999999999999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5" t="s">
        <v>159</v>
      </c>
      <c r="AU209" s="265" t="s">
        <v>87</v>
      </c>
      <c r="AV209" s="14" t="s">
        <v>87</v>
      </c>
      <c r="AW209" s="14" t="s">
        <v>33</v>
      </c>
      <c r="AX209" s="14" t="s">
        <v>77</v>
      </c>
      <c r="AY209" s="265" t="s">
        <v>148</v>
      </c>
    </row>
    <row r="210" s="13" customFormat="1">
      <c r="A210" s="13"/>
      <c r="B210" s="245"/>
      <c r="C210" s="246"/>
      <c r="D210" s="240" t="s">
        <v>159</v>
      </c>
      <c r="E210" s="247" t="s">
        <v>1</v>
      </c>
      <c r="F210" s="248" t="s">
        <v>233</v>
      </c>
      <c r="G210" s="246"/>
      <c r="H210" s="247" t="s">
        <v>1</v>
      </c>
      <c r="I210" s="249"/>
      <c r="J210" s="246"/>
      <c r="K210" s="246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159</v>
      </c>
      <c r="AU210" s="254" t="s">
        <v>87</v>
      </c>
      <c r="AV210" s="13" t="s">
        <v>85</v>
      </c>
      <c r="AW210" s="13" t="s">
        <v>33</v>
      </c>
      <c r="AX210" s="13" t="s">
        <v>77</v>
      </c>
      <c r="AY210" s="254" t="s">
        <v>148</v>
      </c>
    </row>
    <row r="211" s="14" customFormat="1">
      <c r="A211" s="14"/>
      <c r="B211" s="255"/>
      <c r="C211" s="256"/>
      <c r="D211" s="240" t="s">
        <v>159</v>
      </c>
      <c r="E211" s="257" t="s">
        <v>1</v>
      </c>
      <c r="F211" s="258" t="s">
        <v>234</v>
      </c>
      <c r="G211" s="256"/>
      <c r="H211" s="259">
        <v>145.75800000000001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159</v>
      </c>
      <c r="AU211" s="265" t="s">
        <v>87</v>
      </c>
      <c r="AV211" s="14" t="s">
        <v>87</v>
      </c>
      <c r="AW211" s="14" t="s">
        <v>33</v>
      </c>
      <c r="AX211" s="14" t="s">
        <v>77</v>
      </c>
      <c r="AY211" s="265" t="s">
        <v>148</v>
      </c>
    </row>
    <row r="212" s="14" customFormat="1">
      <c r="A212" s="14"/>
      <c r="B212" s="255"/>
      <c r="C212" s="256"/>
      <c r="D212" s="240" t="s">
        <v>159</v>
      </c>
      <c r="E212" s="257" t="s">
        <v>1</v>
      </c>
      <c r="F212" s="258" t="s">
        <v>235</v>
      </c>
      <c r="G212" s="256"/>
      <c r="H212" s="259">
        <v>130.596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159</v>
      </c>
      <c r="AU212" s="265" t="s">
        <v>87</v>
      </c>
      <c r="AV212" s="14" t="s">
        <v>87</v>
      </c>
      <c r="AW212" s="14" t="s">
        <v>33</v>
      </c>
      <c r="AX212" s="14" t="s">
        <v>77</v>
      </c>
      <c r="AY212" s="265" t="s">
        <v>148</v>
      </c>
    </row>
    <row r="213" s="13" customFormat="1">
      <c r="A213" s="13"/>
      <c r="B213" s="245"/>
      <c r="C213" s="246"/>
      <c r="D213" s="240" t="s">
        <v>159</v>
      </c>
      <c r="E213" s="247" t="s">
        <v>1</v>
      </c>
      <c r="F213" s="248" t="s">
        <v>227</v>
      </c>
      <c r="G213" s="246"/>
      <c r="H213" s="247" t="s">
        <v>1</v>
      </c>
      <c r="I213" s="249"/>
      <c r="J213" s="246"/>
      <c r="K213" s="246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159</v>
      </c>
      <c r="AU213" s="254" t="s">
        <v>87</v>
      </c>
      <c r="AV213" s="13" t="s">
        <v>85</v>
      </c>
      <c r="AW213" s="13" t="s">
        <v>33</v>
      </c>
      <c r="AX213" s="13" t="s">
        <v>77</v>
      </c>
      <c r="AY213" s="254" t="s">
        <v>148</v>
      </c>
    </row>
    <row r="214" s="14" customFormat="1">
      <c r="A214" s="14"/>
      <c r="B214" s="255"/>
      <c r="C214" s="256"/>
      <c r="D214" s="240" t="s">
        <v>159</v>
      </c>
      <c r="E214" s="257" t="s">
        <v>1</v>
      </c>
      <c r="F214" s="258" t="s">
        <v>236</v>
      </c>
      <c r="G214" s="256"/>
      <c r="H214" s="259">
        <v>25.728000000000002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159</v>
      </c>
      <c r="AU214" s="265" t="s">
        <v>87</v>
      </c>
      <c r="AV214" s="14" t="s">
        <v>87</v>
      </c>
      <c r="AW214" s="14" t="s">
        <v>33</v>
      </c>
      <c r="AX214" s="14" t="s">
        <v>77</v>
      </c>
      <c r="AY214" s="265" t="s">
        <v>148</v>
      </c>
    </row>
    <row r="215" s="13" customFormat="1">
      <c r="A215" s="13"/>
      <c r="B215" s="245"/>
      <c r="C215" s="246"/>
      <c r="D215" s="240" t="s">
        <v>159</v>
      </c>
      <c r="E215" s="247" t="s">
        <v>1</v>
      </c>
      <c r="F215" s="248" t="s">
        <v>230</v>
      </c>
      <c r="G215" s="246"/>
      <c r="H215" s="247" t="s">
        <v>1</v>
      </c>
      <c r="I215" s="249"/>
      <c r="J215" s="246"/>
      <c r="K215" s="246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159</v>
      </c>
      <c r="AU215" s="254" t="s">
        <v>87</v>
      </c>
      <c r="AV215" s="13" t="s">
        <v>85</v>
      </c>
      <c r="AW215" s="13" t="s">
        <v>33</v>
      </c>
      <c r="AX215" s="13" t="s">
        <v>77</v>
      </c>
      <c r="AY215" s="254" t="s">
        <v>148</v>
      </c>
    </row>
    <row r="216" s="14" customFormat="1">
      <c r="A216" s="14"/>
      <c r="B216" s="255"/>
      <c r="C216" s="256"/>
      <c r="D216" s="240" t="s">
        <v>159</v>
      </c>
      <c r="E216" s="257" t="s">
        <v>1</v>
      </c>
      <c r="F216" s="258" t="s">
        <v>237</v>
      </c>
      <c r="G216" s="256"/>
      <c r="H216" s="259">
        <v>4.6879999999999997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159</v>
      </c>
      <c r="AU216" s="265" t="s">
        <v>87</v>
      </c>
      <c r="AV216" s="14" t="s">
        <v>87</v>
      </c>
      <c r="AW216" s="14" t="s">
        <v>33</v>
      </c>
      <c r="AX216" s="14" t="s">
        <v>77</v>
      </c>
      <c r="AY216" s="265" t="s">
        <v>148</v>
      </c>
    </row>
    <row r="217" s="13" customFormat="1">
      <c r="A217" s="13"/>
      <c r="B217" s="245"/>
      <c r="C217" s="246"/>
      <c r="D217" s="240" t="s">
        <v>159</v>
      </c>
      <c r="E217" s="247" t="s">
        <v>1</v>
      </c>
      <c r="F217" s="248" t="s">
        <v>238</v>
      </c>
      <c r="G217" s="246"/>
      <c r="H217" s="247" t="s">
        <v>1</v>
      </c>
      <c r="I217" s="249"/>
      <c r="J217" s="246"/>
      <c r="K217" s="246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159</v>
      </c>
      <c r="AU217" s="254" t="s">
        <v>87</v>
      </c>
      <c r="AV217" s="13" t="s">
        <v>85</v>
      </c>
      <c r="AW217" s="13" t="s">
        <v>33</v>
      </c>
      <c r="AX217" s="13" t="s">
        <v>77</v>
      </c>
      <c r="AY217" s="254" t="s">
        <v>148</v>
      </c>
    </row>
    <row r="218" s="14" customFormat="1">
      <c r="A218" s="14"/>
      <c r="B218" s="255"/>
      <c r="C218" s="256"/>
      <c r="D218" s="240" t="s">
        <v>159</v>
      </c>
      <c r="E218" s="257" t="s">
        <v>1</v>
      </c>
      <c r="F218" s="258" t="s">
        <v>239</v>
      </c>
      <c r="G218" s="256"/>
      <c r="H218" s="259">
        <v>173.85300000000001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159</v>
      </c>
      <c r="AU218" s="265" t="s">
        <v>87</v>
      </c>
      <c r="AV218" s="14" t="s">
        <v>87</v>
      </c>
      <c r="AW218" s="14" t="s">
        <v>33</v>
      </c>
      <c r="AX218" s="14" t="s">
        <v>77</v>
      </c>
      <c r="AY218" s="265" t="s">
        <v>148</v>
      </c>
    </row>
    <row r="219" s="13" customFormat="1">
      <c r="A219" s="13"/>
      <c r="B219" s="245"/>
      <c r="C219" s="246"/>
      <c r="D219" s="240" t="s">
        <v>159</v>
      </c>
      <c r="E219" s="247" t="s">
        <v>1</v>
      </c>
      <c r="F219" s="248" t="s">
        <v>227</v>
      </c>
      <c r="G219" s="246"/>
      <c r="H219" s="247" t="s">
        <v>1</v>
      </c>
      <c r="I219" s="249"/>
      <c r="J219" s="246"/>
      <c r="K219" s="246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159</v>
      </c>
      <c r="AU219" s="254" t="s">
        <v>87</v>
      </c>
      <c r="AV219" s="13" t="s">
        <v>85</v>
      </c>
      <c r="AW219" s="13" t="s">
        <v>33</v>
      </c>
      <c r="AX219" s="13" t="s">
        <v>77</v>
      </c>
      <c r="AY219" s="254" t="s">
        <v>148</v>
      </c>
    </row>
    <row r="220" s="14" customFormat="1">
      <c r="A220" s="14"/>
      <c r="B220" s="255"/>
      <c r="C220" s="256"/>
      <c r="D220" s="240" t="s">
        <v>159</v>
      </c>
      <c r="E220" s="257" t="s">
        <v>1</v>
      </c>
      <c r="F220" s="258" t="s">
        <v>240</v>
      </c>
      <c r="G220" s="256"/>
      <c r="H220" s="259">
        <v>12.398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159</v>
      </c>
      <c r="AU220" s="265" t="s">
        <v>87</v>
      </c>
      <c r="AV220" s="14" t="s">
        <v>87</v>
      </c>
      <c r="AW220" s="14" t="s">
        <v>33</v>
      </c>
      <c r="AX220" s="14" t="s">
        <v>77</v>
      </c>
      <c r="AY220" s="265" t="s">
        <v>148</v>
      </c>
    </row>
    <row r="221" s="13" customFormat="1">
      <c r="A221" s="13"/>
      <c r="B221" s="245"/>
      <c r="C221" s="246"/>
      <c r="D221" s="240" t="s">
        <v>159</v>
      </c>
      <c r="E221" s="247" t="s">
        <v>1</v>
      </c>
      <c r="F221" s="248" t="s">
        <v>230</v>
      </c>
      <c r="G221" s="246"/>
      <c r="H221" s="247" t="s">
        <v>1</v>
      </c>
      <c r="I221" s="249"/>
      <c r="J221" s="246"/>
      <c r="K221" s="246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159</v>
      </c>
      <c r="AU221" s="254" t="s">
        <v>87</v>
      </c>
      <c r="AV221" s="13" t="s">
        <v>85</v>
      </c>
      <c r="AW221" s="13" t="s">
        <v>33</v>
      </c>
      <c r="AX221" s="13" t="s">
        <v>77</v>
      </c>
      <c r="AY221" s="254" t="s">
        <v>148</v>
      </c>
    </row>
    <row r="222" s="14" customFormat="1">
      <c r="A222" s="14"/>
      <c r="B222" s="255"/>
      <c r="C222" s="256"/>
      <c r="D222" s="240" t="s">
        <v>159</v>
      </c>
      <c r="E222" s="257" t="s">
        <v>1</v>
      </c>
      <c r="F222" s="258" t="s">
        <v>241</v>
      </c>
      <c r="G222" s="256"/>
      <c r="H222" s="259">
        <v>3.125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159</v>
      </c>
      <c r="AU222" s="265" t="s">
        <v>87</v>
      </c>
      <c r="AV222" s="14" t="s">
        <v>87</v>
      </c>
      <c r="AW222" s="14" t="s">
        <v>33</v>
      </c>
      <c r="AX222" s="14" t="s">
        <v>77</v>
      </c>
      <c r="AY222" s="265" t="s">
        <v>148</v>
      </c>
    </row>
    <row r="223" s="13" customFormat="1">
      <c r="A223" s="13"/>
      <c r="B223" s="245"/>
      <c r="C223" s="246"/>
      <c r="D223" s="240" t="s">
        <v>159</v>
      </c>
      <c r="E223" s="247" t="s">
        <v>1</v>
      </c>
      <c r="F223" s="248" t="s">
        <v>242</v>
      </c>
      <c r="G223" s="246"/>
      <c r="H223" s="247" t="s">
        <v>1</v>
      </c>
      <c r="I223" s="249"/>
      <c r="J223" s="246"/>
      <c r="K223" s="246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159</v>
      </c>
      <c r="AU223" s="254" t="s">
        <v>87</v>
      </c>
      <c r="AV223" s="13" t="s">
        <v>85</v>
      </c>
      <c r="AW223" s="13" t="s">
        <v>33</v>
      </c>
      <c r="AX223" s="13" t="s">
        <v>77</v>
      </c>
      <c r="AY223" s="254" t="s">
        <v>148</v>
      </c>
    </row>
    <row r="224" s="14" customFormat="1">
      <c r="A224" s="14"/>
      <c r="B224" s="255"/>
      <c r="C224" s="256"/>
      <c r="D224" s="240" t="s">
        <v>159</v>
      </c>
      <c r="E224" s="257" t="s">
        <v>1</v>
      </c>
      <c r="F224" s="258" t="s">
        <v>243</v>
      </c>
      <c r="G224" s="256"/>
      <c r="H224" s="259">
        <v>-0.70699999999999996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159</v>
      </c>
      <c r="AU224" s="265" t="s">
        <v>87</v>
      </c>
      <c r="AV224" s="14" t="s">
        <v>87</v>
      </c>
      <c r="AW224" s="14" t="s">
        <v>33</v>
      </c>
      <c r="AX224" s="14" t="s">
        <v>77</v>
      </c>
      <c r="AY224" s="265" t="s">
        <v>148</v>
      </c>
    </row>
    <row r="225" s="14" customFormat="1">
      <c r="A225" s="14"/>
      <c r="B225" s="255"/>
      <c r="C225" s="256"/>
      <c r="D225" s="240" t="s">
        <v>159</v>
      </c>
      <c r="E225" s="257" t="s">
        <v>1</v>
      </c>
      <c r="F225" s="258" t="s">
        <v>244</v>
      </c>
      <c r="G225" s="256"/>
      <c r="H225" s="259">
        <v>-0.188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159</v>
      </c>
      <c r="AU225" s="265" t="s">
        <v>87</v>
      </c>
      <c r="AV225" s="14" t="s">
        <v>87</v>
      </c>
      <c r="AW225" s="14" t="s">
        <v>33</v>
      </c>
      <c r="AX225" s="14" t="s">
        <v>77</v>
      </c>
      <c r="AY225" s="265" t="s">
        <v>148</v>
      </c>
    </row>
    <row r="226" s="14" customFormat="1">
      <c r="A226" s="14"/>
      <c r="B226" s="255"/>
      <c r="C226" s="256"/>
      <c r="D226" s="240" t="s">
        <v>159</v>
      </c>
      <c r="E226" s="257" t="s">
        <v>1</v>
      </c>
      <c r="F226" s="258" t="s">
        <v>245</v>
      </c>
      <c r="G226" s="256"/>
      <c r="H226" s="259">
        <v>-24.021000000000001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159</v>
      </c>
      <c r="AU226" s="265" t="s">
        <v>87</v>
      </c>
      <c r="AV226" s="14" t="s">
        <v>87</v>
      </c>
      <c r="AW226" s="14" t="s">
        <v>33</v>
      </c>
      <c r="AX226" s="14" t="s">
        <v>77</v>
      </c>
      <c r="AY226" s="265" t="s">
        <v>148</v>
      </c>
    </row>
    <row r="227" s="13" customFormat="1">
      <c r="A227" s="13"/>
      <c r="B227" s="245"/>
      <c r="C227" s="246"/>
      <c r="D227" s="240" t="s">
        <v>159</v>
      </c>
      <c r="E227" s="247" t="s">
        <v>1</v>
      </c>
      <c r="F227" s="248" t="s">
        <v>246</v>
      </c>
      <c r="G227" s="246"/>
      <c r="H227" s="247" t="s">
        <v>1</v>
      </c>
      <c r="I227" s="249"/>
      <c r="J227" s="246"/>
      <c r="K227" s="246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159</v>
      </c>
      <c r="AU227" s="254" t="s">
        <v>87</v>
      </c>
      <c r="AV227" s="13" t="s">
        <v>85</v>
      </c>
      <c r="AW227" s="13" t="s">
        <v>33</v>
      </c>
      <c r="AX227" s="13" t="s">
        <v>77</v>
      </c>
      <c r="AY227" s="254" t="s">
        <v>148</v>
      </c>
    </row>
    <row r="228" s="14" customFormat="1">
      <c r="A228" s="14"/>
      <c r="B228" s="255"/>
      <c r="C228" s="256"/>
      <c r="D228" s="240" t="s">
        <v>159</v>
      </c>
      <c r="E228" s="257" t="s">
        <v>1</v>
      </c>
      <c r="F228" s="258" t="s">
        <v>247</v>
      </c>
      <c r="G228" s="256"/>
      <c r="H228" s="259">
        <v>-7.556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159</v>
      </c>
      <c r="AU228" s="265" t="s">
        <v>87</v>
      </c>
      <c r="AV228" s="14" t="s">
        <v>87</v>
      </c>
      <c r="AW228" s="14" t="s">
        <v>33</v>
      </c>
      <c r="AX228" s="14" t="s">
        <v>77</v>
      </c>
      <c r="AY228" s="265" t="s">
        <v>148</v>
      </c>
    </row>
    <row r="229" s="14" customFormat="1">
      <c r="A229" s="14"/>
      <c r="B229" s="255"/>
      <c r="C229" s="256"/>
      <c r="D229" s="240" t="s">
        <v>159</v>
      </c>
      <c r="E229" s="257" t="s">
        <v>1</v>
      </c>
      <c r="F229" s="258" t="s">
        <v>248</v>
      </c>
      <c r="G229" s="256"/>
      <c r="H229" s="259">
        <v>-3.3799999999999999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159</v>
      </c>
      <c r="AU229" s="265" t="s">
        <v>87</v>
      </c>
      <c r="AV229" s="14" t="s">
        <v>87</v>
      </c>
      <c r="AW229" s="14" t="s">
        <v>33</v>
      </c>
      <c r="AX229" s="14" t="s">
        <v>77</v>
      </c>
      <c r="AY229" s="265" t="s">
        <v>148</v>
      </c>
    </row>
    <row r="230" s="13" customFormat="1">
      <c r="A230" s="13"/>
      <c r="B230" s="245"/>
      <c r="C230" s="246"/>
      <c r="D230" s="240" t="s">
        <v>159</v>
      </c>
      <c r="E230" s="247" t="s">
        <v>1</v>
      </c>
      <c r="F230" s="248" t="s">
        <v>249</v>
      </c>
      <c r="G230" s="246"/>
      <c r="H230" s="247" t="s">
        <v>1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159</v>
      </c>
      <c r="AU230" s="254" t="s">
        <v>87</v>
      </c>
      <c r="AV230" s="13" t="s">
        <v>85</v>
      </c>
      <c r="AW230" s="13" t="s">
        <v>33</v>
      </c>
      <c r="AX230" s="13" t="s">
        <v>77</v>
      </c>
      <c r="AY230" s="254" t="s">
        <v>148</v>
      </c>
    </row>
    <row r="231" s="13" customFormat="1">
      <c r="A231" s="13"/>
      <c r="B231" s="245"/>
      <c r="C231" s="246"/>
      <c r="D231" s="240" t="s">
        <v>159</v>
      </c>
      <c r="E231" s="247" t="s">
        <v>1</v>
      </c>
      <c r="F231" s="248" t="s">
        <v>250</v>
      </c>
      <c r="G231" s="246"/>
      <c r="H231" s="247" t="s">
        <v>1</v>
      </c>
      <c r="I231" s="249"/>
      <c r="J231" s="246"/>
      <c r="K231" s="246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159</v>
      </c>
      <c r="AU231" s="254" t="s">
        <v>87</v>
      </c>
      <c r="AV231" s="13" t="s">
        <v>85</v>
      </c>
      <c r="AW231" s="13" t="s">
        <v>33</v>
      </c>
      <c r="AX231" s="13" t="s">
        <v>77</v>
      </c>
      <c r="AY231" s="254" t="s">
        <v>148</v>
      </c>
    </row>
    <row r="232" s="14" customFormat="1">
      <c r="A232" s="14"/>
      <c r="B232" s="255"/>
      <c r="C232" s="256"/>
      <c r="D232" s="240" t="s">
        <v>159</v>
      </c>
      <c r="E232" s="257" t="s">
        <v>1</v>
      </c>
      <c r="F232" s="258" t="s">
        <v>251</v>
      </c>
      <c r="G232" s="256"/>
      <c r="H232" s="259">
        <v>1.044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159</v>
      </c>
      <c r="AU232" s="265" t="s">
        <v>87</v>
      </c>
      <c r="AV232" s="14" t="s">
        <v>87</v>
      </c>
      <c r="AW232" s="14" t="s">
        <v>33</v>
      </c>
      <c r="AX232" s="14" t="s">
        <v>77</v>
      </c>
      <c r="AY232" s="265" t="s">
        <v>148</v>
      </c>
    </row>
    <row r="233" s="14" customFormat="1">
      <c r="A233" s="14"/>
      <c r="B233" s="255"/>
      <c r="C233" s="256"/>
      <c r="D233" s="240" t="s">
        <v>159</v>
      </c>
      <c r="E233" s="257" t="s">
        <v>1</v>
      </c>
      <c r="F233" s="258" t="s">
        <v>252</v>
      </c>
      <c r="G233" s="256"/>
      <c r="H233" s="259">
        <v>6.9009999999999998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159</v>
      </c>
      <c r="AU233" s="265" t="s">
        <v>87</v>
      </c>
      <c r="AV233" s="14" t="s">
        <v>87</v>
      </c>
      <c r="AW233" s="14" t="s">
        <v>33</v>
      </c>
      <c r="AX233" s="14" t="s">
        <v>77</v>
      </c>
      <c r="AY233" s="265" t="s">
        <v>148</v>
      </c>
    </row>
    <row r="234" s="14" customFormat="1">
      <c r="A234" s="14"/>
      <c r="B234" s="255"/>
      <c r="C234" s="256"/>
      <c r="D234" s="240" t="s">
        <v>159</v>
      </c>
      <c r="E234" s="257" t="s">
        <v>1</v>
      </c>
      <c r="F234" s="258" t="s">
        <v>253</v>
      </c>
      <c r="G234" s="256"/>
      <c r="H234" s="259">
        <v>3.5609999999999999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159</v>
      </c>
      <c r="AU234" s="265" t="s">
        <v>87</v>
      </c>
      <c r="AV234" s="14" t="s">
        <v>87</v>
      </c>
      <c r="AW234" s="14" t="s">
        <v>33</v>
      </c>
      <c r="AX234" s="14" t="s">
        <v>77</v>
      </c>
      <c r="AY234" s="265" t="s">
        <v>148</v>
      </c>
    </row>
    <row r="235" s="13" customFormat="1">
      <c r="A235" s="13"/>
      <c r="B235" s="245"/>
      <c r="C235" s="246"/>
      <c r="D235" s="240" t="s">
        <v>159</v>
      </c>
      <c r="E235" s="247" t="s">
        <v>1</v>
      </c>
      <c r="F235" s="248" t="s">
        <v>254</v>
      </c>
      <c r="G235" s="246"/>
      <c r="H235" s="247" t="s">
        <v>1</v>
      </c>
      <c r="I235" s="249"/>
      <c r="J235" s="246"/>
      <c r="K235" s="246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159</v>
      </c>
      <c r="AU235" s="254" t="s">
        <v>87</v>
      </c>
      <c r="AV235" s="13" t="s">
        <v>85</v>
      </c>
      <c r="AW235" s="13" t="s">
        <v>33</v>
      </c>
      <c r="AX235" s="13" t="s">
        <v>77</v>
      </c>
      <c r="AY235" s="254" t="s">
        <v>148</v>
      </c>
    </row>
    <row r="236" s="13" customFormat="1">
      <c r="A236" s="13"/>
      <c r="B236" s="245"/>
      <c r="C236" s="246"/>
      <c r="D236" s="240" t="s">
        <v>159</v>
      </c>
      <c r="E236" s="247" t="s">
        <v>1</v>
      </c>
      <c r="F236" s="248" t="s">
        <v>255</v>
      </c>
      <c r="G236" s="246"/>
      <c r="H236" s="247" t="s">
        <v>1</v>
      </c>
      <c r="I236" s="249"/>
      <c r="J236" s="246"/>
      <c r="K236" s="246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159</v>
      </c>
      <c r="AU236" s="254" t="s">
        <v>87</v>
      </c>
      <c r="AV236" s="13" t="s">
        <v>85</v>
      </c>
      <c r="AW236" s="13" t="s">
        <v>33</v>
      </c>
      <c r="AX236" s="13" t="s">
        <v>77</v>
      </c>
      <c r="AY236" s="254" t="s">
        <v>148</v>
      </c>
    </row>
    <row r="237" s="14" customFormat="1">
      <c r="A237" s="14"/>
      <c r="B237" s="255"/>
      <c r="C237" s="256"/>
      <c r="D237" s="240" t="s">
        <v>159</v>
      </c>
      <c r="E237" s="257" t="s">
        <v>1</v>
      </c>
      <c r="F237" s="258" t="s">
        <v>256</v>
      </c>
      <c r="G237" s="256"/>
      <c r="H237" s="259">
        <v>-8.75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159</v>
      </c>
      <c r="AU237" s="265" t="s">
        <v>87</v>
      </c>
      <c r="AV237" s="14" t="s">
        <v>87</v>
      </c>
      <c r="AW237" s="14" t="s">
        <v>33</v>
      </c>
      <c r="AX237" s="14" t="s">
        <v>77</v>
      </c>
      <c r="AY237" s="265" t="s">
        <v>148</v>
      </c>
    </row>
    <row r="238" s="14" customFormat="1">
      <c r="A238" s="14"/>
      <c r="B238" s="255"/>
      <c r="C238" s="256"/>
      <c r="D238" s="240" t="s">
        <v>159</v>
      </c>
      <c r="E238" s="257" t="s">
        <v>1</v>
      </c>
      <c r="F238" s="258" t="s">
        <v>257</v>
      </c>
      <c r="G238" s="256"/>
      <c r="H238" s="259">
        <v>-1.1359999999999999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159</v>
      </c>
      <c r="AU238" s="265" t="s">
        <v>87</v>
      </c>
      <c r="AV238" s="14" t="s">
        <v>87</v>
      </c>
      <c r="AW238" s="14" t="s">
        <v>33</v>
      </c>
      <c r="AX238" s="14" t="s">
        <v>77</v>
      </c>
      <c r="AY238" s="265" t="s">
        <v>148</v>
      </c>
    </row>
    <row r="239" s="14" customFormat="1">
      <c r="A239" s="14"/>
      <c r="B239" s="255"/>
      <c r="C239" s="256"/>
      <c r="D239" s="240" t="s">
        <v>159</v>
      </c>
      <c r="E239" s="257" t="s">
        <v>1</v>
      </c>
      <c r="F239" s="258" t="s">
        <v>258</v>
      </c>
      <c r="G239" s="256"/>
      <c r="H239" s="259">
        <v>-1.47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159</v>
      </c>
      <c r="AU239" s="265" t="s">
        <v>87</v>
      </c>
      <c r="AV239" s="14" t="s">
        <v>87</v>
      </c>
      <c r="AW239" s="14" t="s">
        <v>33</v>
      </c>
      <c r="AX239" s="14" t="s">
        <v>77</v>
      </c>
      <c r="AY239" s="265" t="s">
        <v>148</v>
      </c>
    </row>
    <row r="240" s="14" customFormat="1">
      <c r="A240" s="14"/>
      <c r="B240" s="255"/>
      <c r="C240" s="256"/>
      <c r="D240" s="240" t="s">
        <v>159</v>
      </c>
      <c r="E240" s="257" t="s">
        <v>1</v>
      </c>
      <c r="F240" s="258" t="s">
        <v>259</v>
      </c>
      <c r="G240" s="256"/>
      <c r="H240" s="259">
        <v>-45.027999999999999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159</v>
      </c>
      <c r="AU240" s="265" t="s">
        <v>87</v>
      </c>
      <c r="AV240" s="14" t="s">
        <v>87</v>
      </c>
      <c r="AW240" s="14" t="s">
        <v>33</v>
      </c>
      <c r="AX240" s="14" t="s">
        <v>77</v>
      </c>
      <c r="AY240" s="265" t="s">
        <v>148</v>
      </c>
    </row>
    <row r="241" s="14" customFormat="1">
      <c r="A241" s="14"/>
      <c r="B241" s="255"/>
      <c r="C241" s="256"/>
      <c r="D241" s="240" t="s">
        <v>159</v>
      </c>
      <c r="E241" s="257" t="s">
        <v>1</v>
      </c>
      <c r="F241" s="258" t="s">
        <v>260</v>
      </c>
      <c r="G241" s="256"/>
      <c r="H241" s="259">
        <v>-4.5229999999999997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159</v>
      </c>
      <c r="AU241" s="265" t="s">
        <v>87</v>
      </c>
      <c r="AV241" s="14" t="s">
        <v>87</v>
      </c>
      <c r="AW241" s="14" t="s">
        <v>33</v>
      </c>
      <c r="AX241" s="14" t="s">
        <v>77</v>
      </c>
      <c r="AY241" s="265" t="s">
        <v>148</v>
      </c>
    </row>
    <row r="242" s="14" customFormat="1">
      <c r="A242" s="14"/>
      <c r="B242" s="255"/>
      <c r="C242" s="256"/>
      <c r="D242" s="240" t="s">
        <v>159</v>
      </c>
      <c r="E242" s="257" t="s">
        <v>1</v>
      </c>
      <c r="F242" s="258" t="s">
        <v>261</v>
      </c>
      <c r="G242" s="256"/>
      <c r="H242" s="259">
        <v>-29.844000000000001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159</v>
      </c>
      <c r="AU242" s="265" t="s">
        <v>87</v>
      </c>
      <c r="AV242" s="14" t="s">
        <v>87</v>
      </c>
      <c r="AW242" s="14" t="s">
        <v>33</v>
      </c>
      <c r="AX242" s="14" t="s">
        <v>77</v>
      </c>
      <c r="AY242" s="265" t="s">
        <v>148</v>
      </c>
    </row>
    <row r="243" s="14" customFormat="1">
      <c r="A243" s="14"/>
      <c r="B243" s="255"/>
      <c r="C243" s="256"/>
      <c r="D243" s="240" t="s">
        <v>159</v>
      </c>
      <c r="E243" s="257" t="s">
        <v>1</v>
      </c>
      <c r="F243" s="258" t="s">
        <v>262</v>
      </c>
      <c r="G243" s="256"/>
      <c r="H243" s="259">
        <v>-2.2730000000000001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159</v>
      </c>
      <c r="AU243" s="265" t="s">
        <v>87</v>
      </c>
      <c r="AV243" s="14" t="s">
        <v>87</v>
      </c>
      <c r="AW243" s="14" t="s">
        <v>33</v>
      </c>
      <c r="AX243" s="14" t="s">
        <v>77</v>
      </c>
      <c r="AY243" s="265" t="s">
        <v>148</v>
      </c>
    </row>
    <row r="244" s="15" customFormat="1">
      <c r="A244" s="15"/>
      <c r="B244" s="266"/>
      <c r="C244" s="267"/>
      <c r="D244" s="240" t="s">
        <v>159</v>
      </c>
      <c r="E244" s="268" t="s">
        <v>1</v>
      </c>
      <c r="F244" s="269" t="s">
        <v>165</v>
      </c>
      <c r="G244" s="267"/>
      <c r="H244" s="270">
        <v>451.45400000000001</v>
      </c>
      <c r="I244" s="271"/>
      <c r="J244" s="267"/>
      <c r="K244" s="267"/>
      <c r="L244" s="272"/>
      <c r="M244" s="273"/>
      <c r="N244" s="274"/>
      <c r="O244" s="274"/>
      <c r="P244" s="274"/>
      <c r="Q244" s="274"/>
      <c r="R244" s="274"/>
      <c r="S244" s="274"/>
      <c r="T244" s="27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6" t="s">
        <v>159</v>
      </c>
      <c r="AU244" s="276" t="s">
        <v>87</v>
      </c>
      <c r="AV244" s="15" t="s">
        <v>166</v>
      </c>
      <c r="AW244" s="15" t="s">
        <v>33</v>
      </c>
      <c r="AX244" s="15" t="s">
        <v>77</v>
      </c>
      <c r="AY244" s="276" t="s">
        <v>148</v>
      </c>
    </row>
    <row r="245" s="13" customFormat="1">
      <c r="A245" s="13"/>
      <c r="B245" s="245"/>
      <c r="C245" s="246"/>
      <c r="D245" s="240" t="s">
        <v>159</v>
      </c>
      <c r="E245" s="247" t="s">
        <v>1</v>
      </c>
      <c r="F245" s="248" t="s">
        <v>263</v>
      </c>
      <c r="G245" s="246"/>
      <c r="H245" s="247" t="s">
        <v>1</v>
      </c>
      <c r="I245" s="249"/>
      <c r="J245" s="246"/>
      <c r="K245" s="246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159</v>
      </c>
      <c r="AU245" s="254" t="s">
        <v>87</v>
      </c>
      <c r="AV245" s="13" t="s">
        <v>85</v>
      </c>
      <c r="AW245" s="13" t="s">
        <v>33</v>
      </c>
      <c r="AX245" s="13" t="s">
        <v>77</v>
      </c>
      <c r="AY245" s="254" t="s">
        <v>148</v>
      </c>
    </row>
    <row r="246" s="14" customFormat="1">
      <c r="A246" s="14"/>
      <c r="B246" s="255"/>
      <c r="C246" s="256"/>
      <c r="D246" s="240" t="s">
        <v>159</v>
      </c>
      <c r="E246" s="257" t="s">
        <v>1</v>
      </c>
      <c r="F246" s="258" t="s">
        <v>264</v>
      </c>
      <c r="G246" s="256"/>
      <c r="H246" s="259">
        <v>225.727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159</v>
      </c>
      <c r="AU246" s="265" t="s">
        <v>87</v>
      </c>
      <c r="AV246" s="14" t="s">
        <v>87</v>
      </c>
      <c r="AW246" s="14" t="s">
        <v>33</v>
      </c>
      <c r="AX246" s="14" t="s">
        <v>77</v>
      </c>
      <c r="AY246" s="265" t="s">
        <v>148</v>
      </c>
    </row>
    <row r="247" s="15" customFormat="1">
      <c r="A247" s="15"/>
      <c r="B247" s="266"/>
      <c r="C247" s="267"/>
      <c r="D247" s="240" t="s">
        <v>159</v>
      </c>
      <c r="E247" s="268" t="s">
        <v>1</v>
      </c>
      <c r="F247" s="269" t="s">
        <v>165</v>
      </c>
      <c r="G247" s="267"/>
      <c r="H247" s="270">
        <v>225.727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6" t="s">
        <v>159</v>
      </c>
      <c r="AU247" s="276" t="s">
        <v>87</v>
      </c>
      <c r="AV247" s="15" t="s">
        <v>166</v>
      </c>
      <c r="AW247" s="15" t="s">
        <v>33</v>
      </c>
      <c r="AX247" s="15" t="s">
        <v>85</v>
      </c>
      <c r="AY247" s="276" t="s">
        <v>148</v>
      </c>
    </row>
    <row r="248" s="2" customFormat="1" ht="33" customHeight="1">
      <c r="A248" s="39"/>
      <c r="B248" s="40"/>
      <c r="C248" s="227" t="s">
        <v>265</v>
      </c>
      <c r="D248" s="227" t="s">
        <v>150</v>
      </c>
      <c r="E248" s="228" t="s">
        <v>266</v>
      </c>
      <c r="F248" s="229" t="s">
        <v>267</v>
      </c>
      <c r="G248" s="230" t="s">
        <v>204</v>
      </c>
      <c r="H248" s="231">
        <v>225.727</v>
      </c>
      <c r="I248" s="232"/>
      <c r="J248" s="233">
        <f>ROUND(I248*H248,2)</f>
        <v>0</v>
      </c>
      <c r="K248" s="229" t="s">
        <v>154</v>
      </c>
      <c r="L248" s="45"/>
      <c r="M248" s="234" t="s">
        <v>1</v>
      </c>
      <c r="N248" s="235" t="s">
        <v>42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155</v>
      </c>
      <c r="AT248" s="238" t="s">
        <v>150</v>
      </c>
      <c r="AU248" s="238" t="s">
        <v>87</v>
      </c>
      <c r="AY248" s="18" t="s">
        <v>148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155</v>
      </c>
      <c r="BM248" s="238" t="s">
        <v>268</v>
      </c>
    </row>
    <row r="249" s="13" customFormat="1">
      <c r="A249" s="13"/>
      <c r="B249" s="245"/>
      <c r="C249" s="246"/>
      <c r="D249" s="240" t="s">
        <v>159</v>
      </c>
      <c r="E249" s="247" t="s">
        <v>1</v>
      </c>
      <c r="F249" s="248" t="s">
        <v>269</v>
      </c>
      <c r="G249" s="246"/>
      <c r="H249" s="247" t="s">
        <v>1</v>
      </c>
      <c r="I249" s="249"/>
      <c r="J249" s="246"/>
      <c r="K249" s="246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159</v>
      </c>
      <c r="AU249" s="254" t="s">
        <v>87</v>
      </c>
      <c r="AV249" s="13" t="s">
        <v>85</v>
      </c>
      <c r="AW249" s="13" t="s">
        <v>33</v>
      </c>
      <c r="AX249" s="13" t="s">
        <v>77</v>
      </c>
      <c r="AY249" s="254" t="s">
        <v>148</v>
      </c>
    </row>
    <row r="250" s="13" customFormat="1">
      <c r="A250" s="13"/>
      <c r="B250" s="245"/>
      <c r="C250" s="246"/>
      <c r="D250" s="240" t="s">
        <v>159</v>
      </c>
      <c r="E250" s="247" t="s">
        <v>1</v>
      </c>
      <c r="F250" s="248" t="s">
        <v>263</v>
      </c>
      <c r="G250" s="246"/>
      <c r="H250" s="247" t="s">
        <v>1</v>
      </c>
      <c r="I250" s="249"/>
      <c r="J250" s="246"/>
      <c r="K250" s="246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159</v>
      </c>
      <c r="AU250" s="254" t="s">
        <v>87</v>
      </c>
      <c r="AV250" s="13" t="s">
        <v>85</v>
      </c>
      <c r="AW250" s="13" t="s">
        <v>33</v>
      </c>
      <c r="AX250" s="13" t="s">
        <v>77</v>
      </c>
      <c r="AY250" s="254" t="s">
        <v>148</v>
      </c>
    </row>
    <row r="251" s="14" customFormat="1">
      <c r="A251" s="14"/>
      <c r="B251" s="255"/>
      <c r="C251" s="256"/>
      <c r="D251" s="240" t="s">
        <v>159</v>
      </c>
      <c r="E251" s="257" t="s">
        <v>1</v>
      </c>
      <c r="F251" s="258" t="s">
        <v>264</v>
      </c>
      <c r="G251" s="256"/>
      <c r="H251" s="259">
        <v>225.727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159</v>
      </c>
      <c r="AU251" s="265" t="s">
        <v>87</v>
      </c>
      <c r="AV251" s="14" t="s">
        <v>87</v>
      </c>
      <c r="AW251" s="14" t="s">
        <v>33</v>
      </c>
      <c r="AX251" s="14" t="s">
        <v>77</v>
      </c>
      <c r="AY251" s="265" t="s">
        <v>148</v>
      </c>
    </row>
    <row r="252" s="15" customFormat="1">
      <c r="A252" s="15"/>
      <c r="B252" s="266"/>
      <c r="C252" s="267"/>
      <c r="D252" s="240" t="s">
        <v>159</v>
      </c>
      <c r="E252" s="268" t="s">
        <v>1</v>
      </c>
      <c r="F252" s="269" t="s">
        <v>165</v>
      </c>
      <c r="G252" s="267"/>
      <c r="H252" s="270">
        <v>225.727</v>
      </c>
      <c r="I252" s="271"/>
      <c r="J252" s="267"/>
      <c r="K252" s="267"/>
      <c r="L252" s="272"/>
      <c r="M252" s="273"/>
      <c r="N252" s="274"/>
      <c r="O252" s="274"/>
      <c r="P252" s="274"/>
      <c r="Q252" s="274"/>
      <c r="R252" s="274"/>
      <c r="S252" s="274"/>
      <c r="T252" s="27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6" t="s">
        <v>159</v>
      </c>
      <c r="AU252" s="276" t="s">
        <v>87</v>
      </c>
      <c r="AV252" s="15" t="s">
        <v>166</v>
      </c>
      <c r="AW252" s="15" t="s">
        <v>33</v>
      </c>
      <c r="AX252" s="15" t="s">
        <v>85</v>
      </c>
      <c r="AY252" s="276" t="s">
        <v>148</v>
      </c>
    </row>
    <row r="253" s="2" customFormat="1" ht="21.75" customHeight="1">
      <c r="A253" s="39"/>
      <c r="B253" s="40"/>
      <c r="C253" s="227" t="s">
        <v>270</v>
      </c>
      <c r="D253" s="227" t="s">
        <v>150</v>
      </c>
      <c r="E253" s="228" t="s">
        <v>271</v>
      </c>
      <c r="F253" s="229" t="s">
        <v>272</v>
      </c>
      <c r="G253" s="230" t="s">
        <v>273</v>
      </c>
      <c r="H253" s="231">
        <v>841.375</v>
      </c>
      <c r="I253" s="232"/>
      <c r="J253" s="233">
        <f>ROUND(I253*H253,2)</f>
        <v>0</v>
      </c>
      <c r="K253" s="229" t="s">
        <v>154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0.00084999999999999995</v>
      </c>
      <c r="R253" s="236">
        <f>Q253*H253</f>
        <v>0.71516874999999991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155</v>
      </c>
      <c r="AT253" s="238" t="s">
        <v>150</v>
      </c>
      <c r="AU253" s="238" t="s">
        <v>87</v>
      </c>
      <c r="AY253" s="18" t="s">
        <v>148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155</v>
      </c>
      <c r="BM253" s="238" t="s">
        <v>274</v>
      </c>
    </row>
    <row r="254" s="13" customFormat="1">
      <c r="A254" s="13"/>
      <c r="B254" s="245"/>
      <c r="C254" s="246"/>
      <c r="D254" s="240" t="s">
        <v>159</v>
      </c>
      <c r="E254" s="247" t="s">
        <v>1</v>
      </c>
      <c r="F254" s="248" t="s">
        <v>225</v>
      </c>
      <c r="G254" s="246"/>
      <c r="H254" s="247" t="s">
        <v>1</v>
      </c>
      <c r="I254" s="249"/>
      <c r="J254" s="246"/>
      <c r="K254" s="246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159</v>
      </c>
      <c r="AU254" s="254" t="s">
        <v>87</v>
      </c>
      <c r="AV254" s="13" t="s">
        <v>85</v>
      </c>
      <c r="AW254" s="13" t="s">
        <v>33</v>
      </c>
      <c r="AX254" s="13" t="s">
        <v>77</v>
      </c>
      <c r="AY254" s="254" t="s">
        <v>148</v>
      </c>
    </row>
    <row r="255" s="14" customFormat="1">
      <c r="A255" s="14"/>
      <c r="B255" s="255"/>
      <c r="C255" s="256"/>
      <c r="D255" s="240" t="s">
        <v>159</v>
      </c>
      <c r="E255" s="257" t="s">
        <v>1</v>
      </c>
      <c r="F255" s="258" t="s">
        <v>275</v>
      </c>
      <c r="G255" s="256"/>
      <c r="H255" s="259">
        <v>69.251999999999995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159</v>
      </c>
      <c r="AU255" s="265" t="s">
        <v>87</v>
      </c>
      <c r="AV255" s="14" t="s">
        <v>87</v>
      </c>
      <c r="AW255" s="14" t="s">
        <v>33</v>
      </c>
      <c r="AX255" s="14" t="s">
        <v>77</v>
      </c>
      <c r="AY255" s="265" t="s">
        <v>148</v>
      </c>
    </row>
    <row r="256" s="13" customFormat="1">
      <c r="A256" s="13"/>
      <c r="B256" s="245"/>
      <c r="C256" s="246"/>
      <c r="D256" s="240" t="s">
        <v>159</v>
      </c>
      <c r="E256" s="247" t="s">
        <v>1</v>
      </c>
      <c r="F256" s="248" t="s">
        <v>227</v>
      </c>
      <c r="G256" s="246"/>
      <c r="H256" s="247" t="s">
        <v>1</v>
      </c>
      <c r="I256" s="249"/>
      <c r="J256" s="246"/>
      <c r="K256" s="246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159</v>
      </c>
      <c r="AU256" s="254" t="s">
        <v>87</v>
      </c>
      <c r="AV256" s="13" t="s">
        <v>85</v>
      </c>
      <c r="AW256" s="13" t="s">
        <v>33</v>
      </c>
      <c r="AX256" s="13" t="s">
        <v>77</v>
      </c>
      <c r="AY256" s="254" t="s">
        <v>148</v>
      </c>
    </row>
    <row r="257" s="14" customFormat="1">
      <c r="A257" s="14"/>
      <c r="B257" s="255"/>
      <c r="C257" s="256"/>
      <c r="D257" s="240" t="s">
        <v>159</v>
      </c>
      <c r="E257" s="257" t="s">
        <v>1</v>
      </c>
      <c r="F257" s="258" t="s">
        <v>276</v>
      </c>
      <c r="G257" s="256"/>
      <c r="H257" s="259">
        <v>7.0910000000000002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159</v>
      </c>
      <c r="AU257" s="265" t="s">
        <v>87</v>
      </c>
      <c r="AV257" s="14" t="s">
        <v>87</v>
      </c>
      <c r="AW257" s="14" t="s">
        <v>33</v>
      </c>
      <c r="AX257" s="14" t="s">
        <v>77</v>
      </c>
      <c r="AY257" s="265" t="s">
        <v>148</v>
      </c>
    </row>
    <row r="258" s="14" customFormat="1">
      <c r="A258" s="14"/>
      <c r="B258" s="255"/>
      <c r="C258" s="256"/>
      <c r="D258" s="240" t="s">
        <v>159</v>
      </c>
      <c r="E258" s="257" t="s">
        <v>1</v>
      </c>
      <c r="F258" s="258" t="s">
        <v>277</v>
      </c>
      <c r="G258" s="256"/>
      <c r="H258" s="259">
        <v>5.9189999999999996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159</v>
      </c>
      <c r="AU258" s="265" t="s">
        <v>87</v>
      </c>
      <c r="AV258" s="14" t="s">
        <v>87</v>
      </c>
      <c r="AW258" s="14" t="s">
        <v>33</v>
      </c>
      <c r="AX258" s="14" t="s">
        <v>77</v>
      </c>
      <c r="AY258" s="265" t="s">
        <v>148</v>
      </c>
    </row>
    <row r="259" s="13" customFormat="1">
      <c r="A259" s="13"/>
      <c r="B259" s="245"/>
      <c r="C259" s="246"/>
      <c r="D259" s="240" t="s">
        <v>159</v>
      </c>
      <c r="E259" s="247" t="s">
        <v>1</v>
      </c>
      <c r="F259" s="248" t="s">
        <v>230</v>
      </c>
      <c r="G259" s="246"/>
      <c r="H259" s="247" t="s">
        <v>1</v>
      </c>
      <c r="I259" s="249"/>
      <c r="J259" s="246"/>
      <c r="K259" s="246"/>
      <c r="L259" s="250"/>
      <c r="M259" s="251"/>
      <c r="N259" s="252"/>
      <c r="O259" s="252"/>
      <c r="P259" s="252"/>
      <c r="Q259" s="252"/>
      <c r="R259" s="252"/>
      <c r="S259" s="252"/>
      <c r="T259" s="25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4" t="s">
        <v>159</v>
      </c>
      <c r="AU259" s="254" t="s">
        <v>87</v>
      </c>
      <c r="AV259" s="13" t="s">
        <v>85</v>
      </c>
      <c r="AW259" s="13" t="s">
        <v>33</v>
      </c>
      <c r="AX259" s="13" t="s">
        <v>77</v>
      </c>
      <c r="AY259" s="254" t="s">
        <v>148</v>
      </c>
    </row>
    <row r="260" s="14" customFormat="1">
      <c r="A260" s="14"/>
      <c r="B260" s="255"/>
      <c r="C260" s="256"/>
      <c r="D260" s="240" t="s">
        <v>159</v>
      </c>
      <c r="E260" s="257" t="s">
        <v>1</v>
      </c>
      <c r="F260" s="258" t="s">
        <v>278</v>
      </c>
      <c r="G260" s="256"/>
      <c r="H260" s="259">
        <v>3.7799999999999998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159</v>
      </c>
      <c r="AU260" s="265" t="s">
        <v>87</v>
      </c>
      <c r="AV260" s="14" t="s">
        <v>87</v>
      </c>
      <c r="AW260" s="14" t="s">
        <v>33</v>
      </c>
      <c r="AX260" s="14" t="s">
        <v>77</v>
      </c>
      <c r="AY260" s="265" t="s">
        <v>148</v>
      </c>
    </row>
    <row r="261" s="14" customFormat="1">
      <c r="A261" s="14"/>
      <c r="B261" s="255"/>
      <c r="C261" s="256"/>
      <c r="D261" s="240" t="s">
        <v>159</v>
      </c>
      <c r="E261" s="257" t="s">
        <v>1</v>
      </c>
      <c r="F261" s="258" t="s">
        <v>279</v>
      </c>
      <c r="G261" s="256"/>
      <c r="H261" s="259">
        <v>2.5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159</v>
      </c>
      <c r="AU261" s="265" t="s">
        <v>87</v>
      </c>
      <c r="AV261" s="14" t="s">
        <v>87</v>
      </c>
      <c r="AW261" s="14" t="s">
        <v>33</v>
      </c>
      <c r="AX261" s="14" t="s">
        <v>77</v>
      </c>
      <c r="AY261" s="265" t="s">
        <v>148</v>
      </c>
    </row>
    <row r="262" s="13" customFormat="1">
      <c r="A262" s="13"/>
      <c r="B262" s="245"/>
      <c r="C262" s="246"/>
      <c r="D262" s="240" t="s">
        <v>159</v>
      </c>
      <c r="E262" s="247" t="s">
        <v>1</v>
      </c>
      <c r="F262" s="248" t="s">
        <v>233</v>
      </c>
      <c r="G262" s="246"/>
      <c r="H262" s="247" t="s">
        <v>1</v>
      </c>
      <c r="I262" s="249"/>
      <c r="J262" s="246"/>
      <c r="K262" s="246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159</v>
      </c>
      <c r="AU262" s="254" t="s">
        <v>87</v>
      </c>
      <c r="AV262" s="13" t="s">
        <v>85</v>
      </c>
      <c r="AW262" s="13" t="s">
        <v>33</v>
      </c>
      <c r="AX262" s="13" t="s">
        <v>77</v>
      </c>
      <c r="AY262" s="254" t="s">
        <v>148</v>
      </c>
    </row>
    <row r="263" s="14" customFormat="1">
      <c r="A263" s="14"/>
      <c r="B263" s="255"/>
      <c r="C263" s="256"/>
      <c r="D263" s="240" t="s">
        <v>159</v>
      </c>
      <c r="E263" s="257" t="s">
        <v>1</v>
      </c>
      <c r="F263" s="258" t="s">
        <v>280</v>
      </c>
      <c r="G263" s="256"/>
      <c r="H263" s="259">
        <v>251.30799999999999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159</v>
      </c>
      <c r="AU263" s="265" t="s">
        <v>87</v>
      </c>
      <c r="AV263" s="14" t="s">
        <v>87</v>
      </c>
      <c r="AW263" s="14" t="s">
        <v>33</v>
      </c>
      <c r="AX263" s="14" t="s">
        <v>77</v>
      </c>
      <c r="AY263" s="265" t="s">
        <v>148</v>
      </c>
    </row>
    <row r="264" s="14" customFormat="1">
      <c r="A264" s="14"/>
      <c r="B264" s="255"/>
      <c r="C264" s="256"/>
      <c r="D264" s="240" t="s">
        <v>159</v>
      </c>
      <c r="E264" s="257" t="s">
        <v>1</v>
      </c>
      <c r="F264" s="258" t="s">
        <v>281</v>
      </c>
      <c r="G264" s="256"/>
      <c r="H264" s="259">
        <v>225.16499999999999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159</v>
      </c>
      <c r="AU264" s="265" t="s">
        <v>87</v>
      </c>
      <c r="AV264" s="14" t="s">
        <v>87</v>
      </c>
      <c r="AW264" s="14" t="s">
        <v>33</v>
      </c>
      <c r="AX264" s="14" t="s">
        <v>77</v>
      </c>
      <c r="AY264" s="265" t="s">
        <v>148</v>
      </c>
    </row>
    <row r="265" s="13" customFormat="1">
      <c r="A265" s="13"/>
      <c r="B265" s="245"/>
      <c r="C265" s="246"/>
      <c r="D265" s="240" t="s">
        <v>159</v>
      </c>
      <c r="E265" s="247" t="s">
        <v>1</v>
      </c>
      <c r="F265" s="248" t="s">
        <v>227</v>
      </c>
      <c r="G265" s="246"/>
      <c r="H265" s="247" t="s">
        <v>1</v>
      </c>
      <c r="I265" s="249"/>
      <c r="J265" s="246"/>
      <c r="K265" s="246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159</v>
      </c>
      <c r="AU265" s="254" t="s">
        <v>87</v>
      </c>
      <c r="AV265" s="13" t="s">
        <v>85</v>
      </c>
      <c r="AW265" s="13" t="s">
        <v>33</v>
      </c>
      <c r="AX265" s="13" t="s">
        <v>77</v>
      </c>
      <c r="AY265" s="254" t="s">
        <v>148</v>
      </c>
    </row>
    <row r="266" s="14" customFormat="1">
      <c r="A266" s="14"/>
      <c r="B266" s="255"/>
      <c r="C266" s="256"/>
      <c r="D266" s="240" t="s">
        <v>159</v>
      </c>
      <c r="E266" s="257" t="s">
        <v>1</v>
      </c>
      <c r="F266" s="258" t="s">
        <v>282</v>
      </c>
      <c r="G266" s="256"/>
      <c r="H266" s="259">
        <v>20.582000000000001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5" t="s">
        <v>159</v>
      </c>
      <c r="AU266" s="265" t="s">
        <v>87</v>
      </c>
      <c r="AV266" s="14" t="s">
        <v>87</v>
      </c>
      <c r="AW266" s="14" t="s">
        <v>33</v>
      </c>
      <c r="AX266" s="14" t="s">
        <v>77</v>
      </c>
      <c r="AY266" s="265" t="s">
        <v>148</v>
      </c>
    </row>
    <row r="267" s="13" customFormat="1">
      <c r="A267" s="13"/>
      <c r="B267" s="245"/>
      <c r="C267" s="246"/>
      <c r="D267" s="240" t="s">
        <v>159</v>
      </c>
      <c r="E267" s="247" t="s">
        <v>1</v>
      </c>
      <c r="F267" s="248" t="s">
        <v>230</v>
      </c>
      <c r="G267" s="246"/>
      <c r="H267" s="247" t="s">
        <v>1</v>
      </c>
      <c r="I267" s="249"/>
      <c r="J267" s="246"/>
      <c r="K267" s="246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159</v>
      </c>
      <c r="AU267" s="254" t="s">
        <v>87</v>
      </c>
      <c r="AV267" s="13" t="s">
        <v>85</v>
      </c>
      <c r="AW267" s="13" t="s">
        <v>33</v>
      </c>
      <c r="AX267" s="13" t="s">
        <v>77</v>
      </c>
      <c r="AY267" s="254" t="s">
        <v>148</v>
      </c>
    </row>
    <row r="268" s="14" customFormat="1">
      <c r="A268" s="14"/>
      <c r="B268" s="255"/>
      <c r="C268" s="256"/>
      <c r="D268" s="240" t="s">
        <v>159</v>
      </c>
      <c r="E268" s="257" t="s">
        <v>1</v>
      </c>
      <c r="F268" s="258" t="s">
        <v>283</v>
      </c>
      <c r="G268" s="256"/>
      <c r="H268" s="259">
        <v>7.5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159</v>
      </c>
      <c r="AU268" s="265" t="s">
        <v>87</v>
      </c>
      <c r="AV268" s="14" t="s">
        <v>87</v>
      </c>
      <c r="AW268" s="14" t="s">
        <v>33</v>
      </c>
      <c r="AX268" s="14" t="s">
        <v>77</v>
      </c>
      <c r="AY268" s="265" t="s">
        <v>148</v>
      </c>
    </row>
    <row r="269" s="13" customFormat="1">
      <c r="A269" s="13"/>
      <c r="B269" s="245"/>
      <c r="C269" s="246"/>
      <c r="D269" s="240" t="s">
        <v>159</v>
      </c>
      <c r="E269" s="247" t="s">
        <v>1</v>
      </c>
      <c r="F269" s="248" t="s">
        <v>238</v>
      </c>
      <c r="G269" s="246"/>
      <c r="H269" s="247" t="s">
        <v>1</v>
      </c>
      <c r="I269" s="249"/>
      <c r="J269" s="246"/>
      <c r="K269" s="246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159</v>
      </c>
      <c r="AU269" s="254" t="s">
        <v>87</v>
      </c>
      <c r="AV269" s="13" t="s">
        <v>85</v>
      </c>
      <c r="AW269" s="13" t="s">
        <v>33</v>
      </c>
      <c r="AX269" s="13" t="s">
        <v>77</v>
      </c>
      <c r="AY269" s="254" t="s">
        <v>148</v>
      </c>
    </row>
    <row r="270" s="14" customFormat="1">
      <c r="A270" s="14"/>
      <c r="B270" s="255"/>
      <c r="C270" s="256"/>
      <c r="D270" s="240" t="s">
        <v>159</v>
      </c>
      <c r="E270" s="257" t="s">
        <v>1</v>
      </c>
      <c r="F270" s="258" t="s">
        <v>284</v>
      </c>
      <c r="G270" s="256"/>
      <c r="H270" s="259">
        <v>233.36000000000001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159</v>
      </c>
      <c r="AU270" s="265" t="s">
        <v>87</v>
      </c>
      <c r="AV270" s="14" t="s">
        <v>87</v>
      </c>
      <c r="AW270" s="14" t="s">
        <v>33</v>
      </c>
      <c r="AX270" s="14" t="s">
        <v>77</v>
      </c>
      <c r="AY270" s="265" t="s">
        <v>148</v>
      </c>
    </row>
    <row r="271" s="13" customFormat="1">
      <c r="A271" s="13"/>
      <c r="B271" s="245"/>
      <c r="C271" s="246"/>
      <c r="D271" s="240" t="s">
        <v>159</v>
      </c>
      <c r="E271" s="247" t="s">
        <v>1</v>
      </c>
      <c r="F271" s="248" t="s">
        <v>227</v>
      </c>
      <c r="G271" s="246"/>
      <c r="H271" s="247" t="s">
        <v>1</v>
      </c>
      <c r="I271" s="249"/>
      <c r="J271" s="246"/>
      <c r="K271" s="246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159</v>
      </c>
      <c r="AU271" s="254" t="s">
        <v>87</v>
      </c>
      <c r="AV271" s="13" t="s">
        <v>85</v>
      </c>
      <c r="AW271" s="13" t="s">
        <v>33</v>
      </c>
      <c r="AX271" s="13" t="s">
        <v>77</v>
      </c>
      <c r="AY271" s="254" t="s">
        <v>148</v>
      </c>
    </row>
    <row r="272" s="14" customFormat="1">
      <c r="A272" s="14"/>
      <c r="B272" s="255"/>
      <c r="C272" s="256"/>
      <c r="D272" s="240" t="s">
        <v>159</v>
      </c>
      <c r="E272" s="257" t="s">
        <v>1</v>
      </c>
      <c r="F272" s="258" t="s">
        <v>285</v>
      </c>
      <c r="G272" s="256"/>
      <c r="H272" s="259">
        <v>9.9179999999999993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159</v>
      </c>
      <c r="AU272" s="265" t="s">
        <v>87</v>
      </c>
      <c r="AV272" s="14" t="s">
        <v>87</v>
      </c>
      <c r="AW272" s="14" t="s">
        <v>33</v>
      </c>
      <c r="AX272" s="14" t="s">
        <v>77</v>
      </c>
      <c r="AY272" s="265" t="s">
        <v>148</v>
      </c>
    </row>
    <row r="273" s="13" customFormat="1">
      <c r="A273" s="13"/>
      <c r="B273" s="245"/>
      <c r="C273" s="246"/>
      <c r="D273" s="240" t="s">
        <v>159</v>
      </c>
      <c r="E273" s="247" t="s">
        <v>1</v>
      </c>
      <c r="F273" s="248" t="s">
        <v>230</v>
      </c>
      <c r="G273" s="246"/>
      <c r="H273" s="247" t="s">
        <v>1</v>
      </c>
      <c r="I273" s="249"/>
      <c r="J273" s="246"/>
      <c r="K273" s="246"/>
      <c r="L273" s="250"/>
      <c r="M273" s="251"/>
      <c r="N273" s="252"/>
      <c r="O273" s="252"/>
      <c r="P273" s="252"/>
      <c r="Q273" s="252"/>
      <c r="R273" s="252"/>
      <c r="S273" s="252"/>
      <c r="T273" s="25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4" t="s">
        <v>159</v>
      </c>
      <c r="AU273" s="254" t="s">
        <v>87</v>
      </c>
      <c r="AV273" s="13" t="s">
        <v>85</v>
      </c>
      <c r="AW273" s="13" t="s">
        <v>33</v>
      </c>
      <c r="AX273" s="13" t="s">
        <v>77</v>
      </c>
      <c r="AY273" s="254" t="s">
        <v>148</v>
      </c>
    </row>
    <row r="274" s="14" customFormat="1">
      <c r="A274" s="14"/>
      <c r="B274" s="255"/>
      <c r="C274" s="256"/>
      <c r="D274" s="240" t="s">
        <v>159</v>
      </c>
      <c r="E274" s="257" t="s">
        <v>1</v>
      </c>
      <c r="F274" s="258" t="s">
        <v>286</v>
      </c>
      <c r="G274" s="256"/>
      <c r="H274" s="259">
        <v>5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159</v>
      </c>
      <c r="AU274" s="265" t="s">
        <v>87</v>
      </c>
      <c r="AV274" s="14" t="s">
        <v>87</v>
      </c>
      <c r="AW274" s="14" t="s">
        <v>33</v>
      </c>
      <c r="AX274" s="14" t="s">
        <v>77</v>
      </c>
      <c r="AY274" s="265" t="s">
        <v>148</v>
      </c>
    </row>
    <row r="275" s="16" customFormat="1">
      <c r="A275" s="16"/>
      <c r="B275" s="277"/>
      <c r="C275" s="278"/>
      <c r="D275" s="240" t="s">
        <v>159</v>
      </c>
      <c r="E275" s="279" t="s">
        <v>1</v>
      </c>
      <c r="F275" s="280" t="s">
        <v>185</v>
      </c>
      <c r="G275" s="278"/>
      <c r="H275" s="281">
        <v>841.375</v>
      </c>
      <c r="I275" s="282"/>
      <c r="J275" s="278"/>
      <c r="K275" s="278"/>
      <c r="L275" s="283"/>
      <c r="M275" s="284"/>
      <c r="N275" s="285"/>
      <c r="O275" s="285"/>
      <c r="P275" s="285"/>
      <c r="Q275" s="285"/>
      <c r="R275" s="285"/>
      <c r="S275" s="285"/>
      <c r="T275" s="28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87" t="s">
        <v>159</v>
      </c>
      <c r="AU275" s="287" t="s">
        <v>87</v>
      </c>
      <c r="AV275" s="16" t="s">
        <v>155</v>
      </c>
      <c r="AW275" s="16" t="s">
        <v>33</v>
      </c>
      <c r="AX275" s="16" t="s">
        <v>85</v>
      </c>
      <c r="AY275" s="287" t="s">
        <v>148</v>
      </c>
    </row>
    <row r="276" s="2" customFormat="1" ht="24.15" customHeight="1">
      <c r="A276" s="39"/>
      <c r="B276" s="40"/>
      <c r="C276" s="227" t="s">
        <v>287</v>
      </c>
      <c r="D276" s="227" t="s">
        <v>150</v>
      </c>
      <c r="E276" s="228" t="s">
        <v>288</v>
      </c>
      <c r="F276" s="229" t="s">
        <v>289</v>
      </c>
      <c r="G276" s="230" t="s">
        <v>273</v>
      </c>
      <c r="H276" s="231">
        <v>841.375</v>
      </c>
      <c r="I276" s="232"/>
      <c r="J276" s="233">
        <f>ROUND(I276*H276,2)</f>
        <v>0</v>
      </c>
      <c r="K276" s="229" t="s">
        <v>154</v>
      </c>
      <c r="L276" s="45"/>
      <c r="M276" s="234" t="s">
        <v>1</v>
      </c>
      <c r="N276" s="235" t="s">
        <v>42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155</v>
      </c>
      <c r="AT276" s="238" t="s">
        <v>150</v>
      </c>
      <c r="AU276" s="238" t="s">
        <v>87</v>
      </c>
      <c r="AY276" s="18" t="s">
        <v>148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155</v>
      </c>
      <c r="BM276" s="238" t="s">
        <v>290</v>
      </c>
    </row>
    <row r="277" s="14" customFormat="1">
      <c r="A277" s="14"/>
      <c r="B277" s="255"/>
      <c r="C277" s="256"/>
      <c r="D277" s="240" t="s">
        <v>159</v>
      </c>
      <c r="E277" s="257" t="s">
        <v>1</v>
      </c>
      <c r="F277" s="258" t="s">
        <v>291</v>
      </c>
      <c r="G277" s="256"/>
      <c r="H277" s="259">
        <v>841.375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159</v>
      </c>
      <c r="AU277" s="265" t="s">
        <v>87</v>
      </c>
      <c r="AV277" s="14" t="s">
        <v>87</v>
      </c>
      <c r="AW277" s="14" t="s">
        <v>33</v>
      </c>
      <c r="AX277" s="14" t="s">
        <v>85</v>
      </c>
      <c r="AY277" s="265" t="s">
        <v>148</v>
      </c>
    </row>
    <row r="278" s="2" customFormat="1" ht="37.8" customHeight="1">
      <c r="A278" s="39"/>
      <c r="B278" s="40"/>
      <c r="C278" s="227" t="s">
        <v>292</v>
      </c>
      <c r="D278" s="227" t="s">
        <v>150</v>
      </c>
      <c r="E278" s="228" t="s">
        <v>293</v>
      </c>
      <c r="F278" s="229" t="s">
        <v>294</v>
      </c>
      <c r="G278" s="230" t="s">
        <v>204</v>
      </c>
      <c r="H278" s="231">
        <v>225.727</v>
      </c>
      <c r="I278" s="232"/>
      <c r="J278" s="233">
        <f>ROUND(I278*H278,2)</f>
        <v>0</v>
      </c>
      <c r="K278" s="229" t="s">
        <v>154</v>
      </c>
      <c r="L278" s="45"/>
      <c r="M278" s="234" t="s">
        <v>1</v>
      </c>
      <c r="N278" s="235" t="s">
        <v>42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155</v>
      </c>
      <c r="AT278" s="238" t="s">
        <v>150</v>
      </c>
      <c r="AU278" s="238" t="s">
        <v>87</v>
      </c>
      <c r="AY278" s="18" t="s">
        <v>148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155</v>
      </c>
      <c r="BM278" s="238" t="s">
        <v>295</v>
      </c>
    </row>
    <row r="279" s="13" customFormat="1">
      <c r="A279" s="13"/>
      <c r="B279" s="245"/>
      <c r="C279" s="246"/>
      <c r="D279" s="240" t="s">
        <v>159</v>
      </c>
      <c r="E279" s="247" t="s">
        <v>1</v>
      </c>
      <c r="F279" s="248" t="s">
        <v>296</v>
      </c>
      <c r="G279" s="246"/>
      <c r="H279" s="247" t="s">
        <v>1</v>
      </c>
      <c r="I279" s="249"/>
      <c r="J279" s="246"/>
      <c r="K279" s="246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159</v>
      </c>
      <c r="AU279" s="254" t="s">
        <v>87</v>
      </c>
      <c r="AV279" s="13" t="s">
        <v>85</v>
      </c>
      <c r="AW279" s="13" t="s">
        <v>33</v>
      </c>
      <c r="AX279" s="13" t="s">
        <v>77</v>
      </c>
      <c r="AY279" s="254" t="s">
        <v>148</v>
      </c>
    </row>
    <row r="280" s="14" customFormat="1">
      <c r="A280" s="14"/>
      <c r="B280" s="255"/>
      <c r="C280" s="256"/>
      <c r="D280" s="240" t="s">
        <v>159</v>
      </c>
      <c r="E280" s="257" t="s">
        <v>1</v>
      </c>
      <c r="F280" s="258" t="s">
        <v>297</v>
      </c>
      <c r="G280" s="256"/>
      <c r="H280" s="259">
        <v>225.727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159</v>
      </c>
      <c r="AU280" s="265" t="s">
        <v>87</v>
      </c>
      <c r="AV280" s="14" t="s">
        <v>87</v>
      </c>
      <c r="AW280" s="14" t="s">
        <v>33</v>
      </c>
      <c r="AX280" s="14" t="s">
        <v>77</v>
      </c>
      <c r="AY280" s="265" t="s">
        <v>148</v>
      </c>
    </row>
    <row r="281" s="16" customFormat="1">
      <c r="A281" s="16"/>
      <c r="B281" s="277"/>
      <c r="C281" s="278"/>
      <c r="D281" s="240" t="s">
        <v>159</v>
      </c>
      <c r="E281" s="279" t="s">
        <v>1</v>
      </c>
      <c r="F281" s="280" t="s">
        <v>185</v>
      </c>
      <c r="G281" s="278"/>
      <c r="H281" s="281">
        <v>225.727</v>
      </c>
      <c r="I281" s="282"/>
      <c r="J281" s="278"/>
      <c r="K281" s="278"/>
      <c r="L281" s="283"/>
      <c r="M281" s="284"/>
      <c r="N281" s="285"/>
      <c r="O281" s="285"/>
      <c r="P281" s="285"/>
      <c r="Q281" s="285"/>
      <c r="R281" s="285"/>
      <c r="S281" s="285"/>
      <c r="T281" s="28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87" t="s">
        <v>159</v>
      </c>
      <c r="AU281" s="287" t="s">
        <v>87</v>
      </c>
      <c r="AV281" s="16" t="s">
        <v>155</v>
      </c>
      <c r="AW281" s="16" t="s">
        <v>33</v>
      </c>
      <c r="AX281" s="16" t="s">
        <v>85</v>
      </c>
      <c r="AY281" s="287" t="s">
        <v>148</v>
      </c>
    </row>
    <row r="282" s="2" customFormat="1" ht="37.8" customHeight="1">
      <c r="A282" s="39"/>
      <c r="B282" s="40"/>
      <c r="C282" s="227" t="s">
        <v>8</v>
      </c>
      <c r="D282" s="227" t="s">
        <v>150</v>
      </c>
      <c r="E282" s="228" t="s">
        <v>298</v>
      </c>
      <c r="F282" s="229" t="s">
        <v>299</v>
      </c>
      <c r="G282" s="230" t="s">
        <v>204</v>
      </c>
      <c r="H282" s="231">
        <v>451.45400000000001</v>
      </c>
      <c r="I282" s="232"/>
      <c r="J282" s="233">
        <f>ROUND(I282*H282,2)</f>
        <v>0</v>
      </c>
      <c r="K282" s="229" t="s">
        <v>154</v>
      </c>
      <c r="L282" s="45"/>
      <c r="M282" s="234" t="s">
        <v>1</v>
      </c>
      <c r="N282" s="235" t="s">
        <v>42</v>
      </c>
      <c r="O282" s="92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155</v>
      </c>
      <c r="AT282" s="238" t="s">
        <v>150</v>
      </c>
      <c r="AU282" s="238" t="s">
        <v>87</v>
      </c>
      <c r="AY282" s="18" t="s">
        <v>148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155</v>
      </c>
      <c r="BM282" s="238" t="s">
        <v>300</v>
      </c>
    </row>
    <row r="283" s="13" customFormat="1">
      <c r="A283" s="13"/>
      <c r="B283" s="245"/>
      <c r="C283" s="246"/>
      <c r="D283" s="240" t="s">
        <v>159</v>
      </c>
      <c r="E283" s="247" t="s">
        <v>1</v>
      </c>
      <c r="F283" s="248" t="s">
        <v>296</v>
      </c>
      <c r="G283" s="246"/>
      <c r="H283" s="247" t="s">
        <v>1</v>
      </c>
      <c r="I283" s="249"/>
      <c r="J283" s="246"/>
      <c r="K283" s="246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159</v>
      </c>
      <c r="AU283" s="254" t="s">
        <v>87</v>
      </c>
      <c r="AV283" s="13" t="s">
        <v>85</v>
      </c>
      <c r="AW283" s="13" t="s">
        <v>33</v>
      </c>
      <c r="AX283" s="13" t="s">
        <v>77</v>
      </c>
      <c r="AY283" s="254" t="s">
        <v>148</v>
      </c>
    </row>
    <row r="284" s="14" customFormat="1">
      <c r="A284" s="14"/>
      <c r="B284" s="255"/>
      <c r="C284" s="256"/>
      <c r="D284" s="240" t="s">
        <v>159</v>
      </c>
      <c r="E284" s="257" t="s">
        <v>1</v>
      </c>
      <c r="F284" s="258" t="s">
        <v>301</v>
      </c>
      <c r="G284" s="256"/>
      <c r="H284" s="259">
        <v>451.45400000000001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159</v>
      </c>
      <c r="AU284" s="265" t="s">
        <v>87</v>
      </c>
      <c r="AV284" s="14" t="s">
        <v>87</v>
      </c>
      <c r="AW284" s="14" t="s">
        <v>33</v>
      </c>
      <c r="AX284" s="14" t="s">
        <v>77</v>
      </c>
      <c r="AY284" s="265" t="s">
        <v>148</v>
      </c>
    </row>
    <row r="285" s="16" customFormat="1">
      <c r="A285" s="16"/>
      <c r="B285" s="277"/>
      <c r="C285" s="278"/>
      <c r="D285" s="240" t="s">
        <v>159</v>
      </c>
      <c r="E285" s="279" t="s">
        <v>1</v>
      </c>
      <c r="F285" s="280" t="s">
        <v>185</v>
      </c>
      <c r="G285" s="278"/>
      <c r="H285" s="281">
        <v>451.45400000000001</v>
      </c>
      <c r="I285" s="282"/>
      <c r="J285" s="278"/>
      <c r="K285" s="278"/>
      <c r="L285" s="283"/>
      <c r="M285" s="284"/>
      <c r="N285" s="285"/>
      <c r="O285" s="285"/>
      <c r="P285" s="285"/>
      <c r="Q285" s="285"/>
      <c r="R285" s="285"/>
      <c r="S285" s="285"/>
      <c r="T285" s="28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87" t="s">
        <v>159</v>
      </c>
      <c r="AU285" s="287" t="s">
        <v>87</v>
      </c>
      <c r="AV285" s="16" t="s">
        <v>155</v>
      </c>
      <c r="AW285" s="16" t="s">
        <v>33</v>
      </c>
      <c r="AX285" s="16" t="s">
        <v>85</v>
      </c>
      <c r="AY285" s="287" t="s">
        <v>148</v>
      </c>
    </row>
    <row r="286" s="2" customFormat="1" ht="37.8" customHeight="1">
      <c r="A286" s="39"/>
      <c r="B286" s="40"/>
      <c r="C286" s="227" t="s">
        <v>302</v>
      </c>
      <c r="D286" s="227" t="s">
        <v>150</v>
      </c>
      <c r="E286" s="228" t="s">
        <v>303</v>
      </c>
      <c r="F286" s="229" t="s">
        <v>304</v>
      </c>
      <c r="G286" s="230" t="s">
        <v>204</v>
      </c>
      <c r="H286" s="231">
        <v>225.727</v>
      </c>
      <c r="I286" s="232"/>
      <c r="J286" s="233">
        <f>ROUND(I286*H286,2)</f>
        <v>0</v>
      </c>
      <c r="K286" s="229" t="s">
        <v>154</v>
      </c>
      <c r="L286" s="45"/>
      <c r="M286" s="234" t="s">
        <v>1</v>
      </c>
      <c r="N286" s="235" t="s">
        <v>42</v>
      </c>
      <c r="O286" s="92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155</v>
      </c>
      <c r="AT286" s="238" t="s">
        <v>150</v>
      </c>
      <c r="AU286" s="238" t="s">
        <v>87</v>
      </c>
      <c r="AY286" s="18" t="s">
        <v>148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155</v>
      </c>
      <c r="BM286" s="238" t="s">
        <v>305</v>
      </c>
    </row>
    <row r="287" s="13" customFormat="1">
      <c r="A287" s="13"/>
      <c r="B287" s="245"/>
      <c r="C287" s="246"/>
      <c r="D287" s="240" t="s">
        <v>159</v>
      </c>
      <c r="E287" s="247" t="s">
        <v>1</v>
      </c>
      <c r="F287" s="248" t="s">
        <v>296</v>
      </c>
      <c r="G287" s="246"/>
      <c r="H287" s="247" t="s">
        <v>1</v>
      </c>
      <c r="I287" s="249"/>
      <c r="J287" s="246"/>
      <c r="K287" s="246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159</v>
      </c>
      <c r="AU287" s="254" t="s">
        <v>87</v>
      </c>
      <c r="AV287" s="13" t="s">
        <v>85</v>
      </c>
      <c r="AW287" s="13" t="s">
        <v>33</v>
      </c>
      <c r="AX287" s="13" t="s">
        <v>77</v>
      </c>
      <c r="AY287" s="254" t="s">
        <v>148</v>
      </c>
    </row>
    <row r="288" s="14" customFormat="1">
      <c r="A288" s="14"/>
      <c r="B288" s="255"/>
      <c r="C288" s="256"/>
      <c r="D288" s="240" t="s">
        <v>159</v>
      </c>
      <c r="E288" s="257" t="s">
        <v>1</v>
      </c>
      <c r="F288" s="258" t="s">
        <v>306</v>
      </c>
      <c r="G288" s="256"/>
      <c r="H288" s="259">
        <v>225.727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159</v>
      </c>
      <c r="AU288" s="265" t="s">
        <v>87</v>
      </c>
      <c r="AV288" s="14" t="s">
        <v>87</v>
      </c>
      <c r="AW288" s="14" t="s">
        <v>33</v>
      </c>
      <c r="AX288" s="14" t="s">
        <v>77</v>
      </c>
      <c r="AY288" s="265" t="s">
        <v>148</v>
      </c>
    </row>
    <row r="289" s="16" customFormat="1">
      <c r="A289" s="16"/>
      <c r="B289" s="277"/>
      <c r="C289" s="278"/>
      <c r="D289" s="240" t="s">
        <v>159</v>
      </c>
      <c r="E289" s="279" t="s">
        <v>1</v>
      </c>
      <c r="F289" s="280" t="s">
        <v>185</v>
      </c>
      <c r="G289" s="278"/>
      <c r="H289" s="281">
        <v>225.727</v>
      </c>
      <c r="I289" s="282"/>
      <c r="J289" s="278"/>
      <c r="K289" s="278"/>
      <c r="L289" s="283"/>
      <c r="M289" s="284"/>
      <c r="N289" s="285"/>
      <c r="O289" s="285"/>
      <c r="P289" s="285"/>
      <c r="Q289" s="285"/>
      <c r="R289" s="285"/>
      <c r="S289" s="285"/>
      <c r="T289" s="28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87" t="s">
        <v>159</v>
      </c>
      <c r="AU289" s="287" t="s">
        <v>87</v>
      </c>
      <c r="AV289" s="16" t="s">
        <v>155</v>
      </c>
      <c r="AW289" s="16" t="s">
        <v>33</v>
      </c>
      <c r="AX289" s="16" t="s">
        <v>85</v>
      </c>
      <c r="AY289" s="287" t="s">
        <v>148</v>
      </c>
    </row>
    <row r="290" s="2" customFormat="1" ht="37.8" customHeight="1">
      <c r="A290" s="39"/>
      <c r="B290" s="40"/>
      <c r="C290" s="227" t="s">
        <v>307</v>
      </c>
      <c r="D290" s="227" t="s">
        <v>150</v>
      </c>
      <c r="E290" s="228" t="s">
        <v>308</v>
      </c>
      <c r="F290" s="229" t="s">
        <v>309</v>
      </c>
      <c r="G290" s="230" t="s">
        <v>204</v>
      </c>
      <c r="H290" s="231">
        <v>451.45400000000001</v>
      </c>
      <c r="I290" s="232"/>
      <c r="J290" s="233">
        <f>ROUND(I290*H290,2)</f>
        <v>0</v>
      </c>
      <c r="K290" s="229" t="s">
        <v>154</v>
      </c>
      <c r="L290" s="45"/>
      <c r="M290" s="234" t="s">
        <v>1</v>
      </c>
      <c r="N290" s="235" t="s">
        <v>42</v>
      </c>
      <c r="O290" s="92"/>
      <c r="P290" s="236">
        <f>O290*H290</f>
        <v>0</v>
      </c>
      <c r="Q290" s="236">
        <v>0</v>
      </c>
      <c r="R290" s="236">
        <f>Q290*H290</f>
        <v>0</v>
      </c>
      <c r="S290" s="236">
        <v>0</v>
      </c>
      <c r="T290" s="23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155</v>
      </c>
      <c r="AT290" s="238" t="s">
        <v>150</v>
      </c>
      <c r="AU290" s="238" t="s">
        <v>87</v>
      </c>
      <c r="AY290" s="18" t="s">
        <v>148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85</v>
      </c>
      <c r="BK290" s="239">
        <f>ROUND(I290*H290,2)</f>
        <v>0</v>
      </c>
      <c r="BL290" s="18" t="s">
        <v>155</v>
      </c>
      <c r="BM290" s="238" t="s">
        <v>310</v>
      </c>
    </row>
    <row r="291" s="13" customFormat="1">
      <c r="A291" s="13"/>
      <c r="B291" s="245"/>
      <c r="C291" s="246"/>
      <c r="D291" s="240" t="s">
        <v>159</v>
      </c>
      <c r="E291" s="247" t="s">
        <v>1</v>
      </c>
      <c r="F291" s="248" t="s">
        <v>296</v>
      </c>
      <c r="G291" s="246"/>
      <c r="H291" s="247" t="s">
        <v>1</v>
      </c>
      <c r="I291" s="249"/>
      <c r="J291" s="246"/>
      <c r="K291" s="246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159</v>
      </c>
      <c r="AU291" s="254" t="s">
        <v>87</v>
      </c>
      <c r="AV291" s="13" t="s">
        <v>85</v>
      </c>
      <c r="AW291" s="13" t="s">
        <v>33</v>
      </c>
      <c r="AX291" s="13" t="s">
        <v>77</v>
      </c>
      <c r="AY291" s="254" t="s">
        <v>148</v>
      </c>
    </row>
    <row r="292" s="14" customFormat="1">
      <c r="A292" s="14"/>
      <c r="B292" s="255"/>
      <c r="C292" s="256"/>
      <c r="D292" s="240" t="s">
        <v>159</v>
      </c>
      <c r="E292" s="257" t="s">
        <v>1</v>
      </c>
      <c r="F292" s="258" t="s">
        <v>311</v>
      </c>
      <c r="G292" s="256"/>
      <c r="H292" s="259">
        <v>451.45400000000001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159</v>
      </c>
      <c r="AU292" s="265" t="s">
        <v>87</v>
      </c>
      <c r="AV292" s="14" t="s">
        <v>87</v>
      </c>
      <c r="AW292" s="14" t="s">
        <v>33</v>
      </c>
      <c r="AX292" s="14" t="s">
        <v>77</v>
      </c>
      <c r="AY292" s="265" t="s">
        <v>148</v>
      </c>
    </row>
    <row r="293" s="16" customFormat="1">
      <c r="A293" s="16"/>
      <c r="B293" s="277"/>
      <c r="C293" s="278"/>
      <c r="D293" s="240" t="s">
        <v>159</v>
      </c>
      <c r="E293" s="279" t="s">
        <v>1</v>
      </c>
      <c r="F293" s="280" t="s">
        <v>185</v>
      </c>
      <c r="G293" s="278"/>
      <c r="H293" s="281">
        <v>451.45400000000001</v>
      </c>
      <c r="I293" s="282"/>
      <c r="J293" s="278"/>
      <c r="K293" s="278"/>
      <c r="L293" s="283"/>
      <c r="M293" s="284"/>
      <c r="N293" s="285"/>
      <c r="O293" s="285"/>
      <c r="P293" s="285"/>
      <c r="Q293" s="285"/>
      <c r="R293" s="285"/>
      <c r="S293" s="285"/>
      <c r="T293" s="28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87" t="s">
        <v>159</v>
      </c>
      <c r="AU293" s="287" t="s">
        <v>87</v>
      </c>
      <c r="AV293" s="16" t="s">
        <v>155</v>
      </c>
      <c r="AW293" s="16" t="s">
        <v>33</v>
      </c>
      <c r="AX293" s="16" t="s">
        <v>85</v>
      </c>
      <c r="AY293" s="287" t="s">
        <v>148</v>
      </c>
    </row>
    <row r="294" s="2" customFormat="1" ht="33" customHeight="1">
      <c r="A294" s="39"/>
      <c r="B294" s="40"/>
      <c r="C294" s="227" t="s">
        <v>312</v>
      </c>
      <c r="D294" s="227" t="s">
        <v>150</v>
      </c>
      <c r="E294" s="228" t="s">
        <v>313</v>
      </c>
      <c r="F294" s="229" t="s">
        <v>314</v>
      </c>
      <c r="G294" s="230" t="s">
        <v>315</v>
      </c>
      <c r="H294" s="231">
        <v>722.32600000000002</v>
      </c>
      <c r="I294" s="232"/>
      <c r="J294" s="233">
        <f>ROUND(I294*H294,2)</f>
        <v>0</v>
      </c>
      <c r="K294" s="229" t="s">
        <v>154</v>
      </c>
      <c r="L294" s="45"/>
      <c r="M294" s="234" t="s">
        <v>1</v>
      </c>
      <c r="N294" s="235" t="s">
        <v>42</v>
      </c>
      <c r="O294" s="92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155</v>
      </c>
      <c r="AT294" s="238" t="s">
        <v>150</v>
      </c>
      <c r="AU294" s="238" t="s">
        <v>87</v>
      </c>
      <c r="AY294" s="18" t="s">
        <v>148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155</v>
      </c>
      <c r="BM294" s="238" t="s">
        <v>316</v>
      </c>
    </row>
    <row r="295" s="13" customFormat="1">
      <c r="A295" s="13"/>
      <c r="B295" s="245"/>
      <c r="C295" s="246"/>
      <c r="D295" s="240" t="s">
        <v>159</v>
      </c>
      <c r="E295" s="247" t="s">
        <v>1</v>
      </c>
      <c r="F295" s="248" t="s">
        <v>317</v>
      </c>
      <c r="G295" s="246"/>
      <c r="H295" s="247" t="s">
        <v>1</v>
      </c>
      <c r="I295" s="249"/>
      <c r="J295" s="246"/>
      <c r="K295" s="246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159</v>
      </c>
      <c r="AU295" s="254" t="s">
        <v>87</v>
      </c>
      <c r="AV295" s="13" t="s">
        <v>85</v>
      </c>
      <c r="AW295" s="13" t="s">
        <v>33</v>
      </c>
      <c r="AX295" s="13" t="s">
        <v>77</v>
      </c>
      <c r="AY295" s="254" t="s">
        <v>148</v>
      </c>
    </row>
    <row r="296" s="14" customFormat="1">
      <c r="A296" s="14"/>
      <c r="B296" s="255"/>
      <c r="C296" s="256"/>
      <c r="D296" s="240" t="s">
        <v>159</v>
      </c>
      <c r="E296" s="257" t="s">
        <v>1</v>
      </c>
      <c r="F296" s="258" t="s">
        <v>318</v>
      </c>
      <c r="G296" s="256"/>
      <c r="H296" s="259">
        <v>361.16300000000001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159</v>
      </c>
      <c r="AU296" s="265" t="s">
        <v>87</v>
      </c>
      <c r="AV296" s="14" t="s">
        <v>87</v>
      </c>
      <c r="AW296" s="14" t="s">
        <v>33</v>
      </c>
      <c r="AX296" s="14" t="s">
        <v>77</v>
      </c>
      <c r="AY296" s="265" t="s">
        <v>148</v>
      </c>
    </row>
    <row r="297" s="14" customFormat="1">
      <c r="A297" s="14"/>
      <c r="B297" s="255"/>
      <c r="C297" s="256"/>
      <c r="D297" s="240" t="s">
        <v>159</v>
      </c>
      <c r="E297" s="257" t="s">
        <v>1</v>
      </c>
      <c r="F297" s="258" t="s">
        <v>319</v>
      </c>
      <c r="G297" s="256"/>
      <c r="H297" s="259">
        <v>361.16300000000001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5" t="s">
        <v>159</v>
      </c>
      <c r="AU297" s="265" t="s">
        <v>87</v>
      </c>
      <c r="AV297" s="14" t="s">
        <v>87</v>
      </c>
      <c r="AW297" s="14" t="s">
        <v>33</v>
      </c>
      <c r="AX297" s="14" t="s">
        <v>77</v>
      </c>
      <c r="AY297" s="265" t="s">
        <v>148</v>
      </c>
    </row>
    <row r="298" s="16" customFormat="1">
      <c r="A298" s="16"/>
      <c r="B298" s="277"/>
      <c r="C298" s="278"/>
      <c r="D298" s="240" t="s">
        <v>159</v>
      </c>
      <c r="E298" s="279" t="s">
        <v>1</v>
      </c>
      <c r="F298" s="280" t="s">
        <v>185</v>
      </c>
      <c r="G298" s="278"/>
      <c r="H298" s="281">
        <v>722.32600000000002</v>
      </c>
      <c r="I298" s="282"/>
      <c r="J298" s="278"/>
      <c r="K298" s="278"/>
      <c r="L298" s="283"/>
      <c r="M298" s="284"/>
      <c r="N298" s="285"/>
      <c r="O298" s="285"/>
      <c r="P298" s="285"/>
      <c r="Q298" s="285"/>
      <c r="R298" s="285"/>
      <c r="S298" s="285"/>
      <c r="T298" s="28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87" t="s">
        <v>159</v>
      </c>
      <c r="AU298" s="287" t="s">
        <v>87</v>
      </c>
      <c r="AV298" s="16" t="s">
        <v>155</v>
      </c>
      <c r="AW298" s="16" t="s">
        <v>33</v>
      </c>
      <c r="AX298" s="16" t="s">
        <v>85</v>
      </c>
      <c r="AY298" s="287" t="s">
        <v>148</v>
      </c>
    </row>
    <row r="299" s="2" customFormat="1" ht="16.5" customHeight="1">
      <c r="A299" s="39"/>
      <c r="B299" s="40"/>
      <c r="C299" s="227" t="s">
        <v>320</v>
      </c>
      <c r="D299" s="227" t="s">
        <v>150</v>
      </c>
      <c r="E299" s="228" t="s">
        <v>321</v>
      </c>
      <c r="F299" s="229" t="s">
        <v>322</v>
      </c>
      <c r="G299" s="230" t="s">
        <v>204</v>
      </c>
      <c r="H299" s="231">
        <v>451.45400000000001</v>
      </c>
      <c r="I299" s="232"/>
      <c r="J299" s="233">
        <f>ROUND(I299*H299,2)</f>
        <v>0</v>
      </c>
      <c r="K299" s="229" t="s">
        <v>154</v>
      </c>
      <c r="L299" s="45"/>
      <c r="M299" s="234" t="s">
        <v>1</v>
      </c>
      <c r="N299" s="235" t="s">
        <v>42</v>
      </c>
      <c r="O299" s="92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155</v>
      </c>
      <c r="AT299" s="238" t="s">
        <v>150</v>
      </c>
      <c r="AU299" s="238" t="s">
        <v>87</v>
      </c>
      <c r="AY299" s="18" t="s">
        <v>148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85</v>
      </c>
      <c r="BK299" s="239">
        <f>ROUND(I299*H299,2)</f>
        <v>0</v>
      </c>
      <c r="BL299" s="18" t="s">
        <v>155</v>
      </c>
      <c r="BM299" s="238" t="s">
        <v>323</v>
      </c>
    </row>
    <row r="300" s="13" customFormat="1">
      <c r="A300" s="13"/>
      <c r="B300" s="245"/>
      <c r="C300" s="246"/>
      <c r="D300" s="240" t="s">
        <v>159</v>
      </c>
      <c r="E300" s="247" t="s">
        <v>1</v>
      </c>
      <c r="F300" s="248" t="s">
        <v>324</v>
      </c>
      <c r="G300" s="246"/>
      <c r="H300" s="247" t="s">
        <v>1</v>
      </c>
      <c r="I300" s="249"/>
      <c r="J300" s="246"/>
      <c r="K300" s="246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159</v>
      </c>
      <c r="AU300" s="254" t="s">
        <v>87</v>
      </c>
      <c r="AV300" s="13" t="s">
        <v>85</v>
      </c>
      <c r="AW300" s="13" t="s">
        <v>33</v>
      </c>
      <c r="AX300" s="13" t="s">
        <v>77</v>
      </c>
      <c r="AY300" s="254" t="s">
        <v>148</v>
      </c>
    </row>
    <row r="301" s="14" customFormat="1">
      <c r="A301" s="14"/>
      <c r="B301" s="255"/>
      <c r="C301" s="256"/>
      <c r="D301" s="240" t="s">
        <v>159</v>
      </c>
      <c r="E301" s="257" t="s">
        <v>1</v>
      </c>
      <c r="F301" s="258" t="s">
        <v>297</v>
      </c>
      <c r="G301" s="256"/>
      <c r="H301" s="259">
        <v>225.727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159</v>
      </c>
      <c r="AU301" s="265" t="s">
        <v>87</v>
      </c>
      <c r="AV301" s="14" t="s">
        <v>87</v>
      </c>
      <c r="AW301" s="14" t="s">
        <v>33</v>
      </c>
      <c r="AX301" s="14" t="s">
        <v>77</v>
      </c>
      <c r="AY301" s="265" t="s">
        <v>148</v>
      </c>
    </row>
    <row r="302" s="14" customFormat="1">
      <c r="A302" s="14"/>
      <c r="B302" s="255"/>
      <c r="C302" s="256"/>
      <c r="D302" s="240" t="s">
        <v>159</v>
      </c>
      <c r="E302" s="257" t="s">
        <v>1</v>
      </c>
      <c r="F302" s="258" t="s">
        <v>325</v>
      </c>
      <c r="G302" s="256"/>
      <c r="H302" s="259">
        <v>225.727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159</v>
      </c>
      <c r="AU302" s="265" t="s">
        <v>87</v>
      </c>
      <c r="AV302" s="14" t="s">
        <v>87</v>
      </c>
      <c r="AW302" s="14" t="s">
        <v>33</v>
      </c>
      <c r="AX302" s="14" t="s">
        <v>77</v>
      </c>
      <c r="AY302" s="265" t="s">
        <v>148</v>
      </c>
    </row>
    <row r="303" s="16" customFormat="1">
      <c r="A303" s="16"/>
      <c r="B303" s="277"/>
      <c r="C303" s="278"/>
      <c r="D303" s="240" t="s">
        <v>159</v>
      </c>
      <c r="E303" s="279" t="s">
        <v>1</v>
      </c>
      <c r="F303" s="280" t="s">
        <v>185</v>
      </c>
      <c r="G303" s="278"/>
      <c r="H303" s="281">
        <v>451.45400000000001</v>
      </c>
      <c r="I303" s="282"/>
      <c r="J303" s="278"/>
      <c r="K303" s="278"/>
      <c r="L303" s="283"/>
      <c r="M303" s="284"/>
      <c r="N303" s="285"/>
      <c r="O303" s="285"/>
      <c r="P303" s="285"/>
      <c r="Q303" s="285"/>
      <c r="R303" s="285"/>
      <c r="S303" s="285"/>
      <c r="T303" s="28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87" t="s">
        <v>159</v>
      </c>
      <c r="AU303" s="287" t="s">
        <v>87</v>
      </c>
      <c r="AV303" s="16" t="s">
        <v>155</v>
      </c>
      <c r="AW303" s="16" t="s">
        <v>33</v>
      </c>
      <c r="AX303" s="16" t="s">
        <v>85</v>
      </c>
      <c r="AY303" s="287" t="s">
        <v>148</v>
      </c>
    </row>
    <row r="304" s="2" customFormat="1" ht="24.15" customHeight="1">
      <c r="A304" s="39"/>
      <c r="B304" s="40"/>
      <c r="C304" s="227" t="s">
        <v>326</v>
      </c>
      <c r="D304" s="227" t="s">
        <v>150</v>
      </c>
      <c r="E304" s="228" t="s">
        <v>327</v>
      </c>
      <c r="F304" s="229" t="s">
        <v>328</v>
      </c>
      <c r="G304" s="230" t="s">
        <v>204</v>
      </c>
      <c r="H304" s="231">
        <v>266.39999999999998</v>
      </c>
      <c r="I304" s="232"/>
      <c r="J304" s="233">
        <f>ROUND(I304*H304,2)</f>
        <v>0</v>
      </c>
      <c r="K304" s="229" t="s">
        <v>154</v>
      </c>
      <c r="L304" s="45"/>
      <c r="M304" s="234" t="s">
        <v>1</v>
      </c>
      <c r="N304" s="235" t="s">
        <v>42</v>
      </c>
      <c r="O304" s="92"/>
      <c r="P304" s="236">
        <f>O304*H304</f>
        <v>0</v>
      </c>
      <c r="Q304" s="236">
        <v>0</v>
      </c>
      <c r="R304" s="236">
        <f>Q304*H304</f>
        <v>0</v>
      </c>
      <c r="S304" s="236">
        <v>0</v>
      </c>
      <c r="T304" s="23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8" t="s">
        <v>155</v>
      </c>
      <c r="AT304" s="238" t="s">
        <v>150</v>
      </c>
      <c r="AU304" s="238" t="s">
        <v>87</v>
      </c>
      <c r="AY304" s="18" t="s">
        <v>148</v>
      </c>
      <c r="BE304" s="239">
        <f>IF(N304="základní",J304,0)</f>
        <v>0</v>
      </c>
      <c r="BF304" s="239">
        <f>IF(N304="snížená",J304,0)</f>
        <v>0</v>
      </c>
      <c r="BG304" s="239">
        <f>IF(N304="zákl. přenesená",J304,0)</f>
        <v>0</v>
      </c>
      <c r="BH304" s="239">
        <f>IF(N304="sníž. přenesená",J304,0)</f>
        <v>0</v>
      </c>
      <c r="BI304" s="239">
        <f>IF(N304="nulová",J304,0)</f>
        <v>0</v>
      </c>
      <c r="BJ304" s="18" t="s">
        <v>85</v>
      </c>
      <c r="BK304" s="239">
        <f>ROUND(I304*H304,2)</f>
        <v>0</v>
      </c>
      <c r="BL304" s="18" t="s">
        <v>155</v>
      </c>
      <c r="BM304" s="238" t="s">
        <v>329</v>
      </c>
    </row>
    <row r="305" s="13" customFormat="1">
      <c r="A305" s="13"/>
      <c r="B305" s="245"/>
      <c r="C305" s="246"/>
      <c r="D305" s="240" t="s">
        <v>159</v>
      </c>
      <c r="E305" s="247" t="s">
        <v>1</v>
      </c>
      <c r="F305" s="248" t="s">
        <v>330</v>
      </c>
      <c r="G305" s="246"/>
      <c r="H305" s="247" t="s">
        <v>1</v>
      </c>
      <c r="I305" s="249"/>
      <c r="J305" s="246"/>
      <c r="K305" s="246"/>
      <c r="L305" s="250"/>
      <c r="M305" s="251"/>
      <c r="N305" s="252"/>
      <c r="O305" s="252"/>
      <c r="P305" s="252"/>
      <c r="Q305" s="252"/>
      <c r="R305" s="252"/>
      <c r="S305" s="252"/>
      <c r="T305" s="25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4" t="s">
        <v>159</v>
      </c>
      <c r="AU305" s="254" t="s">
        <v>87</v>
      </c>
      <c r="AV305" s="13" t="s">
        <v>85</v>
      </c>
      <c r="AW305" s="13" t="s">
        <v>33</v>
      </c>
      <c r="AX305" s="13" t="s">
        <v>77</v>
      </c>
      <c r="AY305" s="254" t="s">
        <v>148</v>
      </c>
    </row>
    <row r="306" s="14" customFormat="1">
      <c r="A306" s="14"/>
      <c r="B306" s="255"/>
      <c r="C306" s="256"/>
      <c r="D306" s="240" t="s">
        <v>159</v>
      </c>
      <c r="E306" s="257" t="s">
        <v>1</v>
      </c>
      <c r="F306" s="258" t="s">
        <v>331</v>
      </c>
      <c r="G306" s="256"/>
      <c r="H306" s="259">
        <v>451.45400000000001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159</v>
      </c>
      <c r="AU306" s="265" t="s">
        <v>87</v>
      </c>
      <c r="AV306" s="14" t="s">
        <v>87</v>
      </c>
      <c r="AW306" s="14" t="s">
        <v>33</v>
      </c>
      <c r="AX306" s="14" t="s">
        <v>77</v>
      </c>
      <c r="AY306" s="265" t="s">
        <v>148</v>
      </c>
    </row>
    <row r="307" s="13" customFormat="1">
      <c r="A307" s="13"/>
      <c r="B307" s="245"/>
      <c r="C307" s="246"/>
      <c r="D307" s="240" t="s">
        <v>159</v>
      </c>
      <c r="E307" s="247" t="s">
        <v>1</v>
      </c>
      <c r="F307" s="248" t="s">
        <v>332</v>
      </c>
      <c r="G307" s="246"/>
      <c r="H307" s="247" t="s">
        <v>1</v>
      </c>
      <c r="I307" s="249"/>
      <c r="J307" s="246"/>
      <c r="K307" s="246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159</v>
      </c>
      <c r="AU307" s="254" t="s">
        <v>87</v>
      </c>
      <c r="AV307" s="13" t="s">
        <v>85</v>
      </c>
      <c r="AW307" s="13" t="s">
        <v>33</v>
      </c>
      <c r="AX307" s="13" t="s">
        <v>77</v>
      </c>
      <c r="AY307" s="254" t="s">
        <v>148</v>
      </c>
    </row>
    <row r="308" s="14" customFormat="1">
      <c r="A308" s="14"/>
      <c r="B308" s="255"/>
      <c r="C308" s="256"/>
      <c r="D308" s="240" t="s">
        <v>159</v>
      </c>
      <c r="E308" s="257" t="s">
        <v>1</v>
      </c>
      <c r="F308" s="258" t="s">
        <v>333</v>
      </c>
      <c r="G308" s="256"/>
      <c r="H308" s="259">
        <v>0.70699999999999996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159</v>
      </c>
      <c r="AU308" s="265" t="s">
        <v>87</v>
      </c>
      <c r="AV308" s="14" t="s">
        <v>87</v>
      </c>
      <c r="AW308" s="14" t="s">
        <v>33</v>
      </c>
      <c r="AX308" s="14" t="s">
        <v>77</v>
      </c>
      <c r="AY308" s="265" t="s">
        <v>148</v>
      </c>
    </row>
    <row r="309" s="14" customFormat="1">
      <c r="A309" s="14"/>
      <c r="B309" s="255"/>
      <c r="C309" s="256"/>
      <c r="D309" s="240" t="s">
        <v>159</v>
      </c>
      <c r="E309" s="257" t="s">
        <v>1</v>
      </c>
      <c r="F309" s="258" t="s">
        <v>334</v>
      </c>
      <c r="G309" s="256"/>
      <c r="H309" s="259">
        <v>0.188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159</v>
      </c>
      <c r="AU309" s="265" t="s">
        <v>87</v>
      </c>
      <c r="AV309" s="14" t="s">
        <v>87</v>
      </c>
      <c r="AW309" s="14" t="s">
        <v>33</v>
      </c>
      <c r="AX309" s="14" t="s">
        <v>77</v>
      </c>
      <c r="AY309" s="265" t="s">
        <v>148</v>
      </c>
    </row>
    <row r="310" s="14" customFormat="1">
      <c r="A310" s="14"/>
      <c r="B310" s="255"/>
      <c r="C310" s="256"/>
      <c r="D310" s="240" t="s">
        <v>159</v>
      </c>
      <c r="E310" s="257" t="s">
        <v>1</v>
      </c>
      <c r="F310" s="258" t="s">
        <v>335</v>
      </c>
      <c r="G310" s="256"/>
      <c r="H310" s="259">
        <v>24.021000000000001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159</v>
      </c>
      <c r="AU310" s="265" t="s">
        <v>87</v>
      </c>
      <c r="AV310" s="14" t="s">
        <v>87</v>
      </c>
      <c r="AW310" s="14" t="s">
        <v>33</v>
      </c>
      <c r="AX310" s="14" t="s">
        <v>77</v>
      </c>
      <c r="AY310" s="265" t="s">
        <v>148</v>
      </c>
    </row>
    <row r="311" s="13" customFormat="1">
      <c r="A311" s="13"/>
      <c r="B311" s="245"/>
      <c r="C311" s="246"/>
      <c r="D311" s="240" t="s">
        <v>159</v>
      </c>
      <c r="E311" s="247" t="s">
        <v>1</v>
      </c>
      <c r="F311" s="248" t="s">
        <v>336</v>
      </c>
      <c r="G311" s="246"/>
      <c r="H311" s="247" t="s">
        <v>1</v>
      </c>
      <c r="I311" s="249"/>
      <c r="J311" s="246"/>
      <c r="K311" s="246"/>
      <c r="L311" s="250"/>
      <c r="M311" s="251"/>
      <c r="N311" s="252"/>
      <c r="O311" s="252"/>
      <c r="P311" s="252"/>
      <c r="Q311" s="252"/>
      <c r="R311" s="252"/>
      <c r="S311" s="252"/>
      <c r="T311" s="25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4" t="s">
        <v>159</v>
      </c>
      <c r="AU311" s="254" t="s">
        <v>87</v>
      </c>
      <c r="AV311" s="13" t="s">
        <v>85</v>
      </c>
      <c r="AW311" s="13" t="s">
        <v>33</v>
      </c>
      <c r="AX311" s="13" t="s">
        <v>77</v>
      </c>
      <c r="AY311" s="254" t="s">
        <v>148</v>
      </c>
    </row>
    <row r="312" s="14" customFormat="1">
      <c r="A312" s="14"/>
      <c r="B312" s="255"/>
      <c r="C312" s="256"/>
      <c r="D312" s="240" t="s">
        <v>159</v>
      </c>
      <c r="E312" s="257" t="s">
        <v>1</v>
      </c>
      <c r="F312" s="258" t="s">
        <v>337</v>
      </c>
      <c r="G312" s="256"/>
      <c r="H312" s="259">
        <v>7.556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5" t="s">
        <v>159</v>
      </c>
      <c r="AU312" s="265" t="s">
        <v>87</v>
      </c>
      <c r="AV312" s="14" t="s">
        <v>87</v>
      </c>
      <c r="AW312" s="14" t="s">
        <v>33</v>
      </c>
      <c r="AX312" s="14" t="s">
        <v>77</v>
      </c>
      <c r="AY312" s="265" t="s">
        <v>148</v>
      </c>
    </row>
    <row r="313" s="14" customFormat="1">
      <c r="A313" s="14"/>
      <c r="B313" s="255"/>
      <c r="C313" s="256"/>
      <c r="D313" s="240" t="s">
        <v>159</v>
      </c>
      <c r="E313" s="257" t="s">
        <v>1</v>
      </c>
      <c r="F313" s="258" t="s">
        <v>338</v>
      </c>
      <c r="G313" s="256"/>
      <c r="H313" s="259">
        <v>3.3799999999999999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159</v>
      </c>
      <c r="AU313" s="265" t="s">
        <v>87</v>
      </c>
      <c r="AV313" s="14" t="s">
        <v>87</v>
      </c>
      <c r="AW313" s="14" t="s">
        <v>33</v>
      </c>
      <c r="AX313" s="14" t="s">
        <v>77</v>
      </c>
      <c r="AY313" s="265" t="s">
        <v>148</v>
      </c>
    </row>
    <row r="314" s="15" customFormat="1">
      <c r="A314" s="15"/>
      <c r="B314" s="266"/>
      <c r="C314" s="267"/>
      <c r="D314" s="240" t="s">
        <v>159</v>
      </c>
      <c r="E314" s="268" t="s">
        <v>1</v>
      </c>
      <c r="F314" s="269" t="s">
        <v>165</v>
      </c>
      <c r="G314" s="267"/>
      <c r="H314" s="270">
        <v>487.30599999999998</v>
      </c>
      <c r="I314" s="271"/>
      <c r="J314" s="267"/>
      <c r="K314" s="267"/>
      <c r="L314" s="272"/>
      <c r="M314" s="273"/>
      <c r="N314" s="274"/>
      <c r="O314" s="274"/>
      <c r="P314" s="274"/>
      <c r="Q314" s="274"/>
      <c r="R314" s="274"/>
      <c r="S314" s="274"/>
      <c r="T314" s="27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6" t="s">
        <v>159</v>
      </c>
      <c r="AU314" s="276" t="s">
        <v>87</v>
      </c>
      <c r="AV314" s="15" t="s">
        <v>166</v>
      </c>
      <c r="AW314" s="15" t="s">
        <v>33</v>
      </c>
      <c r="AX314" s="15" t="s">
        <v>77</v>
      </c>
      <c r="AY314" s="276" t="s">
        <v>148</v>
      </c>
    </row>
    <row r="315" s="13" customFormat="1">
      <c r="A315" s="13"/>
      <c r="B315" s="245"/>
      <c r="C315" s="246"/>
      <c r="D315" s="240" t="s">
        <v>159</v>
      </c>
      <c r="E315" s="247" t="s">
        <v>1</v>
      </c>
      <c r="F315" s="248" t="s">
        <v>339</v>
      </c>
      <c r="G315" s="246"/>
      <c r="H315" s="247" t="s">
        <v>1</v>
      </c>
      <c r="I315" s="249"/>
      <c r="J315" s="246"/>
      <c r="K315" s="246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159</v>
      </c>
      <c r="AU315" s="254" t="s">
        <v>87</v>
      </c>
      <c r="AV315" s="13" t="s">
        <v>85</v>
      </c>
      <c r="AW315" s="13" t="s">
        <v>33</v>
      </c>
      <c r="AX315" s="13" t="s">
        <v>77</v>
      </c>
      <c r="AY315" s="254" t="s">
        <v>148</v>
      </c>
    </row>
    <row r="316" s="14" customFormat="1">
      <c r="A316" s="14"/>
      <c r="B316" s="255"/>
      <c r="C316" s="256"/>
      <c r="D316" s="240" t="s">
        <v>159</v>
      </c>
      <c r="E316" s="257" t="s">
        <v>1</v>
      </c>
      <c r="F316" s="258" t="s">
        <v>340</v>
      </c>
      <c r="G316" s="256"/>
      <c r="H316" s="259">
        <v>-2.4199999999999999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159</v>
      </c>
      <c r="AU316" s="265" t="s">
        <v>87</v>
      </c>
      <c r="AV316" s="14" t="s">
        <v>87</v>
      </c>
      <c r="AW316" s="14" t="s">
        <v>33</v>
      </c>
      <c r="AX316" s="14" t="s">
        <v>77</v>
      </c>
      <c r="AY316" s="265" t="s">
        <v>148</v>
      </c>
    </row>
    <row r="317" s="14" customFormat="1">
      <c r="A317" s="14"/>
      <c r="B317" s="255"/>
      <c r="C317" s="256"/>
      <c r="D317" s="240" t="s">
        <v>159</v>
      </c>
      <c r="E317" s="257" t="s">
        <v>1</v>
      </c>
      <c r="F317" s="258" t="s">
        <v>341</v>
      </c>
      <c r="G317" s="256"/>
      <c r="H317" s="259">
        <v>-8.5340000000000007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159</v>
      </c>
      <c r="AU317" s="265" t="s">
        <v>87</v>
      </c>
      <c r="AV317" s="14" t="s">
        <v>87</v>
      </c>
      <c r="AW317" s="14" t="s">
        <v>33</v>
      </c>
      <c r="AX317" s="14" t="s">
        <v>77</v>
      </c>
      <c r="AY317" s="265" t="s">
        <v>148</v>
      </c>
    </row>
    <row r="318" s="14" customFormat="1">
      <c r="A318" s="14"/>
      <c r="B318" s="255"/>
      <c r="C318" s="256"/>
      <c r="D318" s="240" t="s">
        <v>159</v>
      </c>
      <c r="E318" s="257" t="s">
        <v>1</v>
      </c>
      <c r="F318" s="258" t="s">
        <v>342</v>
      </c>
      <c r="G318" s="256"/>
      <c r="H318" s="259">
        <v>-8.2530000000000001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159</v>
      </c>
      <c r="AU318" s="265" t="s">
        <v>87</v>
      </c>
      <c r="AV318" s="14" t="s">
        <v>87</v>
      </c>
      <c r="AW318" s="14" t="s">
        <v>33</v>
      </c>
      <c r="AX318" s="14" t="s">
        <v>77</v>
      </c>
      <c r="AY318" s="265" t="s">
        <v>148</v>
      </c>
    </row>
    <row r="319" s="13" customFormat="1">
      <c r="A319" s="13"/>
      <c r="B319" s="245"/>
      <c r="C319" s="246"/>
      <c r="D319" s="240" t="s">
        <v>159</v>
      </c>
      <c r="E319" s="247" t="s">
        <v>1</v>
      </c>
      <c r="F319" s="248" t="s">
        <v>343</v>
      </c>
      <c r="G319" s="246"/>
      <c r="H319" s="247" t="s">
        <v>1</v>
      </c>
      <c r="I319" s="249"/>
      <c r="J319" s="246"/>
      <c r="K319" s="246"/>
      <c r="L319" s="250"/>
      <c r="M319" s="251"/>
      <c r="N319" s="252"/>
      <c r="O319" s="252"/>
      <c r="P319" s="252"/>
      <c r="Q319" s="252"/>
      <c r="R319" s="252"/>
      <c r="S319" s="252"/>
      <c r="T319" s="25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4" t="s">
        <v>159</v>
      </c>
      <c r="AU319" s="254" t="s">
        <v>87</v>
      </c>
      <c r="AV319" s="13" t="s">
        <v>85</v>
      </c>
      <c r="AW319" s="13" t="s">
        <v>33</v>
      </c>
      <c r="AX319" s="13" t="s">
        <v>77</v>
      </c>
      <c r="AY319" s="254" t="s">
        <v>148</v>
      </c>
    </row>
    <row r="320" s="14" customFormat="1">
      <c r="A320" s="14"/>
      <c r="B320" s="255"/>
      <c r="C320" s="256"/>
      <c r="D320" s="240" t="s">
        <v>159</v>
      </c>
      <c r="E320" s="257" t="s">
        <v>1</v>
      </c>
      <c r="F320" s="258" t="s">
        <v>344</v>
      </c>
      <c r="G320" s="256"/>
      <c r="H320" s="259">
        <v>-21.968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5" t="s">
        <v>159</v>
      </c>
      <c r="AU320" s="265" t="s">
        <v>87</v>
      </c>
      <c r="AV320" s="14" t="s">
        <v>87</v>
      </c>
      <c r="AW320" s="14" t="s">
        <v>33</v>
      </c>
      <c r="AX320" s="14" t="s">
        <v>77</v>
      </c>
      <c r="AY320" s="265" t="s">
        <v>148</v>
      </c>
    </row>
    <row r="321" s="14" customFormat="1">
      <c r="A321" s="14"/>
      <c r="B321" s="255"/>
      <c r="C321" s="256"/>
      <c r="D321" s="240" t="s">
        <v>159</v>
      </c>
      <c r="E321" s="257" t="s">
        <v>1</v>
      </c>
      <c r="F321" s="258" t="s">
        <v>345</v>
      </c>
      <c r="G321" s="256"/>
      <c r="H321" s="259">
        <v>-25.300999999999998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159</v>
      </c>
      <c r="AU321" s="265" t="s">
        <v>87</v>
      </c>
      <c r="AV321" s="14" t="s">
        <v>87</v>
      </c>
      <c r="AW321" s="14" t="s">
        <v>33</v>
      </c>
      <c r="AX321" s="14" t="s">
        <v>77</v>
      </c>
      <c r="AY321" s="265" t="s">
        <v>148</v>
      </c>
    </row>
    <row r="322" s="14" customFormat="1">
      <c r="A322" s="14"/>
      <c r="B322" s="255"/>
      <c r="C322" s="256"/>
      <c r="D322" s="240" t="s">
        <v>159</v>
      </c>
      <c r="E322" s="257" t="s">
        <v>1</v>
      </c>
      <c r="F322" s="258" t="s">
        <v>346</v>
      </c>
      <c r="G322" s="256"/>
      <c r="H322" s="259">
        <v>-5.7530000000000001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159</v>
      </c>
      <c r="AU322" s="265" t="s">
        <v>87</v>
      </c>
      <c r="AV322" s="14" t="s">
        <v>87</v>
      </c>
      <c r="AW322" s="14" t="s">
        <v>33</v>
      </c>
      <c r="AX322" s="14" t="s">
        <v>77</v>
      </c>
      <c r="AY322" s="265" t="s">
        <v>148</v>
      </c>
    </row>
    <row r="323" s="14" customFormat="1">
      <c r="A323" s="14"/>
      <c r="B323" s="255"/>
      <c r="C323" s="256"/>
      <c r="D323" s="240" t="s">
        <v>159</v>
      </c>
      <c r="E323" s="257" t="s">
        <v>1</v>
      </c>
      <c r="F323" s="258" t="s">
        <v>347</v>
      </c>
      <c r="G323" s="256"/>
      <c r="H323" s="259">
        <v>-20.221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5" t="s">
        <v>159</v>
      </c>
      <c r="AU323" s="265" t="s">
        <v>87</v>
      </c>
      <c r="AV323" s="14" t="s">
        <v>87</v>
      </c>
      <c r="AW323" s="14" t="s">
        <v>33</v>
      </c>
      <c r="AX323" s="14" t="s">
        <v>77</v>
      </c>
      <c r="AY323" s="265" t="s">
        <v>148</v>
      </c>
    </row>
    <row r="324" s="14" customFormat="1">
      <c r="A324" s="14"/>
      <c r="B324" s="255"/>
      <c r="C324" s="256"/>
      <c r="D324" s="240" t="s">
        <v>159</v>
      </c>
      <c r="E324" s="257" t="s">
        <v>1</v>
      </c>
      <c r="F324" s="258" t="s">
        <v>348</v>
      </c>
      <c r="G324" s="256"/>
      <c r="H324" s="259">
        <v>-63.203000000000003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5" t="s">
        <v>159</v>
      </c>
      <c r="AU324" s="265" t="s">
        <v>87</v>
      </c>
      <c r="AV324" s="14" t="s">
        <v>87</v>
      </c>
      <c r="AW324" s="14" t="s">
        <v>33</v>
      </c>
      <c r="AX324" s="14" t="s">
        <v>77</v>
      </c>
      <c r="AY324" s="265" t="s">
        <v>148</v>
      </c>
    </row>
    <row r="325" s="14" customFormat="1">
      <c r="A325" s="14"/>
      <c r="B325" s="255"/>
      <c r="C325" s="256"/>
      <c r="D325" s="240" t="s">
        <v>159</v>
      </c>
      <c r="E325" s="257" t="s">
        <v>1</v>
      </c>
      <c r="F325" s="258" t="s">
        <v>349</v>
      </c>
      <c r="G325" s="256"/>
      <c r="H325" s="259">
        <v>-11.506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159</v>
      </c>
      <c r="AU325" s="265" t="s">
        <v>87</v>
      </c>
      <c r="AV325" s="14" t="s">
        <v>87</v>
      </c>
      <c r="AW325" s="14" t="s">
        <v>33</v>
      </c>
      <c r="AX325" s="14" t="s">
        <v>77</v>
      </c>
      <c r="AY325" s="265" t="s">
        <v>148</v>
      </c>
    </row>
    <row r="326" s="13" customFormat="1">
      <c r="A326" s="13"/>
      <c r="B326" s="245"/>
      <c r="C326" s="246"/>
      <c r="D326" s="240" t="s">
        <v>159</v>
      </c>
      <c r="E326" s="247" t="s">
        <v>1</v>
      </c>
      <c r="F326" s="248" t="s">
        <v>350</v>
      </c>
      <c r="G326" s="246"/>
      <c r="H326" s="247" t="s">
        <v>1</v>
      </c>
      <c r="I326" s="249"/>
      <c r="J326" s="246"/>
      <c r="K326" s="246"/>
      <c r="L326" s="250"/>
      <c r="M326" s="251"/>
      <c r="N326" s="252"/>
      <c r="O326" s="252"/>
      <c r="P326" s="252"/>
      <c r="Q326" s="252"/>
      <c r="R326" s="252"/>
      <c r="S326" s="252"/>
      <c r="T326" s="25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4" t="s">
        <v>159</v>
      </c>
      <c r="AU326" s="254" t="s">
        <v>87</v>
      </c>
      <c r="AV326" s="13" t="s">
        <v>85</v>
      </c>
      <c r="AW326" s="13" t="s">
        <v>33</v>
      </c>
      <c r="AX326" s="13" t="s">
        <v>77</v>
      </c>
      <c r="AY326" s="254" t="s">
        <v>148</v>
      </c>
    </row>
    <row r="327" s="13" customFormat="1">
      <c r="A327" s="13"/>
      <c r="B327" s="245"/>
      <c r="C327" s="246"/>
      <c r="D327" s="240" t="s">
        <v>159</v>
      </c>
      <c r="E327" s="247" t="s">
        <v>1</v>
      </c>
      <c r="F327" s="248" t="s">
        <v>351</v>
      </c>
      <c r="G327" s="246"/>
      <c r="H327" s="247" t="s">
        <v>1</v>
      </c>
      <c r="I327" s="249"/>
      <c r="J327" s="246"/>
      <c r="K327" s="246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159</v>
      </c>
      <c r="AU327" s="254" t="s">
        <v>87</v>
      </c>
      <c r="AV327" s="13" t="s">
        <v>85</v>
      </c>
      <c r="AW327" s="13" t="s">
        <v>33</v>
      </c>
      <c r="AX327" s="13" t="s">
        <v>77</v>
      </c>
      <c r="AY327" s="254" t="s">
        <v>148</v>
      </c>
    </row>
    <row r="328" s="14" customFormat="1">
      <c r="A328" s="14"/>
      <c r="B328" s="255"/>
      <c r="C328" s="256"/>
      <c r="D328" s="240" t="s">
        <v>159</v>
      </c>
      <c r="E328" s="257" t="s">
        <v>1</v>
      </c>
      <c r="F328" s="258" t="s">
        <v>352</v>
      </c>
      <c r="G328" s="256"/>
      <c r="H328" s="259">
        <v>-5.056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5" t="s">
        <v>159</v>
      </c>
      <c r="AU328" s="265" t="s">
        <v>87</v>
      </c>
      <c r="AV328" s="14" t="s">
        <v>87</v>
      </c>
      <c r="AW328" s="14" t="s">
        <v>33</v>
      </c>
      <c r="AX328" s="14" t="s">
        <v>77</v>
      </c>
      <c r="AY328" s="265" t="s">
        <v>148</v>
      </c>
    </row>
    <row r="329" s="14" customFormat="1">
      <c r="A329" s="14"/>
      <c r="B329" s="255"/>
      <c r="C329" s="256"/>
      <c r="D329" s="240" t="s">
        <v>159</v>
      </c>
      <c r="E329" s="257" t="s">
        <v>1</v>
      </c>
      <c r="F329" s="258" t="s">
        <v>353</v>
      </c>
      <c r="G329" s="256"/>
      <c r="H329" s="259">
        <v>-0.65700000000000003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5" t="s">
        <v>159</v>
      </c>
      <c r="AU329" s="265" t="s">
        <v>87</v>
      </c>
      <c r="AV329" s="14" t="s">
        <v>87</v>
      </c>
      <c r="AW329" s="14" t="s">
        <v>33</v>
      </c>
      <c r="AX329" s="14" t="s">
        <v>77</v>
      </c>
      <c r="AY329" s="265" t="s">
        <v>148</v>
      </c>
    </row>
    <row r="330" s="14" customFormat="1">
      <c r="A330" s="14"/>
      <c r="B330" s="255"/>
      <c r="C330" s="256"/>
      <c r="D330" s="240" t="s">
        <v>159</v>
      </c>
      <c r="E330" s="257" t="s">
        <v>1</v>
      </c>
      <c r="F330" s="258" t="s">
        <v>354</v>
      </c>
      <c r="G330" s="256"/>
      <c r="H330" s="259">
        <v>-0.84899999999999998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5" t="s">
        <v>159</v>
      </c>
      <c r="AU330" s="265" t="s">
        <v>87</v>
      </c>
      <c r="AV330" s="14" t="s">
        <v>87</v>
      </c>
      <c r="AW330" s="14" t="s">
        <v>33</v>
      </c>
      <c r="AX330" s="14" t="s">
        <v>77</v>
      </c>
      <c r="AY330" s="265" t="s">
        <v>148</v>
      </c>
    </row>
    <row r="331" s="14" customFormat="1">
      <c r="A331" s="14"/>
      <c r="B331" s="255"/>
      <c r="C331" s="256"/>
      <c r="D331" s="240" t="s">
        <v>159</v>
      </c>
      <c r="E331" s="257" t="s">
        <v>1</v>
      </c>
      <c r="F331" s="258" t="s">
        <v>355</v>
      </c>
      <c r="G331" s="256"/>
      <c r="H331" s="259">
        <v>-26.015999999999998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5" t="s">
        <v>159</v>
      </c>
      <c r="AU331" s="265" t="s">
        <v>87</v>
      </c>
      <c r="AV331" s="14" t="s">
        <v>87</v>
      </c>
      <c r="AW331" s="14" t="s">
        <v>33</v>
      </c>
      <c r="AX331" s="14" t="s">
        <v>77</v>
      </c>
      <c r="AY331" s="265" t="s">
        <v>148</v>
      </c>
    </row>
    <row r="332" s="14" customFormat="1">
      <c r="A332" s="14"/>
      <c r="B332" s="255"/>
      <c r="C332" s="256"/>
      <c r="D332" s="240" t="s">
        <v>159</v>
      </c>
      <c r="E332" s="257" t="s">
        <v>1</v>
      </c>
      <c r="F332" s="258" t="s">
        <v>356</v>
      </c>
      <c r="G332" s="256"/>
      <c r="H332" s="259">
        <v>-2.613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5" t="s">
        <v>159</v>
      </c>
      <c r="AU332" s="265" t="s">
        <v>87</v>
      </c>
      <c r="AV332" s="14" t="s">
        <v>87</v>
      </c>
      <c r="AW332" s="14" t="s">
        <v>33</v>
      </c>
      <c r="AX332" s="14" t="s">
        <v>77</v>
      </c>
      <c r="AY332" s="265" t="s">
        <v>148</v>
      </c>
    </row>
    <row r="333" s="14" customFormat="1">
      <c r="A333" s="14"/>
      <c r="B333" s="255"/>
      <c r="C333" s="256"/>
      <c r="D333" s="240" t="s">
        <v>159</v>
      </c>
      <c r="E333" s="257" t="s">
        <v>1</v>
      </c>
      <c r="F333" s="258" t="s">
        <v>357</v>
      </c>
      <c r="G333" s="256"/>
      <c r="H333" s="259">
        <v>-17.242999999999999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159</v>
      </c>
      <c r="AU333" s="265" t="s">
        <v>87</v>
      </c>
      <c r="AV333" s="14" t="s">
        <v>87</v>
      </c>
      <c r="AW333" s="14" t="s">
        <v>33</v>
      </c>
      <c r="AX333" s="14" t="s">
        <v>77</v>
      </c>
      <c r="AY333" s="265" t="s">
        <v>148</v>
      </c>
    </row>
    <row r="334" s="14" customFormat="1">
      <c r="A334" s="14"/>
      <c r="B334" s="255"/>
      <c r="C334" s="256"/>
      <c r="D334" s="240" t="s">
        <v>159</v>
      </c>
      <c r="E334" s="257" t="s">
        <v>1</v>
      </c>
      <c r="F334" s="258" t="s">
        <v>358</v>
      </c>
      <c r="G334" s="256"/>
      <c r="H334" s="259">
        <v>-1.3129999999999999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5" t="s">
        <v>159</v>
      </c>
      <c r="AU334" s="265" t="s">
        <v>87</v>
      </c>
      <c r="AV334" s="14" t="s">
        <v>87</v>
      </c>
      <c r="AW334" s="14" t="s">
        <v>33</v>
      </c>
      <c r="AX334" s="14" t="s">
        <v>77</v>
      </c>
      <c r="AY334" s="265" t="s">
        <v>148</v>
      </c>
    </row>
    <row r="335" s="15" customFormat="1">
      <c r="A335" s="15"/>
      <c r="B335" s="266"/>
      <c r="C335" s="267"/>
      <c r="D335" s="240" t="s">
        <v>159</v>
      </c>
      <c r="E335" s="268" t="s">
        <v>1</v>
      </c>
      <c r="F335" s="269" t="s">
        <v>165</v>
      </c>
      <c r="G335" s="267"/>
      <c r="H335" s="270">
        <v>-220.90600000000001</v>
      </c>
      <c r="I335" s="271"/>
      <c r="J335" s="267"/>
      <c r="K335" s="267"/>
      <c r="L335" s="272"/>
      <c r="M335" s="273"/>
      <c r="N335" s="274"/>
      <c r="O335" s="274"/>
      <c r="P335" s="274"/>
      <c r="Q335" s="274"/>
      <c r="R335" s="274"/>
      <c r="S335" s="274"/>
      <c r="T335" s="27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6" t="s">
        <v>159</v>
      </c>
      <c r="AU335" s="276" t="s">
        <v>87</v>
      </c>
      <c r="AV335" s="15" t="s">
        <v>166</v>
      </c>
      <c r="AW335" s="15" t="s">
        <v>33</v>
      </c>
      <c r="AX335" s="15" t="s">
        <v>77</v>
      </c>
      <c r="AY335" s="276" t="s">
        <v>148</v>
      </c>
    </row>
    <row r="336" s="16" customFormat="1">
      <c r="A336" s="16"/>
      <c r="B336" s="277"/>
      <c r="C336" s="278"/>
      <c r="D336" s="240" t="s">
        <v>159</v>
      </c>
      <c r="E336" s="279" t="s">
        <v>1</v>
      </c>
      <c r="F336" s="280" t="s">
        <v>185</v>
      </c>
      <c r="G336" s="278"/>
      <c r="H336" s="281">
        <v>266.39999999999998</v>
      </c>
      <c r="I336" s="282"/>
      <c r="J336" s="278"/>
      <c r="K336" s="278"/>
      <c r="L336" s="283"/>
      <c r="M336" s="284"/>
      <c r="N336" s="285"/>
      <c r="O336" s="285"/>
      <c r="P336" s="285"/>
      <c r="Q336" s="285"/>
      <c r="R336" s="285"/>
      <c r="S336" s="285"/>
      <c r="T336" s="28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287" t="s">
        <v>159</v>
      </c>
      <c r="AU336" s="287" t="s">
        <v>87</v>
      </c>
      <c r="AV336" s="16" t="s">
        <v>155</v>
      </c>
      <c r="AW336" s="16" t="s">
        <v>33</v>
      </c>
      <c r="AX336" s="16" t="s">
        <v>85</v>
      </c>
      <c r="AY336" s="287" t="s">
        <v>148</v>
      </c>
    </row>
    <row r="337" s="13" customFormat="1">
      <c r="A337" s="13"/>
      <c r="B337" s="245"/>
      <c r="C337" s="246"/>
      <c r="D337" s="240" t="s">
        <v>159</v>
      </c>
      <c r="E337" s="247" t="s">
        <v>1</v>
      </c>
      <c r="F337" s="248" t="s">
        <v>359</v>
      </c>
      <c r="G337" s="246"/>
      <c r="H337" s="247" t="s">
        <v>1</v>
      </c>
      <c r="I337" s="249"/>
      <c r="J337" s="246"/>
      <c r="K337" s="246"/>
      <c r="L337" s="250"/>
      <c r="M337" s="251"/>
      <c r="N337" s="252"/>
      <c r="O337" s="252"/>
      <c r="P337" s="252"/>
      <c r="Q337" s="252"/>
      <c r="R337" s="252"/>
      <c r="S337" s="252"/>
      <c r="T337" s="25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4" t="s">
        <v>159</v>
      </c>
      <c r="AU337" s="254" t="s">
        <v>87</v>
      </c>
      <c r="AV337" s="13" t="s">
        <v>85</v>
      </c>
      <c r="AW337" s="13" t="s">
        <v>33</v>
      </c>
      <c r="AX337" s="13" t="s">
        <v>77</v>
      </c>
      <c r="AY337" s="254" t="s">
        <v>148</v>
      </c>
    </row>
    <row r="338" s="13" customFormat="1">
      <c r="A338" s="13"/>
      <c r="B338" s="245"/>
      <c r="C338" s="246"/>
      <c r="D338" s="240" t="s">
        <v>159</v>
      </c>
      <c r="E338" s="247" t="s">
        <v>1</v>
      </c>
      <c r="F338" s="248" t="s">
        <v>360</v>
      </c>
      <c r="G338" s="246"/>
      <c r="H338" s="247" t="s">
        <v>1</v>
      </c>
      <c r="I338" s="249"/>
      <c r="J338" s="246"/>
      <c r="K338" s="246"/>
      <c r="L338" s="250"/>
      <c r="M338" s="251"/>
      <c r="N338" s="252"/>
      <c r="O338" s="252"/>
      <c r="P338" s="252"/>
      <c r="Q338" s="252"/>
      <c r="R338" s="252"/>
      <c r="S338" s="252"/>
      <c r="T338" s="25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4" t="s">
        <v>159</v>
      </c>
      <c r="AU338" s="254" t="s">
        <v>87</v>
      </c>
      <c r="AV338" s="13" t="s">
        <v>85</v>
      </c>
      <c r="AW338" s="13" t="s">
        <v>33</v>
      </c>
      <c r="AX338" s="13" t="s">
        <v>77</v>
      </c>
      <c r="AY338" s="254" t="s">
        <v>148</v>
      </c>
    </row>
    <row r="339" s="14" customFormat="1">
      <c r="A339" s="14"/>
      <c r="B339" s="255"/>
      <c r="C339" s="256"/>
      <c r="D339" s="240" t="s">
        <v>159</v>
      </c>
      <c r="E339" s="257" t="s">
        <v>1</v>
      </c>
      <c r="F339" s="258" t="s">
        <v>361</v>
      </c>
      <c r="G339" s="256"/>
      <c r="H339" s="259">
        <v>266.39999999999998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5" t="s">
        <v>159</v>
      </c>
      <c r="AU339" s="265" t="s">
        <v>87</v>
      </c>
      <c r="AV339" s="14" t="s">
        <v>87</v>
      </c>
      <c r="AW339" s="14" t="s">
        <v>33</v>
      </c>
      <c r="AX339" s="14" t="s">
        <v>77</v>
      </c>
      <c r="AY339" s="265" t="s">
        <v>148</v>
      </c>
    </row>
    <row r="340" s="15" customFormat="1">
      <c r="A340" s="15"/>
      <c r="B340" s="266"/>
      <c r="C340" s="267"/>
      <c r="D340" s="240" t="s">
        <v>159</v>
      </c>
      <c r="E340" s="268" t="s">
        <v>1</v>
      </c>
      <c r="F340" s="269" t="s">
        <v>165</v>
      </c>
      <c r="G340" s="267"/>
      <c r="H340" s="270">
        <v>266.39999999999998</v>
      </c>
      <c r="I340" s="271"/>
      <c r="J340" s="267"/>
      <c r="K340" s="267"/>
      <c r="L340" s="272"/>
      <c r="M340" s="273"/>
      <c r="N340" s="274"/>
      <c r="O340" s="274"/>
      <c r="P340" s="274"/>
      <c r="Q340" s="274"/>
      <c r="R340" s="274"/>
      <c r="S340" s="274"/>
      <c r="T340" s="27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6" t="s">
        <v>159</v>
      </c>
      <c r="AU340" s="276" t="s">
        <v>87</v>
      </c>
      <c r="AV340" s="15" t="s">
        <v>166</v>
      </c>
      <c r="AW340" s="15" t="s">
        <v>33</v>
      </c>
      <c r="AX340" s="15" t="s">
        <v>77</v>
      </c>
      <c r="AY340" s="276" t="s">
        <v>148</v>
      </c>
    </row>
    <row r="341" s="2" customFormat="1" ht="24.15" customHeight="1">
      <c r="A341" s="39"/>
      <c r="B341" s="40"/>
      <c r="C341" s="288" t="s">
        <v>362</v>
      </c>
      <c r="D341" s="288" t="s">
        <v>363</v>
      </c>
      <c r="E341" s="289" t="s">
        <v>364</v>
      </c>
      <c r="F341" s="290" t="s">
        <v>365</v>
      </c>
      <c r="G341" s="291" t="s">
        <v>204</v>
      </c>
      <c r="H341" s="292">
        <v>295.97000000000003</v>
      </c>
      <c r="I341" s="293"/>
      <c r="J341" s="294">
        <f>ROUND(I341*H341,2)</f>
        <v>0</v>
      </c>
      <c r="K341" s="290" t="s">
        <v>1</v>
      </c>
      <c r="L341" s="295"/>
      <c r="M341" s="296" t="s">
        <v>1</v>
      </c>
      <c r="N341" s="297" t="s">
        <v>42</v>
      </c>
      <c r="O341" s="92"/>
      <c r="P341" s="236">
        <f>O341*H341</f>
        <v>0</v>
      </c>
      <c r="Q341" s="236">
        <v>0</v>
      </c>
      <c r="R341" s="236">
        <f>Q341*H341</f>
        <v>0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265</v>
      </c>
      <c r="AT341" s="238" t="s">
        <v>363</v>
      </c>
      <c r="AU341" s="238" t="s">
        <v>87</v>
      </c>
      <c r="AY341" s="18" t="s">
        <v>148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85</v>
      </c>
      <c r="BK341" s="239">
        <f>ROUND(I341*H341,2)</f>
        <v>0</v>
      </c>
      <c r="BL341" s="18" t="s">
        <v>155</v>
      </c>
      <c r="BM341" s="238" t="s">
        <v>366</v>
      </c>
    </row>
    <row r="342" s="14" customFormat="1">
      <c r="A342" s="14"/>
      <c r="B342" s="255"/>
      <c r="C342" s="256"/>
      <c r="D342" s="240" t="s">
        <v>159</v>
      </c>
      <c r="E342" s="257" t="s">
        <v>1</v>
      </c>
      <c r="F342" s="258" t="s">
        <v>367</v>
      </c>
      <c r="G342" s="256"/>
      <c r="H342" s="259">
        <v>277.90600000000001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5" t="s">
        <v>159</v>
      </c>
      <c r="AU342" s="265" t="s">
        <v>87</v>
      </c>
      <c r="AV342" s="14" t="s">
        <v>87</v>
      </c>
      <c r="AW342" s="14" t="s">
        <v>33</v>
      </c>
      <c r="AX342" s="14" t="s">
        <v>77</v>
      </c>
      <c r="AY342" s="265" t="s">
        <v>148</v>
      </c>
    </row>
    <row r="343" s="15" customFormat="1">
      <c r="A343" s="15"/>
      <c r="B343" s="266"/>
      <c r="C343" s="267"/>
      <c r="D343" s="240" t="s">
        <v>159</v>
      </c>
      <c r="E343" s="268" t="s">
        <v>1</v>
      </c>
      <c r="F343" s="269" t="s">
        <v>165</v>
      </c>
      <c r="G343" s="267"/>
      <c r="H343" s="270">
        <v>277.90600000000001</v>
      </c>
      <c r="I343" s="271"/>
      <c r="J343" s="267"/>
      <c r="K343" s="267"/>
      <c r="L343" s="272"/>
      <c r="M343" s="273"/>
      <c r="N343" s="274"/>
      <c r="O343" s="274"/>
      <c r="P343" s="274"/>
      <c r="Q343" s="274"/>
      <c r="R343" s="274"/>
      <c r="S343" s="274"/>
      <c r="T343" s="27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6" t="s">
        <v>159</v>
      </c>
      <c r="AU343" s="276" t="s">
        <v>87</v>
      </c>
      <c r="AV343" s="15" t="s">
        <v>166</v>
      </c>
      <c r="AW343" s="15" t="s">
        <v>33</v>
      </c>
      <c r="AX343" s="15" t="s">
        <v>77</v>
      </c>
      <c r="AY343" s="276" t="s">
        <v>148</v>
      </c>
    </row>
    <row r="344" s="14" customFormat="1">
      <c r="A344" s="14"/>
      <c r="B344" s="255"/>
      <c r="C344" s="256"/>
      <c r="D344" s="240" t="s">
        <v>159</v>
      </c>
      <c r="E344" s="257" t="s">
        <v>1</v>
      </c>
      <c r="F344" s="258" t="s">
        <v>368</v>
      </c>
      <c r="G344" s="256"/>
      <c r="H344" s="259">
        <v>295.97000000000003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159</v>
      </c>
      <c r="AU344" s="265" t="s">
        <v>87</v>
      </c>
      <c r="AV344" s="14" t="s">
        <v>87</v>
      </c>
      <c r="AW344" s="14" t="s">
        <v>33</v>
      </c>
      <c r="AX344" s="14" t="s">
        <v>85</v>
      </c>
      <c r="AY344" s="265" t="s">
        <v>148</v>
      </c>
    </row>
    <row r="345" s="12" customFormat="1" ht="20.88" customHeight="1">
      <c r="A345" s="12"/>
      <c r="B345" s="211"/>
      <c r="C345" s="212"/>
      <c r="D345" s="213" t="s">
        <v>76</v>
      </c>
      <c r="E345" s="225" t="s">
        <v>292</v>
      </c>
      <c r="F345" s="225" t="s">
        <v>369</v>
      </c>
      <c r="G345" s="212"/>
      <c r="H345" s="212"/>
      <c r="I345" s="215"/>
      <c r="J345" s="226">
        <f>BK345</f>
        <v>0</v>
      </c>
      <c r="K345" s="212"/>
      <c r="L345" s="217"/>
      <c r="M345" s="218"/>
      <c r="N345" s="219"/>
      <c r="O345" s="219"/>
      <c r="P345" s="220">
        <f>SUM(P346:P367)</f>
        <v>0</v>
      </c>
      <c r="Q345" s="219"/>
      <c r="R345" s="220">
        <f>SUM(R346:R367)</f>
        <v>0</v>
      </c>
      <c r="S345" s="219"/>
      <c r="T345" s="221">
        <f>SUM(T346:T367)</f>
        <v>90.956360000000004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22" t="s">
        <v>85</v>
      </c>
      <c r="AT345" s="223" t="s">
        <v>76</v>
      </c>
      <c r="AU345" s="223" t="s">
        <v>87</v>
      </c>
      <c r="AY345" s="222" t="s">
        <v>148</v>
      </c>
      <c r="BK345" s="224">
        <f>SUM(BK346:BK367)</f>
        <v>0</v>
      </c>
    </row>
    <row r="346" s="2" customFormat="1" ht="24.15" customHeight="1">
      <c r="A346" s="39"/>
      <c r="B346" s="40"/>
      <c r="C346" s="227" t="s">
        <v>370</v>
      </c>
      <c r="D346" s="227" t="s">
        <v>150</v>
      </c>
      <c r="E346" s="228" t="s">
        <v>371</v>
      </c>
      <c r="F346" s="229" t="s">
        <v>372</v>
      </c>
      <c r="G346" s="230" t="s">
        <v>273</v>
      </c>
      <c r="H346" s="231">
        <v>206.71899999999999</v>
      </c>
      <c r="I346" s="232"/>
      <c r="J346" s="233">
        <f>ROUND(I346*H346,2)</f>
        <v>0</v>
      </c>
      <c r="K346" s="229" t="s">
        <v>154</v>
      </c>
      <c r="L346" s="45"/>
      <c r="M346" s="234" t="s">
        <v>1</v>
      </c>
      <c r="N346" s="235" t="s">
        <v>42</v>
      </c>
      <c r="O346" s="92"/>
      <c r="P346" s="236">
        <f>O346*H346</f>
        <v>0</v>
      </c>
      <c r="Q346" s="236">
        <v>0</v>
      </c>
      <c r="R346" s="236">
        <f>Q346*H346</f>
        <v>0</v>
      </c>
      <c r="S346" s="236">
        <v>0.44</v>
      </c>
      <c r="T346" s="237">
        <f>S346*H346</f>
        <v>90.956360000000004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8" t="s">
        <v>155</v>
      </c>
      <c r="AT346" s="238" t="s">
        <v>150</v>
      </c>
      <c r="AU346" s="238" t="s">
        <v>166</v>
      </c>
      <c r="AY346" s="18" t="s">
        <v>148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8" t="s">
        <v>85</v>
      </c>
      <c r="BK346" s="239">
        <f>ROUND(I346*H346,2)</f>
        <v>0</v>
      </c>
      <c r="BL346" s="18" t="s">
        <v>155</v>
      </c>
      <c r="BM346" s="238" t="s">
        <v>373</v>
      </c>
    </row>
    <row r="347" s="13" customFormat="1">
      <c r="A347" s="13"/>
      <c r="B347" s="245"/>
      <c r="C347" s="246"/>
      <c r="D347" s="240" t="s">
        <v>159</v>
      </c>
      <c r="E347" s="247" t="s">
        <v>1</v>
      </c>
      <c r="F347" s="248" t="s">
        <v>255</v>
      </c>
      <c r="G347" s="246"/>
      <c r="H347" s="247" t="s">
        <v>1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4" t="s">
        <v>159</v>
      </c>
      <c r="AU347" s="254" t="s">
        <v>166</v>
      </c>
      <c r="AV347" s="13" t="s">
        <v>85</v>
      </c>
      <c r="AW347" s="13" t="s">
        <v>33</v>
      </c>
      <c r="AX347" s="13" t="s">
        <v>77</v>
      </c>
      <c r="AY347" s="254" t="s">
        <v>148</v>
      </c>
    </row>
    <row r="348" s="13" customFormat="1">
      <c r="A348" s="13"/>
      <c r="B348" s="245"/>
      <c r="C348" s="246"/>
      <c r="D348" s="240" t="s">
        <v>159</v>
      </c>
      <c r="E348" s="247" t="s">
        <v>1</v>
      </c>
      <c r="F348" s="248" t="s">
        <v>374</v>
      </c>
      <c r="G348" s="246"/>
      <c r="H348" s="247" t="s">
        <v>1</v>
      </c>
      <c r="I348" s="249"/>
      <c r="J348" s="246"/>
      <c r="K348" s="246"/>
      <c r="L348" s="250"/>
      <c r="M348" s="251"/>
      <c r="N348" s="252"/>
      <c r="O348" s="252"/>
      <c r="P348" s="252"/>
      <c r="Q348" s="252"/>
      <c r="R348" s="252"/>
      <c r="S348" s="252"/>
      <c r="T348" s="25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4" t="s">
        <v>159</v>
      </c>
      <c r="AU348" s="254" t="s">
        <v>166</v>
      </c>
      <c r="AV348" s="13" t="s">
        <v>85</v>
      </c>
      <c r="AW348" s="13" t="s">
        <v>33</v>
      </c>
      <c r="AX348" s="13" t="s">
        <v>77</v>
      </c>
      <c r="AY348" s="254" t="s">
        <v>148</v>
      </c>
    </row>
    <row r="349" s="14" customFormat="1">
      <c r="A349" s="14"/>
      <c r="B349" s="255"/>
      <c r="C349" s="256"/>
      <c r="D349" s="240" t="s">
        <v>159</v>
      </c>
      <c r="E349" s="257" t="s">
        <v>1</v>
      </c>
      <c r="F349" s="258" t="s">
        <v>375</v>
      </c>
      <c r="G349" s="256"/>
      <c r="H349" s="259">
        <v>19.445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5" t="s">
        <v>159</v>
      </c>
      <c r="AU349" s="265" t="s">
        <v>166</v>
      </c>
      <c r="AV349" s="14" t="s">
        <v>87</v>
      </c>
      <c r="AW349" s="14" t="s">
        <v>33</v>
      </c>
      <c r="AX349" s="14" t="s">
        <v>77</v>
      </c>
      <c r="AY349" s="265" t="s">
        <v>148</v>
      </c>
    </row>
    <row r="350" s="14" customFormat="1">
      <c r="A350" s="14"/>
      <c r="B350" s="255"/>
      <c r="C350" s="256"/>
      <c r="D350" s="240" t="s">
        <v>159</v>
      </c>
      <c r="E350" s="257" t="s">
        <v>1</v>
      </c>
      <c r="F350" s="258" t="s">
        <v>376</v>
      </c>
      <c r="G350" s="256"/>
      <c r="H350" s="259">
        <v>2.5249999999999999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5" t="s">
        <v>159</v>
      </c>
      <c r="AU350" s="265" t="s">
        <v>166</v>
      </c>
      <c r="AV350" s="14" t="s">
        <v>87</v>
      </c>
      <c r="AW350" s="14" t="s">
        <v>33</v>
      </c>
      <c r="AX350" s="14" t="s">
        <v>77</v>
      </c>
      <c r="AY350" s="265" t="s">
        <v>148</v>
      </c>
    </row>
    <row r="351" s="14" customFormat="1">
      <c r="A351" s="14"/>
      <c r="B351" s="255"/>
      <c r="C351" s="256"/>
      <c r="D351" s="240" t="s">
        <v>159</v>
      </c>
      <c r="E351" s="257" t="s">
        <v>1</v>
      </c>
      <c r="F351" s="258" t="s">
        <v>377</v>
      </c>
      <c r="G351" s="256"/>
      <c r="H351" s="259">
        <v>3.2669999999999999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5" t="s">
        <v>159</v>
      </c>
      <c r="AU351" s="265" t="s">
        <v>166</v>
      </c>
      <c r="AV351" s="14" t="s">
        <v>87</v>
      </c>
      <c r="AW351" s="14" t="s">
        <v>33</v>
      </c>
      <c r="AX351" s="14" t="s">
        <v>77</v>
      </c>
      <c r="AY351" s="265" t="s">
        <v>148</v>
      </c>
    </row>
    <row r="352" s="14" customFormat="1">
      <c r="A352" s="14"/>
      <c r="B352" s="255"/>
      <c r="C352" s="256"/>
      <c r="D352" s="240" t="s">
        <v>159</v>
      </c>
      <c r="E352" s="257" t="s">
        <v>1</v>
      </c>
      <c r="F352" s="258" t="s">
        <v>378</v>
      </c>
      <c r="G352" s="256"/>
      <c r="H352" s="259">
        <v>100.062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5" t="s">
        <v>159</v>
      </c>
      <c r="AU352" s="265" t="s">
        <v>166</v>
      </c>
      <c r="AV352" s="14" t="s">
        <v>87</v>
      </c>
      <c r="AW352" s="14" t="s">
        <v>33</v>
      </c>
      <c r="AX352" s="14" t="s">
        <v>77</v>
      </c>
      <c r="AY352" s="265" t="s">
        <v>148</v>
      </c>
    </row>
    <row r="353" s="14" customFormat="1">
      <c r="A353" s="14"/>
      <c r="B353" s="255"/>
      <c r="C353" s="256"/>
      <c r="D353" s="240" t="s">
        <v>159</v>
      </c>
      <c r="E353" s="257" t="s">
        <v>1</v>
      </c>
      <c r="F353" s="258" t="s">
        <v>379</v>
      </c>
      <c r="G353" s="256"/>
      <c r="H353" s="259">
        <v>10.050000000000001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159</v>
      </c>
      <c r="AU353" s="265" t="s">
        <v>166</v>
      </c>
      <c r="AV353" s="14" t="s">
        <v>87</v>
      </c>
      <c r="AW353" s="14" t="s">
        <v>33</v>
      </c>
      <c r="AX353" s="14" t="s">
        <v>77</v>
      </c>
      <c r="AY353" s="265" t="s">
        <v>148</v>
      </c>
    </row>
    <row r="354" s="14" customFormat="1">
      <c r="A354" s="14"/>
      <c r="B354" s="255"/>
      <c r="C354" s="256"/>
      <c r="D354" s="240" t="s">
        <v>159</v>
      </c>
      <c r="E354" s="257" t="s">
        <v>1</v>
      </c>
      <c r="F354" s="258" t="s">
        <v>380</v>
      </c>
      <c r="G354" s="256"/>
      <c r="H354" s="259">
        <v>66.319999999999993</v>
      </c>
      <c r="I354" s="260"/>
      <c r="J354" s="256"/>
      <c r="K354" s="256"/>
      <c r="L354" s="261"/>
      <c r="M354" s="262"/>
      <c r="N354" s="263"/>
      <c r="O354" s="263"/>
      <c r="P354" s="263"/>
      <c r="Q354" s="263"/>
      <c r="R354" s="263"/>
      <c r="S354" s="263"/>
      <c r="T354" s="26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5" t="s">
        <v>159</v>
      </c>
      <c r="AU354" s="265" t="s">
        <v>166</v>
      </c>
      <c r="AV354" s="14" t="s">
        <v>87</v>
      </c>
      <c r="AW354" s="14" t="s">
        <v>33</v>
      </c>
      <c r="AX354" s="14" t="s">
        <v>77</v>
      </c>
      <c r="AY354" s="265" t="s">
        <v>148</v>
      </c>
    </row>
    <row r="355" s="14" customFormat="1">
      <c r="A355" s="14"/>
      <c r="B355" s="255"/>
      <c r="C355" s="256"/>
      <c r="D355" s="240" t="s">
        <v>159</v>
      </c>
      <c r="E355" s="257" t="s">
        <v>1</v>
      </c>
      <c r="F355" s="258" t="s">
        <v>381</v>
      </c>
      <c r="G355" s="256"/>
      <c r="H355" s="259">
        <v>5.0499999999999998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5" t="s">
        <v>159</v>
      </c>
      <c r="AU355" s="265" t="s">
        <v>166</v>
      </c>
      <c r="AV355" s="14" t="s">
        <v>87</v>
      </c>
      <c r="AW355" s="14" t="s">
        <v>33</v>
      </c>
      <c r="AX355" s="14" t="s">
        <v>77</v>
      </c>
      <c r="AY355" s="265" t="s">
        <v>148</v>
      </c>
    </row>
    <row r="356" s="15" customFormat="1">
      <c r="A356" s="15"/>
      <c r="B356" s="266"/>
      <c r="C356" s="267"/>
      <c r="D356" s="240" t="s">
        <v>159</v>
      </c>
      <c r="E356" s="268" t="s">
        <v>1</v>
      </c>
      <c r="F356" s="269" t="s">
        <v>165</v>
      </c>
      <c r="G356" s="267"/>
      <c r="H356" s="270">
        <v>206.71899999999999</v>
      </c>
      <c r="I356" s="271"/>
      <c r="J356" s="267"/>
      <c r="K356" s="267"/>
      <c r="L356" s="272"/>
      <c r="M356" s="273"/>
      <c r="N356" s="274"/>
      <c r="O356" s="274"/>
      <c r="P356" s="274"/>
      <c r="Q356" s="274"/>
      <c r="R356" s="274"/>
      <c r="S356" s="274"/>
      <c r="T356" s="27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6" t="s">
        <v>159</v>
      </c>
      <c r="AU356" s="276" t="s">
        <v>166</v>
      </c>
      <c r="AV356" s="15" t="s">
        <v>166</v>
      </c>
      <c r="AW356" s="15" t="s">
        <v>33</v>
      </c>
      <c r="AX356" s="15" t="s">
        <v>77</v>
      </c>
      <c r="AY356" s="276" t="s">
        <v>148</v>
      </c>
    </row>
    <row r="357" s="16" customFormat="1">
      <c r="A357" s="16"/>
      <c r="B357" s="277"/>
      <c r="C357" s="278"/>
      <c r="D357" s="240" t="s">
        <v>159</v>
      </c>
      <c r="E357" s="279" t="s">
        <v>1</v>
      </c>
      <c r="F357" s="280" t="s">
        <v>185</v>
      </c>
      <c r="G357" s="278"/>
      <c r="H357" s="281">
        <v>206.71899999999999</v>
      </c>
      <c r="I357" s="282"/>
      <c r="J357" s="278"/>
      <c r="K357" s="278"/>
      <c r="L357" s="283"/>
      <c r="M357" s="284"/>
      <c r="N357" s="285"/>
      <c r="O357" s="285"/>
      <c r="P357" s="285"/>
      <c r="Q357" s="285"/>
      <c r="R357" s="285"/>
      <c r="S357" s="285"/>
      <c r="T357" s="28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87" t="s">
        <v>159</v>
      </c>
      <c r="AU357" s="287" t="s">
        <v>166</v>
      </c>
      <c r="AV357" s="16" t="s">
        <v>155</v>
      </c>
      <c r="AW357" s="16" t="s">
        <v>33</v>
      </c>
      <c r="AX357" s="16" t="s">
        <v>85</v>
      </c>
      <c r="AY357" s="287" t="s">
        <v>148</v>
      </c>
    </row>
    <row r="358" s="2" customFormat="1" ht="21.75" customHeight="1">
      <c r="A358" s="39"/>
      <c r="B358" s="40"/>
      <c r="C358" s="227" t="s">
        <v>382</v>
      </c>
      <c r="D358" s="227" t="s">
        <v>150</v>
      </c>
      <c r="E358" s="228" t="s">
        <v>383</v>
      </c>
      <c r="F358" s="229" t="s">
        <v>384</v>
      </c>
      <c r="G358" s="230" t="s">
        <v>315</v>
      </c>
      <c r="H358" s="231">
        <v>90.956000000000003</v>
      </c>
      <c r="I358" s="232"/>
      <c r="J358" s="233">
        <f>ROUND(I358*H358,2)</f>
        <v>0</v>
      </c>
      <c r="K358" s="229" t="s">
        <v>154</v>
      </c>
      <c r="L358" s="45"/>
      <c r="M358" s="234" t="s">
        <v>1</v>
      </c>
      <c r="N358" s="235" t="s">
        <v>42</v>
      </c>
      <c r="O358" s="92"/>
      <c r="P358" s="236">
        <f>O358*H358</f>
        <v>0</v>
      </c>
      <c r="Q358" s="236">
        <v>0</v>
      </c>
      <c r="R358" s="236">
        <f>Q358*H358</f>
        <v>0</v>
      </c>
      <c r="S358" s="236">
        <v>0</v>
      </c>
      <c r="T358" s="237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8" t="s">
        <v>155</v>
      </c>
      <c r="AT358" s="238" t="s">
        <v>150</v>
      </c>
      <c r="AU358" s="238" t="s">
        <v>166</v>
      </c>
      <c r="AY358" s="18" t="s">
        <v>148</v>
      </c>
      <c r="BE358" s="239">
        <f>IF(N358="základní",J358,0)</f>
        <v>0</v>
      </c>
      <c r="BF358" s="239">
        <f>IF(N358="snížená",J358,0)</f>
        <v>0</v>
      </c>
      <c r="BG358" s="239">
        <f>IF(N358="zákl. přenesená",J358,0)</f>
        <v>0</v>
      </c>
      <c r="BH358" s="239">
        <f>IF(N358="sníž. přenesená",J358,0)</f>
        <v>0</v>
      </c>
      <c r="BI358" s="239">
        <f>IF(N358="nulová",J358,0)</f>
        <v>0</v>
      </c>
      <c r="BJ358" s="18" t="s">
        <v>85</v>
      </c>
      <c r="BK358" s="239">
        <f>ROUND(I358*H358,2)</f>
        <v>0</v>
      </c>
      <c r="BL358" s="18" t="s">
        <v>155</v>
      </c>
      <c r="BM358" s="238" t="s">
        <v>385</v>
      </c>
    </row>
    <row r="359" s="14" customFormat="1">
      <c r="A359" s="14"/>
      <c r="B359" s="255"/>
      <c r="C359" s="256"/>
      <c r="D359" s="240" t="s">
        <v>159</v>
      </c>
      <c r="E359" s="257" t="s">
        <v>1</v>
      </c>
      <c r="F359" s="258" t="s">
        <v>386</v>
      </c>
      <c r="G359" s="256"/>
      <c r="H359" s="259">
        <v>90.956000000000003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5" t="s">
        <v>159</v>
      </c>
      <c r="AU359" s="265" t="s">
        <v>166</v>
      </c>
      <c r="AV359" s="14" t="s">
        <v>87</v>
      </c>
      <c r="AW359" s="14" t="s">
        <v>33</v>
      </c>
      <c r="AX359" s="14" t="s">
        <v>77</v>
      </c>
      <c r="AY359" s="265" t="s">
        <v>148</v>
      </c>
    </row>
    <row r="360" s="16" customFormat="1">
      <c r="A360" s="16"/>
      <c r="B360" s="277"/>
      <c r="C360" s="278"/>
      <c r="D360" s="240" t="s">
        <v>159</v>
      </c>
      <c r="E360" s="279" t="s">
        <v>1</v>
      </c>
      <c r="F360" s="280" t="s">
        <v>185</v>
      </c>
      <c r="G360" s="278"/>
      <c r="H360" s="281">
        <v>90.956000000000003</v>
      </c>
      <c r="I360" s="282"/>
      <c r="J360" s="278"/>
      <c r="K360" s="278"/>
      <c r="L360" s="283"/>
      <c r="M360" s="284"/>
      <c r="N360" s="285"/>
      <c r="O360" s="285"/>
      <c r="P360" s="285"/>
      <c r="Q360" s="285"/>
      <c r="R360" s="285"/>
      <c r="S360" s="285"/>
      <c r="T360" s="28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T360" s="287" t="s">
        <v>159</v>
      </c>
      <c r="AU360" s="287" t="s">
        <v>166</v>
      </c>
      <c r="AV360" s="16" t="s">
        <v>155</v>
      </c>
      <c r="AW360" s="16" t="s">
        <v>33</v>
      </c>
      <c r="AX360" s="16" t="s">
        <v>85</v>
      </c>
      <c r="AY360" s="287" t="s">
        <v>148</v>
      </c>
    </row>
    <row r="361" s="2" customFormat="1" ht="16.5" customHeight="1">
      <c r="A361" s="39"/>
      <c r="B361" s="40"/>
      <c r="C361" s="227" t="s">
        <v>7</v>
      </c>
      <c r="D361" s="227" t="s">
        <v>150</v>
      </c>
      <c r="E361" s="228" t="s">
        <v>387</v>
      </c>
      <c r="F361" s="229" t="s">
        <v>388</v>
      </c>
      <c r="G361" s="230" t="s">
        <v>315</v>
      </c>
      <c r="H361" s="231">
        <v>1000.516</v>
      </c>
      <c r="I361" s="232"/>
      <c r="J361" s="233">
        <f>ROUND(I361*H361,2)</f>
        <v>0</v>
      </c>
      <c r="K361" s="229" t="s">
        <v>154</v>
      </c>
      <c r="L361" s="45"/>
      <c r="M361" s="234" t="s">
        <v>1</v>
      </c>
      <c r="N361" s="235" t="s">
        <v>42</v>
      </c>
      <c r="O361" s="92"/>
      <c r="P361" s="236">
        <f>O361*H361</f>
        <v>0</v>
      </c>
      <c r="Q361" s="236">
        <v>0</v>
      </c>
      <c r="R361" s="236">
        <f>Q361*H361</f>
        <v>0</v>
      </c>
      <c r="S361" s="236">
        <v>0</v>
      </c>
      <c r="T361" s="237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8" t="s">
        <v>155</v>
      </c>
      <c r="AT361" s="238" t="s">
        <v>150</v>
      </c>
      <c r="AU361" s="238" t="s">
        <v>166</v>
      </c>
      <c r="AY361" s="18" t="s">
        <v>148</v>
      </c>
      <c r="BE361" s="239">
        <f>IF(N361="základní",J361,0)</f>
        <v>0</v>
      </c>
      <c r="BF361" s="239">
        <f>IF(N361="snížená",J361,0)</f>
        <v>0</v>
      </c>
      <c r="BG361" s="239">
        <f>IF(N361="zákl. přenesená",J361,0)</f>
        <v>0</v>
      </c>
      <c r="BH361" s="239">
        <f>IF(N361="sníž. přenesená",J361,0)</f>
        <v>0</v>
      </c>
      <c r="BI361" s="239">
        <f>IF(N361="nulová",J361,0)</f>
        <v>0</v>
      </c>
      <c r="BJ361" s="18" t="s">
        <v>85</v>
      </c>
      <c r="BK361" s="239">
        <f>ROUND(I361*H361,2)</f>
        <v>0</v>
      </c>
      <c r="BL361" s="18" t="s">
        <v>155</v>
      </c>
      <c r="BM361" s="238" t="s">
        <v>389</v>
      </c>
    </row>
    <row r="362" s="13" customFormat="1">
      <c r="A362" s="13"/>
      <c r="B362" s="245"/>
      <c r="C362" s="246"/>
      <c r="D362" s="240" t="s">
        <v>159</v>
      </c>
      <c r="E362" s="247" t="s">
        <v>1</v>
      </c>
      <c r="F362" s="248" t="s">
        <v>390</v>
      </c>
      <c r="G362" s="246"/>
      <c r="H362" s="247" t="s">
        <v>1</v>
      </c>
      <c r="I362" s="249"/>
      <c r="J362" s="246"/>
      <c r="K362" s="246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159</v>
      </c>
      <c r="AU362" s="254" t="s">
        <v>166</v>
      </c>
      <c r="AV362" s="13" t="s">
        <v>85</v>
      </c>
      <c r="AW362" s="13" t="s">
        <v>33</v>
      </c>
      <c r="AX362" s="13" t="s">
        <v>77</v>
      </c>
      <c r="AY362" s="254" t="s">
        <v>148</v>
      </c>
    </row>
    <row r="363" s="14" customFormat="1">
      <c r="A363" s="14"/>
      <c r="B363" s="255"/>
      <c r="C363" s="256"/>
      <c r="D363" s="240" t="s">
        <v>159</v>
      </c>
      <c r="E363" s="257" t="s">
        <v>1</v>
      </c>
      <c r="F363" s="258" t="s">
        <v>391</v>
      </c>
      <c r="G363" s="256"/>
      <c r="H363" s="259">
        <v>1000.516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159</v>
      </c>
      <c r="AU363" s="265" t="s">
        <v>166</v>
      </c>
      <c r="AV363" s="14" t="s">
        <v>87</v>
      </c>
      <c r="AW363" s="14" t="s">
        <v>33</v>
      </c>
      <c r="AX363" s="14" t="s">
        <v>77</v>
      </c>
      <c r="AY363" s="265" t="s">
        <v>148</v>
      </c>
    </row>
    <row r="364" s="16" customFormat="1">
      <c r="A364" s="16"/>
      <c r="B364" s="277"/>
      <c r="C364" s="278"/>
      <c r="D364" s="240" t="s">
        <v>159</v>
      </c>
      <c r="E364" s="279" t="s">
        <v>1</v>
      </c>
      <c r="F364" s="280" t="s">
        <v>185</v>
      </c>
      <c r="G364" s="278"/>
      <c r="H364" s="281">
        <v>1000.516</v>
      </c>
      <c r="I364" s="282"/>
      <c r="J364" s="278"/>
      <c r="K364" s="278"/>
      <c r="L364" s="283"/>
      <c r="M364" s="284"/>
      <c r="N364" s="285"/>
      <c r="O364" s="285"/>
      <c r="P364" s="285"/>
      <c r="Q364" s="285"/>
      <c r="R364" s="285"/>
      <c r="S364" s="285"/>
      <c r="T364" s="28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87" t="s">
        <v>159</v>
      </c>
      <c r="AU364" s="287" t="s">
        <v>166</v>
      </c>
      <c r="AV364" s="16" t="s">
        <v>155</v>
      </c>
      <c r="AW364" s="16" t="s">
        <v>33</v>
      </c>
      <c r="AX364" s="16" t="s">
        <v>85</v>
      </c>
      <c r="AY364" s="287" t="s">
        <v>148</v>
      </c>
    </row>
    <row r="365" s="2" customFormat="1" ht="44.25" customHeight="1">
      <c r="A365" s="39"/>
      <c r="B365" s="40"/>
      <c r="C365" s="227" t="s">
        <v>392</v>
      </c>
      <c r="D365" s="227" t="s">
        <v>150</v>
      </c>
      <c r="E365" s="228" t="s">
        <v>393</v>
      </c>
      <c r="F365" s="229" t="s">
        <v>394</v>
      </c>
      <c r="G365" s="230" t="s">
        <v>315</v>
      </c>
      <c r="H365" s="231">
        <v>90.956000000000003</v>
      </c>
      <c r="I365" s="232"/>
      <c r="J365" s="233">
        <f>ROUND(I365*H365,2)</f>
        <v>0</v>
      </c>
      <c r="K365" s="229" t="s">
        <v>154</v>
      </c>
      <c r="L365" s="45"/>
      <c r="M365" s="234" t="s">
        <v>1</v>
      </c>
      <c r="N365" s="235" t="s">
        <v>42</v>
      </c>
      <c r="O365" s="92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8" t="s">
        <v>155</v>
      </c>
      <c r="AT365" s="238" t="s">
        <v>150</v>
      </c>
      <c r="AU365" s="238" t="s">
        <v>166</v>
      </c>
      <c r="AY365" s="18" t="s">
        <v>148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8" t="s">
        <v>85</v>
      </c>
      <c r="BK365" s="239">
        <f>ROUND(I365*H365,2)</f>
        <v>0</v>
      </c>
      <c r="BL365" s="18" t="s">
        <v>155</v>
      </c>
      <c r="BM365" s="238" t="s">
        <v>395</v>
      </c>
    </row>
    <row r="366" s="14" customFormat="1">
      <c r="A366" s="14"/>
      <c r="B366" s="255"/>
      <c r="C366" s="256"/>
      <c r="D366" s="240" t="s">
        <v>159</v>
      </c>
      <c r="E366" s="257" t="s">
        <v>1</v>
      </c>
      <c r="F366" s="258" t="s">
        <v>396</v>
      </c>
      <c r="G366" s="256"/>
      <c r="H366" s="259">
        <v>90.956000000000003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5" t="s">
        <v>159</v>
      </c>
      <c r="AU366" s="265" t="s">
        <v>166</v>
      </c>
      <c r="AV366" s="14" t="s">
        <v>87</v>
      </c>
      <c r="AW366" s="14" t="s">
        <v>33</v>
      </c>
      <c r="AX366" s="14" t="s">
        <v>77</v>
      </c>
      <c r="AY366" s="265" t="s">
        <v>148</v>
      </c>
    </row>
    <row r="367" s="16" customFormat="1">
      <c r="A367" s="16"/>
      <c r="B367" s="277"/>
      <c r="C367" s="278"/>
      <c r="D367" s="240" t="s">
        <v>159</v>
      </c>
      <c r="E367" s="279" t="s">
        <v>1</v>
      </c>
      <c r="F367" s="280" t="s">
        <v>185</v>
      </c>
      <c r="G367" s="278"/>
      <c r="H367" s="281">
        <v>90.956000000000003</v>
      </c>
      <c r="I367" s="282"/>
      <c r="J367" s="278"/>
      <c r="K367" s="278"/>
      <c r="L367" s="283"/>
      <c r="M367" s="284"/>
      <c r="N367" s="285"/>
      <c r="O367" s="285"/>
      <c r="P367" s="285"/>
      <c r="Q367" s="285"/>
      <c r="R367" s="285"/>
      <c r="S367" s="285"/>
      <c r="T367" s="28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87" t="s">
        <v>159</v>
      </c>
      <c r="AU367" s="287" t="s">
        <v>166</v>
      </c>
      <c r="AV367" s="16" t="s">
        <v>155</v>
      </c>
      <c r="AW367" s="16" t="s">
        <v>33</v>
      </c>
      <c r="AX367" s="16" t="s">
        <v>85</v>
      </c>
      <c r="AY367" s="287" t="s">
        <v>148</v>
      </c>
    </row>
    <row r="368" s="12" customFormat="1" ht="20.88" customHeight="1">
      <c r="A368" s="12"/>
      <c r="B368" s="211"/>
      <c r="C368" s="212"/>
      <c r="D368" s="213" t="s">
        <v>76</v>
      </c>
      <c r="E368" s="225" t="s">
        <v>397</v>
      </c>
      <c r="F368" s="225" t="s">
        <v>398</v>
      </c>
      <c r="G368" s="212"/>
      <c r="H368" s="212"/>
      <c r="I368" s="215"/>
      <c r="J368" s="226">
        <f>BK368</f>
        <v>0</v>
      </c>
      <c r="K368" s="212"/>
      <c r="L368" s="217"/>
      <c r="M368" s="218"/>
      <c r="N368" s="219"/>
      <c r="O368" s="219"/>
      <c r="P368" s="220">
        <f>SUM(P369:P389)</f>
        <v>0</v>
      </c>
      <c r="Q368" s="219"/>
      <c r="R368" s="220">
        <f>SUM(R369:R389)</f>
        <v>0</v>
      </c>
      <c r="S368" s="219"/>
      <c r="T368" s="221">
        <f>SUM(T369:T389)</f>
        <v>93.02355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2" t="s">
        <v>85</v>
      </c>
      <c r="AT368" s="223" t="s">
        <v>76</v>
      </c>
      <c r="AU368" s="223" t="s">
        <v>87</v>
      </c>
      <c r="AY368" s="222" t="s">
        <v>148</v>
      </c>
      <c r="BK368" s="224">
        <f>SUM(BK369:BK389)</f>
        <v>0</v>
      </c>
    </row>
    <row r="369" s="2" customFormat="1" ht="24.15" customHeight="1">
      <c r="A369" s="39"/>
      <c r="B369" s="40"/>
      <c r="C369" s="227" t="s">
        <v>399</v>
      </c>
      <c r="D369" s="227" t="s">
        <v>150</v>
      </c>
      <c r="E369" s="228" t="s">
        <v>400</v>
      </c>
      <c r="F369" s="229" t="s">
        <v>401</v>
      </c>
      <c r="G369" s="230" t="s">
        <v>273</v>
      </c>
      <c r="H369" s="231">
        <v>206.71899999999999</v>
      </c>
      <c r="I369" s="232"/>
      <c r="J369" s="233">
        <f>ROUND(I369*H369,2)</f>
        <v>0</v>
      </c>
      <c r="K369" s="229" t="s">
        <v>154</v>
      </c>
      <c r="L369" s="45"/>
      <c r="M369" s="234" t="s">
        <v>1</v>
      </c>
      <c r="N369" s="235" t="s">
        <v>42</v>
      </c>
      <c r="O369" s="92"/>
      <c r="P369" s="236">
        <f>O369*H369</f>
        <v>0</v>
      </c>
      <c r="Q369" s="236">
        <v>0</v>
      </c>
      <c r="R369" s="236">
        <f>Q369*H369</f>
        <v>0</v>
      </c>
      <c r="S369" s="236">
        <v>0.45000000000000001</v>
      </c>
      <c r="T369" s="237">
        <f>S369*H369</f>
        <v>93.02355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8" t="s">
        <v>155</v>
      </c>
      <c r="AT369" s="238" t="s">
        <v>150</v>
      </c>
      <c r="AU369" s="238" t="s">
        <v>166</v>
      </c>
      <c r="AY369" s="18" t="s">
        <v>148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8" t="s">
        <v>85</v>
      </c>
      <c r="BK369" s="239">
        <f>ROUND(I369*H369,2)</f>
        <v>0</v>
      </c>
      <c r="BL369" s="18" t="s">
        <v>155</v>
      </c>
      <c r="BM369" s="238" t="s">
        <v>402</v>
      </c>
    </row>
    <row r="370" s="13" customFormat="1">
      <c r="A370" s="13"/>
      <c r="B370" s="245"/>
      <c r="C370" s="246"/>
      <c r="D370" s="240" t="s">
        <v>159</v>
      </c>
      <c r="E370" s="247" t="s">
        <v>1</v>
      </c>
      <c r="F370" s="248" t="s">
        <v>255</v>
      </c>
      <c r="G370" s="246"/>
      <c r="H370" s="247" t="s">
        <v>1</v>
      </c>
      <c r="I370" s="249"/>
      <c r="J370" s="246"/>
      <c r="K370" s="246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159</v>
      </c>
      <c r="AU370" s="254" t="s">
        <v>166</v>
      </c>
      <c r="AV370" s="13" t="s">
        <v>85</v>
      </c>
      <c r="AW370" s="13" t="s">
        <v>33</v>
      </c>
      <c r="AX370" s="13" t="s">
        <v>77</v>
      </c>
      <c r="AY370" s="254" t="s">
        <v>148</v>
      </c>
    </row>
    <row r="371" s="13" customFormat="1">
      <c r="A371" s="13"/>
      <c r="B371" s="245"/>
      <c r="C371" s="246"/>
      <c r="D371" s="240" t="s">
        <v>159</v>
      </c>
      <c r="E371" s="247" t="s">
        <v>1</v>
      </c>
      <c r="F371" s="248" t="s">
        <v>403</v>
      </c>
      <c r="G371" s="246"/>
      <c r="H371" s="247" t="s">
        <v>1</v>
      </c>
      <c r="I371" s="249"/>
      <c r="J371" s="246"/>
      <c r="K371" s="246"/>
      <c r="L371" s="250"/>
      <c r="M371" s="251"/>
      <c r="N371" s="252"/>
      <c r="O371" s="252"/>
      <c r="P371" s="252"/>
      <c r="Q371" s="252"/>
      <c r="R371" s="252"/>
      <c r="S371" s="252"/>
      <c r="T371" s="25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4" t="s">
        <v>159</v>
      </c>
      <c r="AU371" s="254" t="s">
        <v>166</v>
      </c>
      <c r="AV371" s="13" t="s">
        <v>85</v>
      </c>
      <c r="AW371" s="13" t="s">
        <v>33</v>
      </c>
      <c r="AX371" s="13" t="s">
        <v>77</v>
      </c>
      <c r="AY371" s="254" t="s">
        <v>148</v>
      </c>
    </row>
    <row r="372" s="14" customFormat="1">
      <c r="A372" s="14"/>
      <c r="B372" s="255"/>
      <c r="C372" s="256"/>
      <c r="D372" s="240" t="s">
        <v>159</v>
      </c>
      <c r="E372" s="257" t="s">
        <v>1</v>
      </c>
      <c r="F372" s="258" t="s">
        <v>375</v>
      </c>
      <c r="G372" s="256"/>
      <c r="H372" s="259">
        <v>19.445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5" t="s">
        <v>159</v>
      </c>
      <c r="AU372" s="265" t="s">
        <v>166</v>
      </c>
      <c r="AV372" s="14" t="s">
        <v>87</v>
      </c>
      <c r="AW372" s="14" t="s">
        <v>33</v>
      </c>
      <c r="AX372" s="14" t="s">
        <v>77</v>
      </c>
      <c r="AY372" s="265" t="s">
        <v>148</v>
      </c>
    </row>
    <row r="373" s="14" customFormat="1">
      <c r="A373" s="14"/>
      <c r="B373" s="255"/>
      <c r="C373" s="256"/>
      <c r="D373" s="240" t="s">
        <v>159</v>
      </c>
      <c r="E373" s="257" t="s">
        <v>1</v>
      </c>
      <c r="F373" s="258" t="s">
        <v>376</v>
      </c>
      <c r="G373" s="256"/>
      <c r="H373" s="259">
        <v>2.5249999999999999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159</v>
      </c>
      <c r="AU373" s="265" t="s">
        <v>166</v>
      </c>
      <c r="AV373" s="14" t="s">
        <v>87</v>
      </c>
      <c r="AW373" s="14" t="s">
        <v>33</v>
      </c>
      <c r="AX373" s="14" t="s">
        <v>77</v>
      </c>
      <c r="AY373" s="265" t="s">
        <v>148</v>
      </c>
    </row>
    <row r="374" s="14" customFormat="1">
      <c r="A374" s="14"/>
      <c r="B374" s="255"/>
      <c r="C374" s="256"/>
      <c r="D374" s="240" t="s">
        <v>159</v>
      </c>
      <c r="E374" s="257" t="s">
        <v>1</v>
      </c>
      <c r="F374" s="258" t="s">
        <v>377</v>
      </c>
      <c r="G374" s="256"/>
      <c r="H374" s="259">
        <v>3.2669999999999999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159</v>
      </c>
      <c r="AU374" s="265" t="s">
        <v>166</v>
      </c>
      <c r="AV374" s="14" t="s">
        <v>87</v>
      </c>
      <c r="AW374" s="14" t="s">
        <v>33</v>
      </c>
      <c r="AX374" s="14" t="s">
        <v>77</v>
      </c>
      <c r="AY374" s="265" t="s">
        <v>148</v>
      </c>
    </row>
    <row r="375" s="14" customFormat="1">
      <c r="A375" s="14"/>
      <c r="B375" s="255"/>
      <c r="C375" s="256"/>
      <c r="D375" s="240" t="s">
        <v>159</v>
      </c>
      <c r="E375" s="257" t="s">
        <v>1</v>
      </c>
      <c r="F375" s="258" t="s">
        <v>378</v>
      </c>
      <c r="G375" s="256"/>
      <c r="H375" s="259">
        <v>100.062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159</v>
      </c>
      <c r="AU375" s="265" t="s">
        <v>166</v>
      </c>
      <c r="AV375" s="14" t="s">
        <v>87</v>
      </c>
      <c r="AW375" s="14" t="s">
        <v>33</v>
      </c>
      <c r="AX375" s="14" t="s">
        <v>77</v>
      </c>
      <c r="AY375" s="265" t="s">
        <v>148</v>
      </c>
    </row>
    <row r="376" s="14" customFormat="1">
      <c r="A376" s="14"/>
      <c r="B376" s="255"/>
      <c r="C376" s="256"/>
      <c r="D376" s="240" t="s">
        <v>159</v>
      </c>
      <c r="E376" s="257" t="s">
        <v>1</v>
      </c>
      <c r="F376" s="258" t="s">
        <v>379</v>
      </c>
      <c r="G376" s="256"/>
      <c r="H376" s="259">
        <v>10.050000000000001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159</v>
      </c>
      <c r="AU376" s="265" t="s">
        <v>166</v>
      </c>
      <c r="AV376" s="14" t="s">
        <v>87</v>
      </c>
      <c r="AW376" s="14" t="s">
        <v>33</v>
      </c>
      <c r="AX376" s="14" t="s">
        <v>77</v>
      </c>
      <c r="AY376" s="265" t="s">
        <v>148</v>
      </c>
    </row>
    <row r="377" s="14" customFormat="1">
      <c r="A377" s="14"/>
      <c r="B377" s="255"/>
      <c r="C377" s="256"/>
      <c r="D377" s="240" t="s">
        <v>159</v>
      </c>
      <c r="E377" s="257" t="s">
        <v>1</v>
      </c>
      <c r="F377" s="258" t="s">
        <v>380</v>
      </c>
      <c r="G377" s="256"/>
      <c r="H377" s="259">
        <v>66.319999999999993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5" t="s">
        <v>159</v>
      </c>
      <c r="AU377" s="265" t="s">
        <v>166</v>
      </c>
      <c r="AV377" s="14" t="s">
        <v>87</v>
      </c>
      <c r="AW377" s="14" t="s">
        <v>33</v>
      </c>
      <c r="AX377" s="14" t="s">
        <v>77</v>
      </c>
      <c r="AY377" s="265" t="s">
        <v>148</v>
      </c>
    </row>
    <row r="378" s="14" customFormat="1">
      <c r="A378" s="14"/>
      <c r="B378" s="255"/>
      <c r="C378" s="256"/>
      <c r="D378" s="240" t="s">
        <v>159</v>
      </c>
      <c r="E378" s="257" t="s">
        <v>1</v>
      </c>
      <c r="F378" s="258" t="s">
        <v>381</v>
      </c>
      <c r="G378" s="256"/>
      <c r="H378" s="259">
        <v>5.0499999999999998</v>
      </c>
      <c r="I378" s="260"/>
      <c r="J378" s="256"/>
      <c r="K378" s="256"/>
      <c r="L378" s="261"/>
      <c r="M378" s="262"/>
      <c r="N378" s="263"/>
      <c r="O378" s="263"/>
      <c r="P378" s="263"/>
      <c r="Q378" s="263"/>
      <c r="R378" s="263"/>
      <c r="S378" s="263"/>
      <c r="T378" s="26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5" t="s">
        <v>159</v>
      </c>
      <c r="AU378" s="265" t="s">
        <v>166</v>
      </c>
      <c r="AV378" s="14" t="s">
        <v>87</v>
      </c>
      <c r="AW378" s="14" t="s">
        <v>33</v>
      </c>
      <c r="AX378" s="14" t="s">
        <v>77</v>
      </c>
      <c r="AY378" s="265" t="s">
        <v>148</v>
      </c>
    </row>
    <row r="379" s="15" customFormat="1">
      <c r="A379" s="15"/>
      <c r="B379" s="266"/>
      <c r="C379" s="267"/>
      <c r="D379" s="240" t="s">
        <v>159</v>
      </c>
      <c r="E379" s="268" t="s">
        <v>1</v>
      </c>
      <c r="F379" s="269" t="s">
        <v>165</v>
      </c>
      <c r="G379" s="267"/>
      <c r="H379" s="270">
        <v>206.71899999999999</v>
      </c>
      <c r="I379" s="271"/>
      <c r="J379" s="267"/>
      <c r="K379" s="267"/>
      <c r="L379" s="272"/>
      <c r="M379" s="273"/>
      <c r="N379" s="274"/>
      <c r="O379" s="274"/>
      <c r="P379" s="274"/>
      <c r="Q379" s="274"/>
      <c r="R379" s="274"/>
      <c r="S379" s="274"/>
      <c r="T379" s="27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6" t="s">
        <v>159</v>
      </c>
      <c r="AU379" s="276" t="s">
        <v>166</v>
      </c>
      <c r="AV379" s="15" t="s">
        <v>166</v>
      </c>
      <c r="AW379" s="15" t="s">
        <v>33</v>
      </c>
      <c r="AX379" s="15" t="s">
        <v>77</v>
      </c>
      <c r="AY379" s="276" t="s">
        <v>148</v>
      </c>
    </row>
    <row r="380" s="16" customFormat="1">
      <c r="A380" s="16"/>
      <c r="B380" s="277"/>
      <c r="C380" s="278"/>
      <c r="D380" s="240" t="s">
        <v>159</v>
      </c>
      <c r="E380" s="279" t="s">
        <v>1</v>
      </c>
      <c r="F380" s="280" t="s">
        <v>185</v>
      </c>
      <c r="G380" s="278"/>
      <c r="H380" s="281">
        <v>206.71899999999999</v>
      </c>
      <c r="I380" s="282"/>
      <c r="J380" s="278"/>
      <c r="K380" s="278"/>
      <c r="L380" s="283"/>
      <c r="M380" s="284"/>
      <c r="N380" s="285"/>
      <c r="O380" s="285"/>
      <c r="P380" s="285"/>
      <c r="Q380" s="285"/>
      <c r="R380" s="285"/>
      <c r="S380" s="285"/>
      <c r="T380" s="28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T380" s="287" t="s">
        <v>159</v>
      </c>
      <c r="AU380" s="287" t="s">
        <v>166</v>
      </c>
      <c r="AV380" s="16" t="s">
        <v>155</v>
      </c>
      <c r="AW380" s="16" t="s">
        <v>33</v>
      </c>
      <c r="AX380" s="16" t="s">
        <v>85</v>
      </c>
      <c r="AY380" s="287" t="s">
        <v>148</v>
      </c>
    </row>
    <row r="381" s="2" customFormat="1" ht="21.75" customHeight="1">
      <c r="A381" s="39"/>
      <c r="B381" s="40"/>
      <c r="C381" s="227" t="s">
        <v>404</v>
      </c>
      <c r="D381" s="227" t="s">
        <v>150</v>
      </c>
      <c r="E381" s="228" t="s">
        <v>383</v>
      </c>
      <c r="F381" s="229" t="s">
        <v>384</v>
      </c>
      <c r="G381" s="230" t="s">
        <v>315</v>
      </c>
      <c r="H381" s="231">
        <v>93.024000000000001</v>
      </c>
      <c r="I381" s="232"/>
      <c r="J381" s="233">
        <f>ROUND(I381*H381,2)</f>
        <v>0</v>
      </c>
      <c r="K381" s="229" t="s">
        <v>154</v>
      </c>
      <c r="L381" s="45"/>
      <c r="M381" s="234" t="s">
        <v>1</v>
      </c>
      <c r="N381" s="235" t="s">
        <v>42</v>
      </c>
      <c r="O381" s="92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155</v>
      </c>
      <c r="AT381" s="238" t="s">
        <v>150</v>
      </c>
      <c r="AU381" s="238" t="s">
        <v>166</v>
      </c>
      <c r="AY381" s="18" t="s">
        <v>148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85</v>
      </c>
      <c r="BK381" s="239">
        <f>ROUND(I381*H381,2)</f>
        <v>0</v>
      </c>
      <c r="BL381" s="18" t="s">
        <v>155</v>
      </c>
      <c r="BM381" s="238" t="s">
        <v>405</v>
      </c>
    </row>
    <row r="382" s="14" customFormat="1">
      <c r="A382" s="14"/>
      <c r="B382" s="255"/>
      <c r="C382" s="256"/>
      <c r="D382" s="240" t="s">
        <v>159</v>
      </c>
      <c r="E382" s="257" t="s">
        <v>1</v>
      </c>
      <c r="F382" s="258" t="s">
        <v>406</v>
      </c>
      <c r="G382" s="256"/>
      <c r="H382" s="259">
        <v>93.024000000000001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159</v>
      </c>
      <c r="AU382" s="265" t="s">
        <v>166</v>
      </c>
      <c r="AV382" s="14" t="s">
        <v>87</v>
      </c>
      <c r="AW382" s="14" t="s">
        <v>33</v>
      </c>
      <c r="AX382" s="14" t="s">
        <v>77</v>
      </c>
      <c r="AY382" s="265" t="s">
        <v>148</v>
      </c>
    </row>
    <row r="383" s="16" customFormat="1">
      <c r="A383" s="16"/>
      <c r="B383" s="277"/>
      <c r="C383" s="278"/>
      <c r="D383" s="240" t="s">
        <v>159</v>
      </c>
      <c r="E383" s="279" t="s">
        <v>1</v>
      </c>
      <c r="F383" s="280" t="s">
        <v>185</v>
      </c>
      <c r="G383" s="278"/>
      <c r="H383" s="281">
        <v>93.024000000000001</v>
      </c>
      <c r="I383" s="282"/>
      <c r="J383" s="278"/>
      <c r="K383" s="278"/>
      <c r="L383" s="283"/>
      <c r="M383" s="284"/>
      <c r="N383" s="285"/>
      <c r="O383" s="285"/>
      <c r="P383" s="285"/>
      <c r="Q383" s="285"/>
      <c r="R383" s="285"/>
      <c r="S383" s="285"/>
      <c r="T383" s="28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287" t="s">
        <v>159</v>
      </c>
      <c r="AU383" s="287" t="s">
        <v>166</v>
      </c>
      <c r="AV383" s="16" t="s">
        <v>155</v>
      </c>
      <c r="AW383" s="16" t="s">
        <v>33</v>
      </c>
      <c r="AX383" s="16" t="s">
        <v>85</v>
      </c>
      <c r="AY383" s="287" t="s">
        <v>148</v>
      </c>
    </row>
    <row r="384" s="2" customFormat="1" ht="16.5" customHeight="1">
      <c r="A384" s="39"/>
      <c r="B384" s="40"/>
      <c r="C384" s="227" t="s">
        <v>407</v>
      </c>
      <c r="D384" s="227" t="s">
        <v>150</v>
      </c>
      <c r="E384" s="228" t="s">
        <v>408</v>
      </c>
      <c r="F384" s="229" t="s">
        <v>388</v>
      </c>
      <c r="G384" s="230" t="s">
        <v>315</v>
      </c>
      <c r="H384" s="231">
        <v>1023.264</v>
      </c>
      <c r="I384" s="232"/>
      <c r="J384" s="233">
        <f>ROUND(I384*H384,2)</f>
        <v>0</v>
      </c>
      <c r="K384" s="229" t="s">
        <v>154</v>
      </c>
      <c r="L384" s="45"/>
      <c r="M384" s="234" t="s">
        <v>1</v>
      </c>
      <c r="N384" s="235" t="s">
        <v>42</v>
      </c>
      <c r="O384" s="92"/>
      <c r="P384" s="236">
        <f>O384*H384</f>
        <v>0</v>
      </c>
      <c r="Q384" s="236">
        <v>0</v>
      </c>
      <c r="R384" s="236">
        <f>Q384*H384</f>
        <v>0</v>
      </c>
      <c r="S384" s="236">
        <v>0</v>
      </c>
      <c r="T384" s="237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8" t="s">
        <v>155</v>
      </c>
      <c r="AT384" s="238" t="s">
        <v>150</v>
      </c>
      <c r="AU384" s="238" t="s">
        <v>166</v>
      </c>
      <c r="AY384" s="18" t="s">
        <v>148</v>
      </c>
      <c r="BE384" s="239">
        <f>IF(N384="základní",J384,0)</f>
        <v>0</v>
      </c>
      <c r="BF384" s="239">
        <f>IF(N384="snížená",J384,0)</f>
        <v>0</v>
      </c>
      <c r="BG384" s="239">
        <f>IF(N384="zákl. přenesená",J384,0)</f>
        <v>0</v>
      </c>
      <c r="BH384" s="239">
        <f>IF(N384="sníž. přenesená",J384,0)</f>
        <v>0</v>
      </c>
      <c r="BI384" s="239">
        <f>IF(N384="nulová",J384,0)</f>
        <v>0</v>
      </c>
      <c r="BJ384" s="18" t="s">
        <v>85</v>
      </c>
      <c r="BK384" s="239">
        <f>ROUND(I384*H384,2)</f>
        <v>0</v>
      </c>
      <c r="BL384" s="18" t="s">
        <v>155</v>
      </c>
      <c r="BM384" s="238" t="s">
        <v>409</v>
      </c>
    </row>
    <row r="385" s="13" customFormat="1">
      <c r="A385" s="13"/>
      <c r="B385" s="245"/>
      <c r="C385" s="246"/>
      <c r="D385" s="240" t="s">
        <v>159</v>
      </c>
      <c r="E385" s="247" t="s">
        <v>1</v>
      </c>
      <c r="F385" s="248" t="s">
        <v>390</v>
      </c>
      <c r="G385" s="246"/>
      <c r="H385" s="247" t="s">
        <v>1</v>
      </c>
      <c r="I385" s="249"/>
      <c r="J385" s="246"/>
      <c r="K385" s="246"/>
      <c r="L385" s="250"/>
      <c r="M385" s="251"/>
      <c r="N385" s="252"/>
      <c r="O385" s="252"/>
      <c r="P385" s="252"/>
      <c r="Q385" s="252"/>
      <c r="R385" s="252"/>
      <c r="S385" s="252"/>
      <c r="T385" s="25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4" t="s">
        <v>159</v>
      </c>
      <c r="AU385" s="254" t="s">
        <v>166</v>
      </c>
      <c r="AV385" s="13" t="s">
        <v>85</v>
      </c>
      <c r="AW385" s="13" t="s">
        <v>33</v>
      </c>
      <c r="AX385" s="13" t="s">
        <v>77</v>
      </c>
      <c r="AY385" s="254" t="s">
        <v>148</v>
      </c>
    </row>
    <row r="386" s="14" customFormat="1">
      <c r="A386" s="14"/>
      <c r="B386" s="255"/>
      <c r="C386" s="256"/>
      <c r="D386" s="240" t="s">
        <v>159</v>
      </c>
      <c r="E386" s="257" t="s">
        <v>1</v>
      </c>
      <c r="F386" s="258" t="s">
        <v>410</v>
      </c>
      <c r="G386" s="256"/>
      <c r="H386" s="259">
        <v>1023.264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5" t="s">
        <v>159</v>
      </c>
      <c r="AU386" s="265" t="s">
        <v>166</v>
      </c>
      <c r="AV386" s="14" t="s">
        <v>87</v>
      </c>
      <c r="AW386" s="14" t="s">
        <v>33</v>
      </c>
      <c r="AX386" s="14" t="s">
        <v>77</v>
      </c>
      <c r="AY386" s="265" t="s">
        <v>148</v>
      </c>
    </row>
    <row r="387" s="16" customFormat="1">
      <c r="A387" s="16"/>
      <c r="B387" s="277"/>
      <c r="C387" s="278"/>
      <c r="D387" s="240" t="s">
        <v>159</v>
      </c>
      <c r="E387" s="279" t="s">
        <v>1</v>
      </c>
      <c r="F387" s="280" t="s">
        <v>185</v>
      </c>
      <c r="G387" s="278"/>
      <c r="H387" s="281">
        <v>1023.264</v>
      </c>
      <c r="I387" s="282"/>
      <c r="J387" s="278"/>
      <c r="K387" s="278"/>
      <c r="L387" s="283"/>
      <c r="M387" s="284"/>
      <c r="N387" s="285"/>
      <c r="O387" s="285"/>
      <c r="P387" s="285"/>
      <c r="Q387" s="285"/>
      <c r="R387" s="285"/>
      <c r="S387" s="285"/>
      <c r="T387" s="28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87" t="s">
        <v>159</v>
      </c>
      <c r="AU387" s="287" t="s">
        <v>166</v>
      </c>
      <c r="AV387" s="16" t="s">
        <v>155</v>
      </c>
      <c r="AW387" s="16" t="s">
        <v>33</v>
      </c>
      <c r="AX387" s="16" t="s">
        <v>85</v>
      </c>
      <c r="AY387" s="287" t="s">
        <v>148</v>
      </c>
    </row>
    <row r="388" s="2" customFormat="1" ht="44.25" customHeight="1">
      <c r="A388" s="39"/>
      <c r="B388" s="40"/>
      <c r="C388" s="227" t="s">
        <v>411</v>
      </c>
      <c r="D388" s="227" t="s">
        <v>150</v>
      </c>
      <c r="E388" s="228" t="s">
        <v>412</v>
      </c>
      <c r="F388" s="229" t="s">
        <v>413</v>
      </c>
      <c r="G388" s="230" t="s">
        <v>315</v>
      </c>
      <c r="H388" s="231">
        <v>93.024000000000001</v>
      </c>
      <c r="I388" s="232"/>
      <c r="J388" s="233">
        <f>ROUND(I388*H388,2)</f>
        <v>0</v>
      </c>
      <c r="K388" s="229" t="s">
        <v>154</v>
      </c>
      <c r="L388" s="45"/>
      <c r="M388" s="234" t="s">
        <v>1</v>
      </c>
      <c r="N388" s="235" t="s">
        <v>42</v>
      </c>
      <c r="O388" s="92"/>
      <c r="P388" s="236">
        <f>O388*H388</f>
        <v>0</v>
      </c>
      <c r="Q388" s="236">
        <v>0</v>
      </c>
      <c r="R388" s="236">
        <f>Q388*H388</f>
        <v>0</v>
      </c>
      <c r="S388" s="236">
        <v>0</v>
      </c>
      <c r="T388" s="23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8" t="s">
        <v>155</v>
      </c>
      <c r="AT388" s="238" t="s">
        <v>150</v>
      </c>
      <c r="AU388" s="238" t="s">
        <v>166</v>
      </c>
      <c r="AY388" s="18" t="s">
        <v>148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8" t="s">
        <v>85</v>
      </c>
      <c r="BK388" s="239">
        <f>ROUND(I388*H388,2)</f>
        <v>0</v>
      </c>
      <c r="BL388" s="18" t="s">
        <v>155</v>
      </c>
      <c r="BM388" s="238" t="s">
        <v>414</v>
      </c>
    </row>
    <row r="389" s="14" customFormat="1">
      <c r="A389" s="14"/>
      <c r="B389" s="255"/>
      <c r="C389" s="256"/>
      <c r="D389" s="240" t="s">
        <v>159</v>
      </c>
      <c r="E389" s="257" t="s">
        <v>1</v>
      </c>
      <c r="F389" s="258" t="s">
        <v>406</v>
      </c>
      <c r="G389" s="256"/>
      <c r="H389" s="259">
        <v>93.024000000000001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5" t="s">
        <v>159</v>
      </c>
      <c r="AU389" s="265" t="s">
        <v>166</v>
      </c>
      <c r="AV389" s="14" t="s">
        <v>87</v>
      </c>
      <c r="AW389" s="14" t="s">
        <v>33</v>
      </c>
      <c r="AX389" s="14" t="s">
        <v>85</v>
      </c>
      <c r="AY389" s="265" t="s">
        <v>148</v>
      </c>
    </row>
    <row r="390" s="12" customFormat="1" ht="22.8" customHeight="1">
      <c r="A390" s="12"/>
      <c r="B390" s="211"/>
      <c r="C390" s="212"/>
      <c r="D390" s="213" t="s">
        <v>76</v>
      </c>
      <c r="E390" s="225" t="s">
        <v>87</v>
      </c>
      <c r="F390" s="225" t="s">
        <v>415</v>
      </c>
      <c r="G390" s="212"/>
      <c r="H390" s="212"/>
      <c r="I390" s="215"/>
      <c r="J390" s="226">
        <f>BK390</f>
        <v>0</v>
      </c>
      <c r="K390" s="212"/>
      <c r="L390" s="217"/>
      <c r="M390" s="218"/>
      <c r="N390" s="219"/>
      <c r="O390" s="219"/>
      <c r="P390" s="220">
        <f>SUM(P391:P427)</f>
        <v>0</v>
      </c>
      <c r="Q390" s="219"/>
      <c r="R390" s="220">
        <f>SUM(R391:R427)</f>
        <v>0.22016279999999999</v>
      </c>
      <c r="S390" s="219"/>
      <c r="T390" s="221">
        <f>SUM(T391:T427)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22" t="s">
        <v>85</v>
      </c>
      <c r="AT390" s="223" t="s">
        <v>76</v>
      </c>
      <c r="AU390" s="223" t="s">
        <v>85</v>
      </c>
      <c r="AY390" s="222" t="s">
        <v>148</v>
      </c>
      <c r="BK390" s="224">
        <f>SUM(BK391:BK427)</f>
        <v>0</v>
      </c>
    </row>
    <row r="391" s="2" customFormat="1" ht="33" customHeight="1">
      <c r="A391" s="39"/>
      <c r="B391" s="40"/>
      <c r="C391" s="227" t="s">
        <v>416</v>
      </c>
      <c r="D391" s="227" t="s">
        <v>150</v>
      </c>
      <c r="E391" s="228" t="s">
        <v>417</v>
      </c>
      <c r="F391" s="229" t="s">
        <v>418</v>
      </c>
      <c r="G391" s="230" t="s">
        <v>204</v>
      </c>
      <c r="H391" s="231">
        <v>10.377000000000001</v>
      </c>
      <c r="I391" s="232"/>
      <c r="J391" s="233">
        <f>ROUND(I391*H391,2)</f>
        <v>0</v>
      </c>
      <c r="K391" s="229" t="s">
        <v>154</v>
      </c>
      <c r="L391" s="45"/>
      <c r="M391" s="234" t="s">
        <v>1</v>
      </c>
      <c r="N391" s="235" t="s">
        <v>42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155</v>
      </c>
      <c r="AT391" s="238" t="s">
        <v>150</v>
      </c>
      <c r="AU391" s="238" t="s">
        <v>87</v>
      </c>
      <c r="AY391" s="18" t="s">
        <v>148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85</v>
      </c>
      <c r="BK391" s="239">
        <f>ROUND(I391*H391,2)</f>
        <v>0</v>
      </c>
      <c r="BL391" s="18" t="s">
        <v>155</v>
      </c>
      <c r="BM391" s="238" t="s">
        <v>419</v>
      </c>
    </row>
    <row r="392" s="13" customFormat="1">
      <c r="A392" s="13"/>
      <c r="B392" s="245"/>
      <c r="C392" s="246"/>
      <c r="D392" s="240" t="s">
        <v>159</v>
      </c>
      <c r="E392" s="247" t="s">
        <v>1</v>
      </c>
      <c r="F392" s="248" t="s">
        <v>249</v>
      </c>
      <c r="G392" s="246"/>
      <c r="H392" s="247" t="s">
        <v>1</v>
      </c>
      <c r="I392" s="249"/>
      <c r="J392" s="246"/>
      <c r="K392" s="246"/>
      <c r="L392" s="250"/>
      <c r="M392" s="251"/>
      <c r="N392" s="252"/>
      <c r="O392" s="252"/>
      <c r="P392" s="252"/>
      <c r="Q392" s="252"/>
      <c r="R392" s="252"/>
      <c r="S392" s="252"/>
      <c r="T392" s="25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4" t="s">
        <v>159</v>
      </c>
      <c r="AU392" s="254" t="s">
        <v>87</v>
      </c>
      <c r="AV392" s="13" t="s">
        <v>85</v>
      </c>
      <c r="AW392" s="13" t="s">
        <v>33</v>
      </c>
      <c r="AX392" s="13" t="s">
        <v>77</v>
      </c>
      <c r="AY392" s="254" t="s">
        <v>148</v>
      </c>
    </row>
    <row r="393" s="13" customFormat="1">
      <c r="A393" s="13"/>
      <c r="B393" s="245"/>
      <c r="C393" s="246"/>
      <c r="D393" s="240" t="s">
        <v>159</v>
      </c>
      <c r="E393" s="247" t="s">
        <v>1</v>
      </c>
      <c r="F393" s="248" t="s">
        <v>250</v>
      </c>
      <c r="G393" s="246"/>
      <c r="H393" s="247" t="s">
        <v>1</v>
      </c>
      <c r="I393" s="249"/>
      <c r="J393" s="246"/>
      <c r="K393" s="246"/>
      <c r="L393" s="250"/>
      <c r="M393" s="251"/>
      <c r="N393" s="252"/>
      <c r="O393" s="252"/>
      <c r="P393" s="252"/>
      <c r="Q393" s="252"/>
      <c r="R393" s="252"/>
      <c r="S393" s="252"/>
      <c r="T393" s="25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4" t="s">
        <v>159</v>
      </c>
      <c r="AU393" s="254" t="s">
        <v>87</v>
      </c>
      <c r="AV393" s="13" t="s">
        <v>85</v>
      </c>
      <c r="AW393" s="13" t="s">
        <v>33</v>
      </c>
      <c r="AX393" s="13" t="s">
        <v>77</v>
      </c>
      <c r="AY393" s="254" t="s">
        <v>148</v>
      </c>
    </row>
    <row r="394" s="14" customFormat="1">
      <c r="A394" s="14"/>
      <c r="B394" s="255"/>
      <c r="C394" s="256"/>
      <c r="D394" s="240" t="s">
        <v>159</v>
      </c>
      <c r="E394" s="257" t="s">
        <v>1</v>
      </c>
      <c r="F394" s="258" t="s">
        <v>251</v>
      </c>
      <c r="G394" s="256"/>
      <c r="H394" s="259">
        <v>1.044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5" t="s">
        <v>159</v>
      </c>
      <c r="AU394" s="265" t="s">
        <v>87</v>
      </c>
      <c r="AV394" s="14" t="s">
        <v>87</v>
      </c>
      <c r="AW394" s="14" t="s">
        <v>33</v>
      </c>
      <c r="AX394" s="14" t="s">
        <v>77</v>
      </c>
      <c r="AY394" s="265" t="s">
        <v>148</v>
      </c>
    </row>
    <row r="395" s="14" customFormat="1">
      <c r="A395" s="14"/>
      <c r="B395" s="255"/>
      <c r="C395" s="256"/>
      <c r="D395" s="240" t="s">
        <v>159</v>
      </c>
      <c r="E395" s="257" t="s">
        <v>1</v>
      </c>
      <c r="F395" s="258" t="s">
        <v>252</v>
      </c>
      <c r="G395" s="256"/>
      <c r="H395" s="259">
        <v>6.9009999999999998</v>
      </c>
      <c r="I395" s="260"/>
      <c r="J395" s="256"/>
      <c r="K395" s="256"/>
      <c r="L395" s="261"/>
      <c r="M395" s="262"/>
      <c r="N395" s="263"/>
      <c r="O395" s="263"/>
      <c r="P395" s="263"/>
      <c r="Q395" s="263"/>
      <c r="R395" s="263"/>
      <c r="S395" s="263"/>
      <c r="T395" s="26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5" t="s">
        <v>159</v>
      </c>
      <c r="AU395" s="265" t="s">
        <v>87</v>
      </c>
      <c r="AV395" s="14" t="s">
        <v>87</v>
      </c>
      <c r="AW395" s="14" t="s">
        <v>33</v>
      </c>
      <c r="AX395" s="14" t="s">
        <v>77</v>
      </c>
      <c r="AY395" s="265" t="s">
        <v>148</v>
      </c>
    </row>
    <row r="396" s="14" customFormat="1">
      <c r="A396" s="14"/>
      <c r="B396" s="255"/>
      <c r="C396" s="256"/>
      <c r="D396" s="240" t="s">
        <v>159</v>
      </c>
      <c r="E396" s="257" t="s">
        <v>1</v>
      </c>
      <c r="F396" s="258" t="s">
        <v>253</v>
      </c>
      <c r="G396" s="256"/>
      <c r="H396" s="259">
        <v>3.5609999999999999</v>
      </c>
      <c r="I396" s="260"/>
      <c r="J396" s="256"/>
      <c r="K396" s="256"/>
      <c r="L396" s="261"/>
      <c r="M396" s="262"/>
      <c r="N396" s="263"/>
      <c r="O396" s="263"/>
      <c r="P396" s="263"/>
      <c r="Q396" s="263"/>
      <c r="R396" s="263"/>
      <c r="S396" s="263"/>
      <c r="T396" s="26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5" t="s">
        <v>159</v>
      </c>
      <c r="AU396" s="265" t="s">
        <v>87</v>
      </c>
      <c r="AV396" s="14" t="s">
        <v>87</v>
      </c>
      <c r="AW396" s="14" t="s">
        <v>33</v>
      </c>
      <c r="AX396" s="14" t="s">
        <v>77</v>
      </c>
      <c r="AY396" s="265" t="s">
        <v>148</v>
      </c>
    </row>
    <row r="397" s="13" customFormat="1">
      <c r="A397" s="13"/>
      <c r="B397" s="245"/>
      <c r="C397" s="246"/>
      <c r="D397" s="240" t="s">
        <v>159</v>
      </c>
      <c r="E397" s="247" t="s">
        <v>1</v>
      </c>
      <c r="F397" s="248" t="s">
        <v>420</v>
      </c>
      <c r="G397" s="246"/>
      <c r="H397" s="247" t="s">
        <v>1</v>
      </c>
      <c r="I397" s="249"/>
      <c r="J397" s="246"/>
      <c r="K397" s="246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159</v>
      </c>
      <c r="AU397" s="254" t="s">
        <v>87</v>
      </c>
      <c r="AV397" s="13" t="s">
        <v>85</v>
      </c>
      <c r="AW397" s="13" t="s">
        <v>33</v>
      </c>
      <c r="AX397" s="13" t="s">
        <v>77</v>
      </c>
      <c r="AY397" s="254" t="s">
        <v>148</v>
      </c>
    </row>
    <row r="398" s="14" customFormat="1">
      <c r="A398" s="14"/>
      <c r="B398" s="255"/>
      <c r="C398" s="256"/>
      <c r="D398" s="240" t="s">
        <v>159</v>
      </c>
      <c r="E398" s="257" t="s">
        <v>1</v>
      </c>
      <c r="F398" s="258" t="s">
        <v>421</v>
      </c>
      <c r="G398" s="256"/>
      <c r="H398" s="259">
        <v>-1.129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5" t="s">
        <v>159</v>
      </c>
      <c r="AU398" s="265" t="s">
        <v>87</v>
      </c>
      <c r="AV398" s="14" t="s">
        <v>87</v>
      </c>
      <c r="AW398" s="14" t="s">
        <v>33</v>
      </c>
      <c r="AX398" s="14" t="s">
        <v>77</v>
      </c>
      <c r="AY398" s="265" t="s">
        <v>148</v>
      </c>
    </row>
    <row r="399" s="16" customFormat="1">
      <c r="A399" s="16"/>
      <c r="B399" s="277"/>
      <c r="C399" s="278"/>
      <c r="D399" s="240" t="s">
        <v>159</v>
      </c>
      <c r="E399" s="279" t="s">
        <v>1</v>
      </c>
      <c r="F399" s="280" t="s">
        <v>185</v>
      </c>
      <c r="G399" s="278"/>
      <c r="H399" s="281">
        <v>10.377000000000001</v>
      </c>
      <c r="I399" s="282"/>
      <c r="J399" s="278"/>
      <c r="K399" s="278"/>
      <c r="L399" s="283"/>
      <c r="M399" s="284"/>
      <c r="N399" s="285"/>
      <c r="O399" s="285"/>
      <c r="P399" s="285"/>
      <c r="Q399" s="285"/>
      <c r="R399" s="285"/>
      <c r="S399" s="285"/>
      <c r="T399" s="28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87" t="s">
        <v>159</v>
      </c>
      <c r="AU399" s="287" t="s">
        <v>87</v>
      </c>
      <c r="AV399" s="16" t="s">
        <v>155</v>
      </c>
      <c r="AW399" s="16" t="s">
        <v>33</v>
      </c>
      <c r="AX399" s="16" t="s">
        <v>85</v>
      </c>
      <c r="AY399" s="287" t="s">
        <v>148</v>
      </c>
    </row>
    <row r="400" s="2" customFormat="1" ht="24.15" customHeight="1">
      <c r="A400" s="39"/>
      <c r="B400" s="40"/>
      <c r="C400" s="227" t="s">
        <v>422</v>
      </c>
      <c r="D400" s="227" t="s">
        <v>150</v>
      </c>
      <c r="E400" s="228" t="s">
        <v>423</v>
      </c>
      <c r="F400" s="229" t="s">
        <v>424</v>
      </c>
      <c r="G400" s="230" t="s">
        <v>176</v>
      </c>
      <c r="H400" s="231">
        <v>143.81999999999999</v>
      </c>
      <c r="I400" s="232"/>
      <c r="J400" s="233">
        <f>ROUND(I400*H400,2)</f>
        <v>0</v>
      </c>
      <c r="K400" s="229" t="s">
        <v>154</v>
      </c>
      <c r="L400" s="45"/>
      <c r="M400" s="234" t="s">
        <v>1</v>
      </c>
      <c r="N400" s="235" t="s">
        <v>42</v>
      </c>
      <c r="O400" s="92"/>
      <c r="P400" s="236">
        <f>O400*H400</f>
        <v>0</v>
      </c>
      <c r="Q400" s="236">
        <v>0.00048999999999999998</v>
      </c>
      <c r="R400" s="236">
        <f>Q400*H400</f>
        <v>0.070471800000000001</v>
      </c>
      <c r="S400" s="236">
        <v>0</v>
      </c>
      <c r="T400" s="237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8" t="s">
        <v>155</v>
      </c>
      <c r="AT400" s="238" t="s">
        <v>150</v>
      </c>
      <c r="AU400" s="238" t="s">
        <v>87</v>
      </c>
      <c r="AY400" s="18" t="s">
        <v>148</v>
      </c>
      <c r="BE400" s="239">
        <f>IF(N400="základní",J400,0)</f>
        <v>0</v>
      </c>
      <c r="BF400" s="239">
        <f>IF(N400="snížená",J400,0)</f>
        <v>0</v>
      </c>
      <c r="BG400" s="239">
        <f>IF(N400="zákl. přenesená",J400,0)</f>
        <v>0</v>
      </c>
      <c r="BH400" s="239">
        <f>IF(N400="sníž. přenesená",J400,0)</f>
        <v>0</v>
      </c>
      <c r="BI400" s="239">
        <f>IF(N400="nulová",J400,0)</f>
        <v>0</v>
      </c>
      <c r="BJ400" s="18" t="s">
        <v>85</v>
      </c>
      <c r="BK400" s="239">
        <f>ROUND(I400*H400,2)</f>
        <v>0</v>
      </c>
      <c r="BL400" s="18" t="s">
        <v>155</v>
      </c>
      <c r="BM400" s="238" t="s">
        <v>425</v>
      </c>
    </row>
    <row r="401" s="13" customFormat="1">
      <c r="A401" s="13"/>
      <c r="B401" s="245"/>
      <c r="C401" s="246"/>
      <c r="D401" s="240" t="s">
        <v>159</v>
      </c>
      <c r="E401" s="247" t="s">
        <v>1</v>
      </c>
      <c r="F401" s="248" t="s">
        <v>249</v>
      </c>
      <c r="G401" s="246"/>
      <c r="H401" s="247" t="s">
        <v>1</v>
      </c>
      <c r="I401" s="249"/>
      <c r="J401" s="246"/>
      <c r="K401" s="246"/>
      <c r="L401" s="250"/>
      <c r="M401" s="251"/>
      <c r="N401" s="252"/>
      <c r="O401" s="252"/>
      <c r="P401" s="252"/>
      <c r="Q401" s="252"/>
      <c r="R401" s="252"/>
      <c r="S401" s="252"/>
      <c r="T401" s="25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4" t="s">
        <v>159</v>
      </c>
      <c r="AU401" s="254" t="s">
        <v>87</v>
      </c>
      <c r="AV401" s="13" t="s">
        <v>85</v>
      </c>
      <c r="AW401" s="13" t="s">
        <v>33</v>
      </c>
      <c r="AX401" s="13" t="s">
        <v>77</v>
      </c>
      <c r="AY401" s="254" t="s">
        <v>148</v>
      </c>
    </row>
    <row r="402" s="13" customFormat="1">
      <c r="A402" s="13"/>
      <c r="B402" s="245"/>
      <c r="C402" s="246"/>
      <c r="D402" s="240" t="s">
        <v>159</v>
      </c>
      <c r="E402" s="247" t="s">
        <v>1</v>
      </c>
      <c r="F402" s="248" t="s">
        <v>250</v>
      </c>
      <c r="G402" s="246"/>
      <c r="H402" s="247" t="s">
        <v>1</v>
      </c>
      <c r="I402" s="249"/>
      <c r="J402" s="246"/>
      <c r="K402" s="246"/>
      <c r="L402" s="250"/>
      <c r="M402" s="251"/>
      <c r="N402" s="252"/>
      <c r="O402" s="252"/>
      <c r="P402" s="252"/>
      <c r="Q402" s="252"/>
      <c r="R402" s="252"/>
      <c r="S402" s="252"/>
      <c r="T402" s="25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4" t="s">
        <v>159</v>
      </c>
      <c r="AU402" s="254" t="s">
        <v>87</v>
      </c>
      <c r="AV402" s="13" t="s">
        <v>85</v>
      </c>
      <c r="AW402" s="13" t="s">
        <v>33</v>
      </c>
      <c r="AX402" s="13" t="s">
        <v>77</v>
      </c>
      <c r="AY402" s="254" t="s">
        <v>148</v>
      </c>
    </row>
    <row r="403" s="14" customFormat="1">
      <c r="A403" s="14"/>
      <c r="B403" s="255"/>
      <c r="C403" s="256"/>
      <c r="D403" s="240" t="s">
        <v>159</v>
      </c>
      <c r="E403" s="257" t="s">
        <v>1</v>
      </c>
      <c r="F403" s="258" t="s">
        <v>426</v>
      </c>
      <c r="G403" s="256"/>
      <c r="H403" s="259">
        <v>13.050000000000001</v>
      </c>
      <c r="I403" s="260"/>
      <c r="J403" s="256"/>
      <c r="K403" s="256"/>
      <c r="L403" s="261"/>
      <c r="M403" s="262"/>
      <c r="N403" s="263"/>
      <c r="O403" s="263"/>
      <c r="P403" s="263"/>
      <c r="Q403" s="263"/>
      <c r="R403" s="263"/>
      <c r="S403" s="263"/>
      <c r="T403" s="26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5" t="s">
        <v>159</v>
      </c>
      <c r="AU403" s="265" t="s">
        <v>87</v>
      </c>
      <c r="AV403" s="14" t="s">
        <v>87</v>
      </c>
      <c r="AW403" s="14" t="s">
        <v>33</v>
      </c>
      <c r="AX403" s="14" t="s">
        <v>77</v>
      </c>
      <c r="AY403" s="265" t="s">
        <v>148</v>
      </c>
    </row>
    <row r="404" s="14" customFormat="1">
      <c r="A404" s="14"/>
      <c r="B404" s="255"/>
      <c r="C404" s="256"/>
      <c r="D404" s="240" t="s">
        <v>159</v>
      </c>
      <c r="E404" s="257" t="s">
        <v>1</v>
      </c>
      <c r="F404" s="258" t="s">
        <v>427</v>
      </c>
      <c r="G404" s="256"/>
      <c r="H404" s="259">
        <v>86.260000000000005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159</v>
      </c>
      <c r="AU404" s="265" t="s">
        <v>87</v>
      </c>
      <c r="AV404" s="14" t="s">
        <v>87</v>
      </c>
      <c r="AW404" s="14" t="s">
        <v>33</v>
      </c>
      <c r="AX404" s="14" t="s">
        <v>77</v>
      </c>
      <c r="AY404" s="265" t="s">
        <v>148</v>
      </c>
    </row>
    <row r="405" s="14" customFormat="1">
      <c r="A405" s="14"/>
      <c r="B405" s="255"/>
      <c r="C405" s="256"/>
      <c r="D405" s="240" t="s">
        <v>159</v>
      </c>
      <c r="E405" s="257" t="s">
        <v>1</v>
      </c>
      <c r="F405" s="258" t="s">
        <v>428</v>
      </c>
      <c r="G405" s="256"/>
      <c r="H405" s="259">
        <v>44.509999999999998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5" t="s">
        <v>159</v>
      </c>
      <c r="AU405" s="265" t="s">
        <v>87</v>
      </c>
      <c r="AV405" s="14" t="s">
        <v>87</v>
      </c>
      <c r="AW405" s="14" t="s">
        <v>33</v>
      </c>
      <c r="AX405" s="14" t="s">
        <v>77</v>
      </c>
      <c r="AY405" s="265" t="s">
        <v>148</v>
      </c>
    </row>
    <row r="406" s="16" customFormat="1">
      <c r="A406" s="16"/>
      <c r="B406" s="277"/>
      <c r="C406" s="278"/>
      <c r="D406" s="240" t="s">
        <v>159</v>
      </c>
      <c r="E406" s="279" t="s">
        <v>1</v>
      </c>
      <c r="F406" s="280" t="s">
        <v>185</v>
      </c>
      <c r="G406" s="278"/>
      <c r="H406" s="281">
        <v>143.81999999999999</v>
      </c>
      <c r="I406" s="282"/>
      <c r="J406" s="278"/>
      <c r="K406" s="278"/>
      <c r="L406" s="283"/>
      <c r="M406" s="284"/>
      <c r="N406" s="285"/>
      <c r="O406" s="285"/>
      <c r="P406" s="285"/>
      <c r="Q406" s="285"/>
      <c r="R406" s="285"/>
      <c r="S406" s="285"/>
      <c r="T406" s="28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87" t="s">
        <v>159</v>
      </c>
      <c r="AU406" s="287" t="s">
        <v>87</v>
      </c>
      <c r="AV406" s="16" t="s">
        <v>155</v>
      </c>
      <c r="AW406" s="16" t="s">
        <v>33</v>
      </c>
      <c r="AX406" s="16" t="s">
        <v>85</v>
      </c>
      <c r="AY406" s="287" t="s">
        <v>148</v>
      </c>
    </row>
    <row r="407" s="2" customFormat="1" ht="37.8" customHeight="1">
      <c r="A407" s="39"/>
      <c r="B407" s="40"/>
      <c r="C407" s="288" t="s">
        <v>429</v>
      </c>
      <c r="D407" s="288" t="s">
        <v>363</v>
      </c>
      <c r="E407" s="289" t="s">
        <v>430</v>
      </c>
      <c r="F407" s="290" t="s">
        <v>431</v>
      </c>
      <c r="G407" s="291" t="s">
        <v>176</v>
      </c>
      <c r="H407" s="292">
        <v>148.13499999999999</v>
      </c>
      <c r="I407" s="293"/>
      <c r="J407" s="294">
        <f>ROUND(I407*H407,2)</f>
        <v>0</v>
      </c>
      <c r="K407" s="290" t="s">
        <v>154</v>
      </c>
      <c r="L407" s="295"/>
      <c r="M407" s="296" t="s">
        <v>1</v>
      </c>
      <c r="N407" s="297" t="s">
        <v>42</v>
      </c>
      <c r="O407" s="92"/>
      <c r="P407" s="236">
        <f>O407*H407</f>
        <v>0</v>
      </c>
      <c r="Q407" s="236">
        <v>0.00048000000000000001</v>
      </c>
      <c r="R407" s="236">
        <f>Q407*H407</f>
        <v>0.071104799999999996</v>
      </c>
      <c r="S407" s="236">
        <v>0</v>
      </c>
      <c r="T407" s="23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8" t="s">
        <v>265</v>
      </c>
      <c r="AT407" s="238" t="s">
        <v>363</v>
      </c>
      <c r="AU407" s="238" t="s">
        <v>87</v>
      </c>
      <c r="AY407" s="18" t="s">
        <v>148</v>
      </c>
      <c r="BE407" s="239">
        <f>IF(N407="základní",J407,0)</f>
        <v>0</v>
      </c>
      <c r="BF407" s="239">
        <f>IF(N407="snížená",J407,0)</f>
        <v>0</v>
      </c>
      <c r="BG407" s="239">
        <f>IF(N407="zákl. přenesená",J407,0)</f>
        <v>0</v>
      </c>
      <c r="BH407" s="239">
        <f>IF(N407="sníž. přenesená",J407,0)</f>
        <v>0</v>
      </c>
      <c r="BI407" s="239">
        <f>IF(N407="nulová",J407,0)</f>
        <v>0</v>
      </c>
      <c r="BJ407" s="18" t="s">
        <v>85</v>
      </c>
      <c r="BK407" s="239">
        <f>ROUND(I407*H407,2)</f>
        <v>0</v>
      </c>
      <c r="BL407" s="18" t="s">
        <v>155</v>
      </c>
      <c r="BM407" s="238" t="s">
        <v>432</v>
      </c>
    </row>
    <row r="408" s="13" customFormat="1">
      <c r="A408" s="13"/>
      <c r="B408" s="245"/>
      <c r="C408" s="246"/>
      <c r="D408" s="240" t="s">
        <v>159</v>
      </c>
      <c r="E408" s="247" t="s">
        <v>1</v>
      </c>
      <c r="F408" s="248" t="s">
        <v>249</v>
      </c>
      <c r="G408" s="246"/>
      <c r="H408" s="247" t="s">
        <v>1</v>
      </c>
      <c r="I408" s="249"/>
      <c r="J408" s="246"/>
      <c r="K408" s="246"/>
      <c r="L408" s="250"/>
      <c r="M408" s="251"/>
      <c r="N408" s="252"/>
      <c r="O408" s="252"/>
      <c r="P408" s="252"/>
      <c r="Q408" s="252"/>
      <c r="R408" s="252"/>
      <c r="S408" s="252"/>
      <c r="T408" s="25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4" t="s">
        <v>159</v>
      </c>
      <c r="AU408" s="254" t="s">
        <v>87</v>
      </c>
      <c r="AV408" s="13" t="s">
        <v>85</v>
      </c>
      <c r="AW408" s="13" t="s">
        <v>33</v>
      </c>
      <c r="AX408" s="13" t="s">
        <v>77</v>
      </c>
      <c r="AY408" s="254" t="s">
        <v>148</v>
      </c>
    </row>
    <row r="409" s="13" customFormat="1">
      <c r="A409" s="13"/>
      <c r="B409" s="245"/>
      <c r="C409" s="246"/>
      <c r="D409" s="240" t="s">
        <v>159</v>
      </c>
      <c r="E409" s="247" t="s">
        <v>1</v>
      </c>
      <c r="F409" s="248" t="s">
        <v>250</v>
      </c>
      <c r="G409" s="246"/>
      <c r="H409" s="247" t="s">
        <v>1</v>
      </c>
      <c r="I409" s="249"/>
      <c r="J409" s="246"/>
      <c r="K409" s="246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159</v>
      </c>
      <c r="AU409" s="254" t="s">
        <v>87</v>
      </c>
      <c r="AV409" s="13" t="s">
        <v>85</v>
      </c>
      <c r="AW409" s="13" t="s">
        <v>33</v>
      </c>
      <c r="AX409" s="13" t="s">
        <v>77</v>
      </c>
      <c r="AY409" s="254" t="s">
        <v>148</v>
      </c>
    </row>
    <row r="410" s="14" customFormat="1">
      <c r="A410" s="14"/>
      <c r="B410" s="255"/>
      <c r="C410" s="256"/>
      <c r="D410" s="240" t="s">
        <v>159</v>
      </c>
      <c r="E410" s="257" t="s">
        <v>1</v>
      </c>
      <c r="F410" s="258" t="s">
        <v>433</v>
      </c>
      <c r="G410" s="256"/>
      <c r="H410" s="259">
        <v>13.442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5" t="s">
        <v>159</v>
      </c>
      <c r="AU410" s="265" t="s">
        <v>87</v>
      </c>
      <c r="AV410" s="14" t="s">
        <v>87</v>
      </c>
      <c r="AW410" s="14" t="s">
        <v>33</v>
      </c>
      <c r="AX410" s="14" t="s">
        <v>77</v>
      </c>
      <c r="AY410" s="265" t="s">
        <v>148</v>
      </c>
    </row>
    <row r="411" s="14" customFormat="1">
      <c r="A411" s="14"/>
      <c r="B411" s="255"/>
      <c r="C411" s="256"/>
      <c r="D411" s="240" t="s">
        <v>159</v>
      </c>
      <c r="E411" s="257" t="s">
        <v>1</v>
      </c>
      <c r="F411" s="258" t="s">
        <v>434</v>
      </c>
      <c r="G411" s="256"/>
      <c r="H411" s="259">
        <v>88.847999999999999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5" t="s">
        <v>159</v>
      </c>
      <c r="AU411" s="265" t="s">
        <v>87</v>
      </c>
      <c r="AV411" s="14" t="s">
        <v>87</v>
      </c>
      <c r="AW411" s="14" t="s">
        <v>33</v>
      </c>
      <c r="AX411" s="14" t="s">
        <v>77</v>
      </c>
      <c r="AY411" s="265" t="s">
        <v>148</v>
      </c>
    </row>
    <row r="412" s="14" customFormat="1">
      <c r="A412" s="14"/>
      <c r="B412" s="255"/>
      <c r="C412" s="256"/>
      <c r="D412" s="240" t="s">
        <v>159</v>
      </c>
      <c r="E412" s="257" t="s">
        <v>1</v>
      </c>
      <c r="F412" s="258" t="s">
        <v>435</v>
      </c>
      <c r="G412" s="256"/>
      <c r="H412" s="259">
        <v>45.844999999999999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5" t="s">
        <v>159</v>
      </c>
      <c r="AU412" s="265" t="s">
        <v>87</v>
      </c>
      <c r="AV412" s="14" t="s">
        <v>87</v>
      </c>
      <c r="AW412" s="14" t="s">
        <v>33</v>
      </c>
      <c r="AX412" s="14" t="s">
        <v>77</v>
      </c>
      <c r="AY412" s="265" t="s">
        <v>148</v>
      </c>
    </row>
    <row r="413" s="16" customFormat="1">
      <c r="A413" s="16"/>
      <c r="B413" s="277"/>
      <c r="C413" s="278"/>
      <c r="D413" s="240" t="s">
        <v>159</v>
      </c>
      <c r="E413" s="279" t="s">
        <v>1</v>
      </c>
      <c r="F413" s="280" t="s">
        <v>185</v>
      </c>
      <c r="G413" s="278"/>
      <c r="H413" s="281">
        <v>148.13499999999999</v>
      </c>
      <c r="I413" s="282"/>
      <c r="J413" s="278"/>
      <c r="K413" s="278"/>
      <c r="L413" s="283"/>
      <c r="M413" s="284"/>
      <c r="N413" s="285"/>
      <c r="O413" s="285"/>
      <c r="P413" s="285"/>
      <c r="Q413" s="285"/>
      <c r="R413" s="285"/>
      <c r="S413" s="285"/>
      <c r="T413" s="28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287" t="s">
        <v>159</v>
      </c>
      <c r="AU413" s="287" t="s">
        <v>87</v>
      </c>
      <c r="AV413" s="16" t="s">
        <v>155</v>
      </c>
      <c r="AW413" s="16" t="s">
        <v>33</v>
      </c>
      <c r="AX413" s="16" t="s">
        <v>85</v>
      </c>
      <c r="AY413" s="287" t="s">
        <v>148</v>
      </c>
    </row>
    <row r="414" s="2" customFormat="1" ht="24.15" customHeight="1">
      <c r="A414" s="39"/>
      <c r="B414" s="40"/>
      <c r="C414" s="227" t="s">
        <v>436</v>
      </c>
      <c r="D414" s="227" t="s">
        <v>150</v>
      </c>
      <c r="E414" s="228" t="s">
        <v>437</v>
      </c>
      <c r="F414" s="229" t="s">
        <v>438</v>
      </c>
      <c r="G414" s="230" t="s">
        <v>273</v>
      </c>
      <c r="H414" s="231">
        <v>172.584</v>
      </c>
      <c r="I414" s="232"/>
      <c r="J414" s="233">
        <f>ROUND(I414*H414,2)</f>
        <v>0</v>
      </c>
      <c r="K414" s="229" t="s">
        <v>154</v>
      </c>
      <c r="L414" s="45"/>
      <c r="M414" s="234" t="s">
        <v>1</v>
      </c>
      <c r="N414" s="235" t="s">
        <v>42</v>
      </c>
      <c r="O414" s="92"/>
      <c r="P414" s="236">
        <f>O414*H414</f>
        <v>0</v>
      </c>
      <c r="Q414" s="236">
        <v>0.00010000000000000001</v>
      </c>
      <c r="R414" s="236">
        <f>Q414*H414</f>
        <v>0.0172584</v>
      </c>
      <c r="S414" s="236">
        <v>0</v>
      </c>
      <c r="T414" s="237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8" t="s">
        <v>155</v>
      </c>
      <c r="AT414" s="238" t="s">
        <v>150</v>
      </c>
      <c r="AU414" s="238" t="s">
        <v>87</v>
      </c>
      <c r="AY414" s="18" t="s">
        <v>148</v>
      </c>
      <c r="BE414" s="239">
        <f>IF(N414="základní",J414,0)</f>
        <v>0</v>
      </c>
      <c r="BF414" s="239">
        <f>IF(N414="snížená",J414,0)</f>
        <v>0</v>
      </c>
      <c r="BG414" s="239">
        <f>IF(N414="zákl. přenesená",J414,0)</f>
        <v>0</v>
      </c>
      <c r="BH414" s="239">
        <f>IF(N414="sníž. přenesená",J414,0)</f>
        <v>0</v>
      </c>
      <c r="BI414" s="239">
        <f>IF(N414="nulová",J414,0)</f>
        <v>0</v>
      </c>
      <c r="BJ414" s="18" t="s">
        <v>85</v>
      </c>
      <c r="BK414" s="239">
        <f>ROUND(I414*H414,2)</f>
        <v>0</v>
      </c>
      <c r="BL414" s="18" t="s">
        <v>155</v>
      </c>
      <c r="BM414" s="238" t="s">
        <v>439</v>
      </c>
    </row>
    <row r="415" s="13" customFormat="1">
      <c r="A415" s="13"/>
      <c r="B415" s="245"/>
      <c r="C415" s="246"/>
      <c r="D415" s="240" t="s">
        <v>159</v>
      </c>
      <c r="E415" s="247" t="s">
        <v>1</v>
      </c>
      <c r="F415" s="248" t="s">
        <v>249</v>
      </c>
      <c r="G415" s="246"/>
      <c r="H415" s="247" t="s">
        <v>1</v>
      </c>
      <c r="I415" s="249"/>
      <c r="J415" s="246"/>
      <c r="K415" s="246"/>
      <c r="L415" s="250"/>
      <c r="M415" s="251"/>
      <c r="N415" s="252"/>
      <c r="O415" s="252"/>
      <c r="P415" s="252"/>
      <c r="Q415" s="252"/>
      <c r="R415" s="252"/>
      <c r="S415" s="252"/>
      <c r="T415" s="25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4" t="s">
        <v>159</v>
      </c>
      <c r="AU415" s="254" t="s">
        <v>87</v>
      </c>
      <c r="AV415" s="13" t="s">
        <v>85</v>
      </c>
      <c r="AW415" s="13" t="s">
        <v>33</v>
      </c>
      <c r="AX415" s="13" t="s">
        <v>77</v>
      </c>
      <c r="AY415" s="254" t="s">
        <v>148</v>
      </c>
    </row>
    <row r="416" s="13" customFormat="1">
      <c r="A416" s="13"/>
      <c r="B416" s="245"/>
      <c r="C416" s="246"/>
      <c r="D416" s="240" t="s">
        <v>159</v>
      </c>
      <c r="E416" s="247" t="s">
        <v>1</v>
      </c>
      <c r="F416" s="248" t="s">
        <v>250</v>
      </c>
      <c r="G416" s="246"/>
      <c r="H416" s="247" t="s">
        <v>1</v>
      </c>
      <c r="I416" s="249"/>
      <c r="J416" s="246"/>
      <c r="K416" s="246"/>
      <c r="L416" s="250"/>
      <c r="M416" s="251"/>
      <c r="N416" s="252"/>
      <c r="O416" s="252"/>
      <c r="P416" s="252"/>
      <c r="Q416" s="252"/>
      <c r="R416" s="252"/>
      <c r="S416" s="252"/>
      <c r="T416" s="25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4" t="s">
        <v>159</v>
      </c>
      <c r="AU416" s="254" t="s">
        <v>87</v>
      </c>
      <c r="AV416" s="13" t="s">
        <v>85</v>
      </c>
      <c r="AW416" s="13" t="s">
        <v>33</v>
      </c>
      <c r="AX416" s="13" t="s">
        <v>77</v>
      </c>
      <c r="AY416" s="254" t="s">
        <v>148</v>
      </c>
    </row>
    <row r="417" s="14" customFormat="1">
      <c r="A417" s="14"/>
      <c r="B417" s="255"/>
      <c r="C417" s="256"/>
      <c r="D417" s="240" t="s">
        <v>159</v>
      </c>
      <c r="E417" s="257" t="s">
        <v>1</v>
      </c>
      <c r="F417" s="258" t="s">
        <v>440</v>
      </c>
      <c r="G417" s="256"/>
      <c r="H417" s="259">
        <v>15.66</v>
      </c>
      <c r="I417" s="260"/>
      <c r="J417" s="256"/>
      <c r="K417" s="256"/>
      <c r="L417" s="261"/>
      <c r="M417" s="262"/>
      <c r="N417" s="263"/>
      <c r="O417" s="263"/>
      <c r="P417" s="263"/>
      <c r="Q417" s="263"/>
      <c r="R417" s="263"/>
      <c r="S417" s="263"/>
      <c r="T417" s="26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5" t="s">
        <v>159</v>
      </c>
      <c r="AU417" s="265" t="s">
        <v>87</v>
      </c>
      <c r="AV417" s="14" t="s">
        <v>87</v>
      </c>
      <c r="AW417" s="14" t="s">
        <v>33</v>
      </c>
      <c r="AX417" s="14" t="s">
        <v>77</v>
      </c>
      <c r="AY417" s="265" t="s">
        <v>148</v>
      </c>
    </row>
    <row r="418" s="14" customFormat="1">
      <c r="A418" s="14"/>
      <c r="B418" s="255"/>
      <c r="C418" s="256"/>
      <c r="D418" s="240" t="s">
        <v>159</v>
      </c>
      <c r="E418" s="257" t="s">
        <v>1</v>
      </c>
      <c r="F418" s="258" t="s">
        <v>441</v>
      </c>
      <c r="G418" s="256"/>
      <c r="H418" s="259">
        <v>103.512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5" t="s">
        <v>159</v>
      </c>
      <c r="AU418" s="265" t="s">
        <v>87</v>
      </c>
      <c r="AV418" s="14" t="s">
        <v>87</v>
      </c>
      <c r="AW418" s="14" t="s">
        <v>33</v>
      </c>
      <c r="AX418" s="14" t="s">
        <v>77</v>
      </c>
      <c r="AY418" s="265" t="s">
        <v>148</v>
      </c>
    </row>
    <row r="419" s="14" customFormat="1">
      <c r="A419" s="14"/>
      <c r="B419" s="255"/>
      <c r="C419" s="256"/>
      <c r="D419" s="240" t="s">
        <v>159</v>
      </c>
      <c r="E419" s="257" t="s">
        <v>1</v>
      </c>
      <c r="F419" s="258" t="s">
        <v>442</v>
      </c>
      <c r="G419" s="256"/>
      <c r="H419" s="259">
        <v>53.411999999999999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5" t="s">
        <v>159</v>
      </c>
      <c r="AU419" s="265" t="s">
        <v>87</v>
      </c>
      <c r="AV419" s="14" t="s">
        <v>87</v>
      </c>
      <c r="AW419" s="14" t="s">
        <v>33</v>
      </c>
      <c r="AX419" s="14" t="s">
        <v>77</v>
      </c>
      <c r="AY419" s="265" t="s">
        <v>148</v>
      </c>
    </row>
    <row r="420" s="16" customFormat="1">
      <c r="A420" s="16"/>
      <c r="B420" s="277"/>
      <c r="C420" s="278"/>
      <c r="D420" s="240" t="s">
        <v>159</v>
      </c>
      <c r="E420" s="279" t="s">
        <v>1</v>
      </c>
      <c r="F420" s="280" t="s">
        <v>185</v>
      </c>
      <c r="G420" s="278"/>
      <c r="H420" s="281">
        <v>172.584</v>
      </c>
      <c r="I420" s="282"/>
      <c r="J420" s="278"/>
      <c r="K420" s="278"/>
      <c r="L420" s="283"/>
      <c r="M420" s="284"/>
      <c r="N420" s="285"/>
      <c r="O420" s="285"/>
      <c r="P420" s="285"/>
      <c r="Q420" s="285"/>
      <c r="R420" s="285"/>
      <c r="S420" s="285"/>
      <c r="T420" s="28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87" t="s">
        <v>159</v>
      </c>
      <c r="AU420" s="287" t="s">
        <v>87</v>
      </c>
      <c r="AV420" s="16" t="s">
        <v>155</v>
      </c>
      <c r="AW420" s="16" t="s">
        <v>33</v>
      </c>
      <c r="AX420" s="16" t="s">
        <v>85</v>
      </c>
      <c r="AY420" s="287" t="s">
        <v>148</v>
      </c>
    </row>
    <row r="421" s="2" customFormat="1" ht="24.15" customHeight="1">
      <c r="A421" s="39"/>
      <c r="B421" s="40"/>
      <c r="C421" s="288" t="s">
        <v>443</v>
      </c>
      <c r="D421" s="288" t="s">
        <v>363</v>
      </c>
      <c r="E421" s="289" t="s">
        <v>444</v>
      </c>
      <c r="F421" s="290" t="s">
        <v>445</v>
      </c>
      <c r="G421" s="291" t="s">
        <v>273</v>
      </c>
      <c r="H421" s="292">
        <v>204.42599999999999</v>
      </c>
      <c r="I421" s="293"/>
      <c r="J421" s="294">
        <f>ROUND(I421*H421,2)</f>
        <v>0</v>
      </c>
      <c r="K421" s="290" t="s">
        <v>154</v>
      </c>
      <c r="L421" s="295"/>
      <c r="M421" s="296" t="s">
        <v>1</v>
      </c>
      <c r="N421" s="297" t="s">
        <v>42</v>
      </c>
      <c r="O421" s="92"/>
      <c r="P421" s="236">
        <f>O421*H421</f>
        <v>0</v>
      </c>
      <c r="Q421" s="236">
        <v>0.00029999999999999997</v>
      </c>
      <c r="R421" s="236">
        <f>Q421*H421</f>
        <v>0.061327799999999988</v>
      </c>
      <c r="S421" s="236">
        <v>0</v>
      </c>
      <c r="T421" s="237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8" t="s">
        <v>265</v>
      </c>
      <c r="AT421" s="238" t="s">
        <v>363</v>
      </c>
      <c r="AU421" s="238" t="s">
        <v>87</v>
      </c>
      <c r="AY421" s="18" t="s">
        <v>148</v>
      </c>
      <c r="BE421" s="239">
        <f>IF(N421="základní",J421,0)</f>
        <v>0</v>
      </c>
      <c r="BF421" s="239">
        <f>IF(N421="snížená",J421,0)</f>
        <v>0</v>
      </c>
      <c r="BG421" s="239">
        <f>IF(N421="zákl. přenesená",J421,0)</f>
        <v>0</v>
      </c>
      <c r="BH421" s="239">
        <f>IF(N421="sníž. přenesená",J421,0)</f>
        <v>0</v>
      </c>
      <c r="BI421" s="239">
        <f>IF(N421="nulová",J421,0)</f>
        <v>0</v>
      </c>
      <c r="BJ421" s="18" t="s">
        <v>85</v>
      </c>
      <c r="BK421" s="239">
        <f>ROUND(I421*H421,2)</f>
        <v>0</v>
      </c>
      <c r="BL421" s="18" t="s">
        <v>155</v>
      </c>
      <c r="BM421" s="238" t="s">
        <v>446</v>
      </c>
    </row>
    <row r="422" s="13" customFormat="1">
      <c r="A422" s="13"/>
      <c r="B422" s="245"/>
      <c r="C422" s="246"/>
      <c r="D422" s="240" t="s">
        <v>159</v>
      </c>
      <c r="E422" s="247" t="s">
        <v>1</v>
      </c>
      <c r="F422" s="248" t="s">
        <v>249</v>
      </c>
      <c r="G422" s="246"/>
      <c r="H422" s="247" t="s">
        <v>1</v>
      </c>
      <c r="I422" s="249"/>
      <c r="J422" s="246"/>
      <c r="K422" s="246"/>
      <c r="L422" s="250"/>
      <c r="M422" s="251"/>
      <c r="N422" s="252"/>
      <c r="O422" s="252"/>
      <c r="P422" s="252"/>
      <c r="Q422" s="252"/>
      <c r="R422" s="252"/>
      <c r="S422" s="252"/>
      <c r="T422" s="25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4" t="s">
        <v>159</v>
      </c>
      <c r="AU422" s="254" t="s">
        <v>87</v>
      </c>
      <c r="AV422" s="13" t="s">
        <v>85</v>
      </c>
      <c r="AW422" s="13" t="s">
        <v>33</v>
      </c>
      <c r="AX422" s="13" t="s">
        <v>77</v>
      </c>
      <c r="AY422" s="254" t="s">
        <v>148</v>
      </c>
    </row>
    <row r="423" s="13" customFormat="1">
      <c r="A423" s="13"/>
      <c r="B423" s="245"/>
      <c r="C423" s="246"/>
      <c r="D423" s="240" t="s">
        <v>159</v>
      </c>
      <c r="E423" s="247" t="s">
        <v>1</v>
      </c>
      <c r="F423" s="248" t="s">
        <v>250</v>
      </c>
      <c r="G423" s="246"/>
      <c r="H423" s="247" t="s">
        <v>1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4" t="s">
        <v>159</v>
      </c>
      <c r="AU423" s="254" t="s">
        <v>87</v>
      </c>
      <c r="AV423" s="13" t="s">
        <v>85</v>
      </c>
      <c r="AW423" s="13" t="s">
        <v>33</v>
      </c>
      <c r="AX423" s="13" t="s">
        <v>77</v>
      </c>
      <c r="AY423" s="254" t="s">
        <v>148</v>
      </c>
    </row>
    <row r="424" s="14" customFormat="1">
      <c r="A424" s="14"/>
      <c r="B424" s="255"/>
      <c r="C424" s="256"/>
      <c r="D424" s="240" t="s">
        <v>159</v>
      </c>
      <c r="E424" s="257" t="s">
        <v>1</v>
      </c>
      <c r="F424" s="258" t="s">
        <v>447</v>
      </c>
      <c r="G424" s="256"/>
      <c r="H424" s="259">
        <v>18.548999999999999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159</v>
      </c>
      <c r="AU424" s="265" t="s">
        <v>87</v>
      </c>
      <c r="AV424" s="14" t="s">
        <v>87</v>
      </c>
      <c r="AW424" s="14" t="s">
        <v>33</v>
      </c>
      <c r="AX424" s="14" t="s">
        <v>77</v>
      </c>
      <c r="AY424" s="265" t="s">
        <v>148</v>
      </c>
    </row>
    <row r="425" s="14" customFormat="1">
      <c r="A425" s="14"/>
      <c r="B425" s="255"/>
      <c r="C425" s="256"/>
      <c r="D425" s="240" t="s">
        <v>159</v>
      </c>
      <c r="E425" s="257" t="s">
        <v>1</v>
      </c>
      <c r="F425" s="258" t="s">
        <v>448</v>
      </c>
      <c r="G425" s="256"/>
      <c r="H425" s="259">
        <v>122.61</v>
      </c>
      <c r="I425" s="260"/>
      <c r="J425" s="256"/>
      <c r="K425" s="256"/>
      <c r="L425" s="261"/>
      <c r="M425" s="262"/>
      <c r="N425" s="263"/>
      <c r="O425" s="263"/>
      <c r="P425" s="263"/>
      <c r="Q425" s="263"/>
      <c r="R425" s="263"/>
      <c r="S425" s="263"/>
      <c r="T425" s="26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5" t="s">
        <v>159</v>
      </c>
      <c r="AU425" s="265" t="s">
        <v>87</v>
      </c>
      <c r="AV425" s="14" t="s">
        <v>87</v>
      </c>
      <c r="AW425" s="14" t="s">
        <v>33</v>
      </c>
      <c r="AX425" s="14" t="s">
        <v>77</v>
      </c>
      <c r="AY425" s="265" t="s">
        <v>148</v>
      </c>
    </row>
    <row r="426" s="14" customFormat="1">
      <c r="A426" s="14"/>
      <c r="B426" s="255"/>
      <c r="C426" s="256"/>
      <c r="D426" s="240" t="s">
        <v>159</v>
      </c>
      <c r="E426" s="257" t="s">
        <v>1</v>
      </c>
      <c r="F426" s="258" t="s">
        <v>449</v>
      </c>
      <c r="G426" s="256"/>
      <c r="H426" s="259">
        <v>63.267000000000003</v>
      </c>
      <c r="I426" s="260"/>
      <c r="J426" s="256"/>
      <c r="K426" s="256"/>
      <c r="L426" s="261"/>
      <c r="M426" s="262"/>
      <c r="N426" s="263"/>
      <c r="O426" s="263"/>
      <c r="P426" s="263"/>
      <c r="Q426" s="263"/>
      <c r="R426" s="263"/>
      <c r="S426" s="263"/>
      <c r="T426" s="26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5" t="s">
        <v>159</v>
      </c>
      <c r="AU426" s="265" t="s">
        <v>87</v>
      </c>
      <c r="AV426" s="14" t="s">
        <v>87</v>
      </c>
      <c r="AW426" s="14" t="s">
        <v>33</v>
      </c>
      <c r="AX426" s="14" t="s">
        <v>77</v>
      </c>
      <c r="AY426" s="265" t="s">
        <v>148</v>
      </c>
    </row>
    <row r="427" s="16" customFormat="1">
      <c r="A427" s="16"/>
      <c r="B427" s="277"/>
      <c r="C427" s="278"/>
      <c r="D427" s="240" t="s">
        <v>159</v>
      </c>
      <c r="E427" s="279" t="s">
        <v>1</v>
      </c>
      <c r="F427" s="280" t="s">
        <v>185</v>
      </c>
      <c r="G427" s="278"/>
      <c r="H427" s="281">
        <v>204.42599999999999</v>
      </c>
      <c r="I427" s="282"/>
      <c r="J427" s="278"/>
      <c r="K427" s="278"/>
      <c r="L427" s="283"/>
      <c r="M427" s="284"/>
      <c r="N427" s="285"/>
      <c r="O427" s="285"/>
      <c r="P427" s="285"/>
      <c r="Q427" s="285"/>
      <c r="R427" s="285"/>
      <c r="S427" s="285"/>
      <c r="T427" s="28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87" t="s">
        <v>159</v>
      </c>
      <c r="AU427" s="287" t="s">
        <v>87</v>
      </c>
      <c r="AV427" s="16" t="s">
        <v>155</v>
      </c>
      <c r="AW427" s="16" t="s">
        <v>33</v>
      </c>
      <c r="AX427" s="16" t="s">
        <v>85</v>
      </c>
      <c r="AY427" s="287" t="s">
        <v>148</v>
      </c>
    </row>
    <row r="428" s="12" customFormat="1" ht="22.8" customHeight="1">
      <c r="A428" s="12"/>
      <c r="B428" s="211"/>
      <c r="C428" s="212"/>
      <c r="D428" s="213" t="s">
        <v>76</v>
      </c>
      <c r="E428" s="225" t="s">
        <v>155</v>
      </c>
      <c r="F428" s="225" t="s">
        <v>450</v>
      </c>
      <c r="G428" s="212"/>
      <c r="H428" s="212"/>
      <c r="I428" s="215"/>
      <c r="J428" s="226">
        <f>BK428</f>
        <v>0</v>
      </c>
      <c r="K428" s="212"/>
      <c r="L428" s="217"/>
      <c r="M428" s="218"/>
      <c r="N428" s="219"/>
      <c r="O428" s="219"/>
      <c r="P428" s="220">
        <f>SUM(P429:P458)</f>
        <v>0</v>
      </c>
      <c r="Q428" s="219"/>
      <c r="R428" s="220">
        <f>SUM(R429:R458)</f>
        <v>16.582446000000001</v>
      </c>
      <c r="S428" s="219"/>
      <c r="T428" s="221">
        <f>SUM(T429:T458)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22" t="s">
        <v>85</v>
      </c>
      <c r="AT428" s="223" t="s">
        <v>76</v>
      </c>
      <c r="AU428" s="223" t="s">
        <v>85</v>
      </c>
      <c r="AY428" s="222" t="s">
        <v>148</v>
      </c>
      <c r="BK428" s="224">
        <f>SUM(BK429:BK458)</f>
        <v>0</v>
      </c>
    </row>
    <row r="429" s="2" customFormat="1" ht="16.5" customHeight="1">
      <c r="A429" s="39"/>
      <c r="B429" s="40"/>
      <c r="C429" s="227" t="s">
        <v>451</v>
      </c>
      <c r="D429" s="227" t="s">
        <v>150</v>
      </c>
      <c r="E429" s="228" t="s">
        <v>452</v>
      </c>
      <c r="F429" s="229" t="s">
        <v>453</v>
      </c>
      <c r="G429" s="230" t="s">
        <v>204</v>
      </c>
      <c r="H429" s="231">
        <v>25.300999999999998</v>
      </c>
      <c r="I429" s="232"/>
      <c r="J429" s="233">
        <f>ROUND(I429*H429,2)</f>
        <v>0</v>
      </c>
      <c r="K429" s="229" t="s">
        <v>154</v>
      </c>
      <c r="L429" s="45"/>
      <c r="M429" s="234" t="s">
        <v>1</v>
      </c>
      <c r="N429" s="235" t="s">
        <v>42</v>
      </c>
      <c r="O429" s="92"/>
      <c r="P429" s="236">
        <f>O429*H429</f>
        <v>0</v>
      </c>
      <c r="Q429" s="236">
        <v>0</v>
      </c>
      <c r="R429" s="236">
        <f>Q429*H429</f>
        <v>0</v>
      </c>
      <c r="S429" s="236">
        <v>0</v>
      </c>
      <c r="T429" s="23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8" t="s">
        <v>155</v>
      </c>
      <c r="AT429" s="238" t="s">
        <v>150</v>
      </c>
      <c r="AU429" s="238" t="s">
        <v>87</v>
      </c>
      <c r="AY429" s="18" t="s">
        <v>148</v>
      </c>
      <c r="BE429" s="239">
        <f>IF(N429="základní",J429,0)</f>
        <v>0</v>
      </c>
      <c r="BF429" s="239">
        <f>IF(N429="snížená",J429,0)</f>
        <v>0</v>
      </c>
      <c r="BG429" s="239">
        <f>IF(N429="zákl. přenesená",J429,0)</f>
        <v>0</v>
      </c>
      <c r="BH429" s="239">
        <f>IF(N429="sníž. přenesená",J429,0)</f>
        <v>0</v>
      </c>
      <c r="BI429" s="239">
        <f>IF(N429="nulová",J429,0)</f>
        <v>0</v>
      </c>
      <c r="BJ429" s="18" t="s">
        <v>85</v>
      </c>
      <c r="BK429" s="239">
        <f>ROUND(I429*H429,2)</f>
        <v>0</v>
      </c>
      <c r="BL429" s="18" t="s">
        <v>155</v>
      </c>
      <c r="BM429" s="238" t="s">
        <v>454</v>
      </c>
    </row>
    <row r="430" s="13" customFormat="1">
      <c r="A430" s="13"/>
      <c r="B430" s="245"/>
      <c r="C430" s="246"/>
      <c r="D430" s="240" t="s">
        <v>159</v>
      </c>
      <c r="E430" s="247" t="s">
        <v>1</v>
      </c>
      <c r="F430" s="248" t="s">
        <v>250</v>
      </c>
      <c r="G430" s="246"/>
      <c r="H430" s="247" t="s">
        <v>1</v>
      </c>
      <c r="I430" s="249"/>
      <c r="J430" s="246"/>
      <c r="K430" s="246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159</v>
      </c>
      <c r="AU430" s="254" t="s">
        <v>87</v>
      </c>
      <c r="AV430" s="13" t="s">
        <v>85</v>
      </c>
      <c r="AW430" s="13" t="s">
        <v>33</v>
      </c>
      <c r="AX430" s="13" t="s">
        <v>77</v>
      </c>
      <c r="AY430" s="254" t="s">
        <v>148</v>
      </c>
    </row>
    <row r="431" s="14" customFormat="1">
      <c r="A431" s="14"/>
      <c r="B431" s="255"/>
      <c r="C431" s="256"/>
      <c r="D431" s="240" t="s">
        <v>159</v>
      </c>
      <c r="E431" s="257" t="s">
        <v>1</v>
      </c>
      <c r="F431" s="258" t="s">
        <v>455</v>
      </c>
      <c r="G431" s="256"/>
      <c r="H431" s="259">
        <v>1.944</v>
      </c>
      <c r="I431" s="260"/>
      <c r="J431" s="256"/>
      <c r="K431" s="256"/>
      <c r="L431" s="261"/>
      <c r="M431" s="262"/>
      <c r="N431" s="263"/>
      <c r="O431" s="263"/>
      <c r="P431" s="263"/>
      <c r="Q431" s="263"/>
      <c r="R431" s="263"/>
      <c r="S431" s="263"/>
      <c r="T431" s="26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5" t="s">
        <v>159</v>
      </c>
      <c r="AU431" s="265" t="s">
        <v>87</v>
      </c>
      <c r="AV431" s="14" t="s">
        <v>87</v>
      </c>
      <c r="AW431" s="14" t="s">
        <v>33</v>
      </c>
      <c r="AX431" s="14" t="s">
        <v>77</v>
      </c>
      <c r="AY431" s="265" t="s">
        <v>148</v>
      </c>
    </row>
    <row r="432" s="14" customFormat="1">
      <c r="A432" s="14"/>
      <c r="B432" s="255"/>
      <c r="C432" s="256"/>
      <c r="D432" s="240" t="s">
        <v>159</v>
      </c>
      <c r="E432" s="257" t="s">
        <v>1</v>
      </c>
      <c r="F432" s="258" t="s">
        <v>456</v>
      </c>
      <c r="G432" s="256"/>
      <c r="H432" s="259">
        <v>10.006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5" t="s">
        <v>159</v>
      </c>
      <c r="AU432" s="265" t="s">
        <v>87</v>
      </c>
      <c r="AV432" s="14" t="s">
        <v>87</v>
      </c>
      <c r="AW432" s="14" t="s">
        <v>33</v>
      </c>
      <c r="AX432" s="14" t="s">
        <v>77</v>
      </c>
      <c r="AY432" s="265" t="s">
        <v>148</v>
      </c>
    </row>
    <row r="433" s="14" customFormat="1">
      <c r="A433" s="14"/>
      <c r="B433" s="255"/>
      <c r="C433" s="256"/>
      <c r="D433" s="240" t="s">
        <v>159</v>
      </c>
      <c r="E433" s="257" t="s">
        <v>1</v>
      </c>
      <c r="F433" s="258" t="s">
        <v>457</v>
      </c>
      <c r="G433" s="256"/>
      <c r="H433" s="259">
        <v>6.6319999999999997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5" t="s">
        <v>159</v>
      </c>
      <c r="AU433" s="265" t="s">
        <v>87</v>
      </c>
      <c r="AV433" s="14" t="s">
        <v>87</v>
      </c>
      <c r="AW433" s="14" t="s">
        <v>33</v>
      </c>
      <c r="AX433" s="14" t="s">
        <v>77</v>
      </c>
      <c r="AY433" s="265" t="s">
        <v>148</v>
      </c>
    </row>
    <row r="434" s="15" customFormat="1">
      <c r="A434" s="15"/>
      <c r="B434" s="266"/>
      <c r="C434" s="267"/>
      <c r="D434" s="240" t="s">
        <v>159</v>
      </c>
      <c r="E434" s="268" t="s">
        <v>1</v>
      </c>
      <c r="F434" s="269" t="s">
        <v>165</v>
      </c>
      <c r="G434" s="267"/>
      <c r="H434" s="270">
        <v>18.582000000000001</v>
      </c>
      <c r="I434" s="271"/>
      <c r="J434" s="267"/>
      <c r="K434" s="267"/>
      <c r="L434" s="272"/>
      <c r="M434" s="273"/>
      <c r="N434" s="274"/>
      <c r="O434" s="274"/>
      <c r="P434" s="274"/>
      <c r="Q434" s="274"/>
      <c r="R434" s="274"/>
      <c r="S434" s="274"/>
      <c r="T434" s="27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6" t="s">
        <v>159</v>
      </c>
      <c r="AU434" s="276" t="s">
        <v>87</v>
      </c>
      <c r="AV434" s="15" t="s">
        <v>166</v>
      </c>
      <c r="AW434" s="15" t="s">
        <v>33</v>
      </c>
      <c r="AX434" s="15" t="s">
        <v>77</v>
      </c>
      <c r="AY434" s="276" t="s">
        <v>148</v>
      </c>
    </row>
    <row r="435" s="13" customFormat="1">
      <c r="A435" s="13"/>
      <c r="B435" s="245"/>
      <c r="C435" s="246"/>
      <c r="D435" s="240" t="s">
        <v>159</v>
      </c>
      <c r="E435" s="247" t="s">
        <v>1</v>
      </c>
      <c r="F435" s="248" t="s">
        <v>458</v>
      </c>
      <c r="G435" s="246"/>
      <c r="H435" s="247" t="s">
        <v>1</v>
      </c>
      <c r="I435" s="249"/>
      <c r="J435" s="246"/>
      <c r="K435" s="246"/>
      <c r="L435" s="250"/>
      <c r="M435" s="251"/>
      <c r="N435" s="252"/>
      <c r="O435" s="252"/>
      <c r="P435" s="252"/>
      <c r="Q435" s="252"/>
      <c r="R435" s="252"/>
      <c r="S435" s="252"/>
      <c r="T435" s="25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4" t="s">
        <v>159</v>
      </c>
      <c r="AU435" s="254" t="s">
        <v>87</v>
      </c>
      <c r="AV435" s="13" t="s">
        <v>85</v>
      </c>
      <c r="AW435" s="13" t="s">
        <v>33</v>
      </c>
      <c r="AX435" s="13" t="s">
        <v>77</v>
      </c>
      <c r="AY435" s="254" t="s">
        <v>148</v>
      </c>
    </row>
    <row r="436" s="14" customFormat="1">
      <c r="A436" s="14"/>
      <c r="B436" s="255"/>
      <c r="C436" s="256"/>
      <c r="D436" s="240" t="s">
        <v>159</v>
      </c>
      <c r="E436" s="257" t="s">
        <v>1</v>
      </c>
      <c r="F436" s="258" t="s">
        <v>459</v>
      </c>
      <c r="G436" s="256"/>
      <c r="H436" s="259">
        <v>5.625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5" t="s">
        <v>159</v>
      </c>
      <c r="AU436" s="265" t="s">
        <v>87</v>
      </c>
      <c r="AV436" s="14" t="s">
        <v>87</v>
      </c>
      <c r="AW436" s="14" t="s">
        <v>33</v>
      </c>
      <c r="AX436" s="14" t="s">
        <v>77</v>
      </c>
      <c r="AY436" s="265" t="s">
        <v>148</v>
      </c>
    </row>
    <row r="437" s="14" customFormat="1">
      <c r="A437" s="14"/>
      <c r="B437" s="255"/>
      <c r="C437" s="256"/>
      <c r="D437" s="240" t="s">
        <v>159</v>
      </c>
      <c r="E437" s="257" t="s">
        <v>1</v>
      </c>
      <c r="F437" s="258" t="s">
        <v>460</v>
      </c>
      <c r="G437" s="256"/>
      <c r="H437" s="259">
        <v>1.0940000000000001</v>
      </c>
      <c r="I437" s="260"/>
      <c r="J437" s="256"/>
      <c r="K437" s="256"/>
      <c r="L437" s="261"/>
      <c r="M437" s="262"/>
      <c r="N437" s="263"/>
      <c r="O437" s="263"/>
      <c r="P437" s="263"/>
      <c r="Q437" s="263"/>
      <c r="R437" s="263"/>
      <c r="S437" s="263"/>
      <c r="T437" s="26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5" t="s">
        <v>159</v>
      </c>
      <c r="AU437" s="265" t="s">
        <v>87</v>
      </c>
      <c r="AV437" s="14" t="s">
        <v>87</v>
      </c>
      <c r="AW437" s="14" t="s">
        <v>33</v>
      </c>
      <c r="AX437" s="14" t="s">
        <v>77</v>
      </c>
      <c r="AY437" s="265" t="s">
        <v>148</v>
      </c>
    </row>
    <row r="438" s="15" customFormat="1">
      <c r="A438" s="15"/>
      <c r="B438" s="266"/>
      <c r="C438" s="267"/>
      <c r="D438" s="240" t="s">
        <v>159</v>
      </c>
      <c r="E438" s="268" t="s">
        <v>1</v>
      </c>
      <c r="F438" s="269" t="s">
        <v>165</v>
      </c>
      <c r="G438" s="267"/>
      <c r="H438" s="270">
        <v>6.7190000000000003</v>
      </c>
      <c r="I438" s="271"/>
      <c r="J438" s="267"/>
      <c r="K438" s="267"/>
      <c r="L438" s="272"/>
      <c r="M438" s="273"/>
      <c r="N438" s="274"/>
      <c r="O438" s="274"/>
      <c r="P438" s="274"/>
      <c r="Q438" s="274"/>
      <c r="R438" s="274"/>
      <c r="S438" s="274"/>
      <c r="T438" s="27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6" t="s">
        <v>159</v>
      </c>
      <c r="AU438" s="276" t="s">
        <v>87</v>
      </c>
      <c r="AV438" s="15" t="s">
        <v>166</v>
      </c>
      <c r="AW438" s="15" t="s">
        <v>33</v>
      </c>
      <c r="AX438" s="15" t="s">
        <v>77</v>
      </c>
      <c r="AY438" s="276" t="s">
        <v>148</v>
      </c>
    </row>
    <row r="439" s="16" customFormat="1">
      <c r="A439" s="16"/>
      <c r="B439" s="277"/>
      <c r="C439" s="278"/>
      <c r="D439" s="240" t="s">
        <v>159</v>
      </c>
      <c r="E439" s="279" t="s">
        <v>1</v>
      </c>
      <c r="F439" s="280" t="s">
        <v>185</v>
      </c>
      <c r="G439" s="278"/>
      <c r="H439" s="281">
        <v>25.300999999999998</v>
      </c>
      <c r="I439" s="282"/>
      <c r="J439" s="278"/>
      <c r="K439" s="278"/>
      <c r="L439" s="283"/>
      <c r="M439" s="284"/>
      <c r="N439" s="285"/>
      <c r="O439" s="285"/>
      <c r="P439" s="285"/>
      <c r="Q439" s="285"/>
      <c r="R439" s="285"/>
      <c r="S439" s="285"/>
      <c r="T439" s="28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87" t="s">
        <v>159</v>
      </c>
      <c r="AU439" s="287" t="s">
        <v>87</v>
      </c>
      <c r="AV439" s="16" t="s">
        <v>155</v>
      </c>
      <c r="AW439" s="16" t="s">
        <v>33</v>
      </c>
      <c r="AX439" s="16" t="s">
        <v>85</v>
      </c>
      <c r="AY439" s="287" t="s">
        <v>148</v>
      </c>
    </row>
    <row r="440" s="2" customFormat="1" ht="24.15" customHeight="1">
      <c r="A440" s="39"/>
      <c r="B440" s="40"/>
      <c r="C440" s="227" t="s">
        <v>461</v>
      </c>
      <c r="D440" s="227" t="s">
        <v>150</v>
      </c>
      <c r="E440" s="228" t="s">
        <v>462</v>
      </c>
      <c r="F440" s="229" t="s">
        <v>463</v>
      </c>
      <c r="G440" s="230" t="s">
        <v>176</v>
      </c>
      <c r="H440" s="231">
        <v>143.81999999999999</v>
      </c>
      <c r="I440" s="232"/>
      <c r="J440" s="233">
        <f>ROUND(I440*H440,2)</f>
        <v>0</v>
      </c>
      <c r="K440" s="229" t="s">
        <v>154</v>
      </c>
      <c r="L440" s="45"/>
      <c r="M440" s="234" t="s">
        <v>1</v>
      </c>
      <c r="N440" s="235" t="s">
        <v>42</v>
      </c>
      <c r="O440" s="92"/>
      <c r="P440" s="236">
        <f>O440*H440</f>
        <v>0</v>
      </c>
      <c r="Q440" s="236">
        <v>0.1153</v>
      </c>
      <c r="R440" s="236">
        <f>Q440*H440</f>
        <v>16.582446000000001</v>
      </c>
      <c r="S440" s="236">
        <v>0</v>
      </c>
      <c r="T440" s="237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8" t="s">
        <v>155</v>
      </c>
      <c r="AT440" s="238" t="s">
        <v>150</v>
      </c>
      <c r="AU440" s="238" t="s">
        <v>87</v>
      </c>
      <c r="AY440" s="18" t="s">
        <v>148</v>
      </c>
      <c r="BE440" s="239">
        <f>IF(N440="základní",J440,0)</f>
        <v>0</v>
      </c>
      <c r="BF440" s="239">
        <f>IF(N440="snížená",J440,0)</f>
        <v>0</v>
      </c>
      <c r="BG440" s="239">
        <f>IF(N440="zákl. přenesená",J440,0)</f>
        <v>0</v>
      </c>
      <c r="BH440" s="239">
        <f>IF(N440="sníž. přenesená",J440,0)</f>
        <v>0</v>
      </c>
      <c r="BI440" s="239">
        <f>IF(N440="nulová",J440,0)</f>
        <v>0</v>
      </c>
      <c r="BJ440" s="18" t="s">
        <v>85</v>
      </c>
      <c r="BK440" s="239">
        <f>ROUND(I440*H440,2)</f>
        <v>0</v>
      </c>
      <c r="BL440" s="18" t="s">
        <v>155</v>
      </c>
      <c r="BM440" s="238" t="s">
        <v>464</v>
      </c>
    </row>
    <row r="441" s="2" customFormat="1">
      <c r="A441" s="39"/>
      <c r="B441" s="40"/>
      <c r="C441" s="41"/>
      <c r="D441" s="240" t="s">
        <v>157</v>
      </c>
      <c r="E441" s="41"/>
      <c r="F441" s="241" t="s">
        <v>465</v>
      </c>
      <c r="G441" s="41"/>
      <c r="H441" s="41"/>
      <c r="I441" s="242"/>
      <c r="J441" s="41"/>
      <c r="K441" s="41"/>
      <c r="L441" s="45"/>
      <c r="M441" s="243"/>
      <c r="N441" s="244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157</v>
      </c>
      <c r="AU441" s="18" t="s">
        <v>87</v>
      </c>
    </row>
    <row r="442" s="13" customFormat="1">
      <c r="A442" s="13"/>
      <c r="B442" s="245"/>
      <c r="C442" s="246"/>
      <c r="D442" s="240" t="s">
        <v>159</v>
      </c>
      <c r="E442" s="247" t="s">
        <v>1</v>
      </c>
      <c r="F442" s="248" t="s">
        <v>250</v>
      </c>
      <c r="G442" s="246"/>
      <c r="H442" s="247" t="s">
        <v>1</v>
      </c>
      <c r="I442" s="249"/>
      <c r="J442" s="246"/>
      <c r="K442" s="246"/>
      <c r="L442" s="250"/>
      <c r="M442" s="251"/>
      <c r="N442" s="252"/>
      <c r="O442" s="252"/>
      <c r="P442" s="252"/>
      <c r="Q442" s="252"/>
      <c r="R442" s="252"/>
      <c r="S442" s="252"/>
      <c r="T442" s="25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4" t="s">
        <v>159</v>
      </c>
      <c r="AU442" s="254" t="s">
        <v>87</v>
      </c>
      <c r="AV442" s="13" t="s">
        <v>85</v>
      </c>
      <c r="AW442" s="13" t="s">
        <v>33</v>
      </c>
      <c r="AX442" s="13" t="s">
        <v>77</v>
      </c>
      <c r="AY442" s="254" t="s">
        <v>148</v>
      </c>
    </row>
    <row r="443" s="14" customFormat="1">
      <c r="A443" s="14"/>
      <c r="B443" s="255"/>
      <c r="C443" s="256"/>
      <c r="D443" s="240" t="s">
        <v>159</v>
      </c>
      <c r="E443" s="257" t="s">
        <v>1</v>
      </c>
      <c r="F443" s="258" t="s">
        <v>426</v>
      </c>
      <c r="G443" s="256"/>
      <c r="H443" s="259">
        <v>13.050000000000001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5" t="s">
        <v>159</v>
      </c>
      <c r="AU443" s="265" t="s">
        <v>87</v>
      </c>
      <c r="AV443" s="14" t="s">
        <v>87</v>
      </c>
      <c r="AW443" s="14" t="s">
        <v>33</v>
      </c>
      <c r="AX443" s="14" t="s">
        <v>77</v>
      </c>
      <c r="AY443" s="265" t="s">
        <v>148</v>
      </c>
    </row>
    <row r="444" s="14" customFormat="1">
      <c r="A444" s="14"/>
      <c r="B444" s="255"/>
      <c r="C444" s="256"/>
      <c r="D444" s="240" t="s">
        <v>159</v>
      </c>
      <c r="E444" s="257" t="s">
        <v>1</v>
      </c>
      <c r="F444" s="258" t="s">
        <v>427</v>
      </c>
      <c r="G444" s="256"/>
      <c r="H444" s="259">
        <v>86.260000000000005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5" t="s">
        <v>159</v>
      </c>
      <c r="AU444" s="265" t="s">
        <v>87</v>
      </c>
      <c r="AV444" s="14" t="s">
        <v>87</v>
      </c>
      <c r="AW444" s="14" t="s">
        <v>33</v>
      </c>
      <c r="AX444" s="14" t="s">
        <v>77</v>
      </c>
      <c r="AY444" s="265" t="s">
        <v>148</v>
      </c>
    </row>
    <row r="445" s="14" customFormat="1">
      <c r="A445" s="14"/>
      <c r="B445" s="255"/>
      <c r="C445" s="256"/>
      <c r="D445" s="240" t="s">
        <v>159</v>
      </c>
      <c r="E445" s="257" t="s">
        <v>1</v>
      </c>
      <c r="F445" s="258" t="s">
        <v>428</v>
      </c>
      <c r="G445" s="256"/>
      <c r="H445" s="259">
        <v>44.509999999999998</v>
      </c>
      <c r="I445" s="260"/>
      <c r="J445" s="256"/>
      <c r="K445" s="256"/>
      <c r="L445" s="261"/>
      <c r="M445" s="262"/>
      <c r="N445" s="263"/>
      <c r="O445" s="263"/>
      <c r="P445" s="263"/>
      <c r="Q445" s="263"/>
      <c r="R445" s="263"/>
      <c r="S445" s="263"/>
      <c r="T445" s="26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5" t="s">
        <v>159</v>
      </c>
      <c r="AU445" s="265" t="s">
        <v>87</v>
      </c>
      <c r="AV445" s="14" t="s">
        <v>87</v>
      </c>
      <c r="AW445" s="14" t="s">
        <v>33</v>
      </c>
      <c r="AX445" s="14" t="s">
        <v>77</v>
      </c>
      <c r="AY445" s="265" t="s">
        <v>148</v>
      </c>
    </row>
    <row r="446" s="15" customFormat="1">
      <c r="A446" s="15"/>
      <c r="B446" s="266"/>
      <c r="C446" s="267"/>
      <c r="D446" s="240" t="s">
        <v>159</v>
      </c>
      <c r="E446" s="268" t="s">
        <v>1</v>
      </c>
      <c r="F446" s="269" t="s">
        <v>165</v>
      </c>
      <c r="G446" s="267"/>
      <c r="H446" s="270">
        <v>143.81999999999999</v>
      </c>
      <c r="I446" s="271"/>
      <c r="J446" s="267"/>
      <c r="K446" s="267"/>
      <c r="L446" s="272"/>
      <c r="M446" s="273"/>
      <c r="N446" s="274"/>
      <c r="O446" s="274"/>
      <c r="P446" s="274"/>
      <c r="Q446" s="274"/>
      <c r="R446" s="274"/>
      <c r="S446" s="274"/>
      <c r="T446" s="27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6" t="s">
        <v>159</v>
      </c>
      <c r="AU446" s="276" t="s">
        <v>87</v>
      </c>
      <c r="AV446" s="15" t="s">
        <v>166</v>
      </c>
      <c r="AW446" s="15" t="s">
        <v>33</v>
      </c>
      <c r="AX446" s="15" t="s">
        <v>77</v>
      </c>
      <c r="AY446" s="276" t="s">
        <v>148</v>
      </c>
    </row>
    <row r="447" s="16" customFormat="1">
      <c r="A447" s="16"/>
      <c r="B447" s="277"/>
      <c r="C447" s="278"/>
      <c r="D447" s="240" t="s">
        <v>159</v>
      </c>
      <c r="E447" s="279" t="s">
        <v>1</v>
      </c>
      <c r="F447" s="280" t="s">
        <v>185</v>
      </c>
      <c r="G447" s="278"/>
      <c r="H447" s="281">
        <v>143.81999999999999</v>
      </c>
      <c r="I447" s="282"/>
      <c r="J447" s="278"/>
      <c r="K447" s="278"/>
      <c r="L447" s="283"/>
      <c r="M447" s="284"/>
      <c r="N447" s="285"/>
      <c r="O447" s="285"/>
      <c r="P447" s="285"/>
      <c r="Q447" s="285"/>
      <c r="R447" s="285"/>
      <c r="S447" s="285"/>
      <c r="T447" s="28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87" t="s">
        <v>159</v>
      </c>
      <c r="AU447" s="287" t="s">
        <v>87</v>
      </c>
      <c r="AV447" s="16" t="s">
        <v>155</v>
      </c>
      <c r="AW447" s="16" t="s">
        <v>33</v>
      </c>
      <c r="AX447" s="16" t="s">
        <v>85</v>
      </c>
      <c r="AY447" s="287" t="s">
        <v>148</v>
      </c>
    </row>
    <row r="448" s="2" customFormat="1" ht="24.15" customHeight="1">
      <c r="A448" s="39"/>
      <c r="B448" s="40"/>
      <c r="C448" s="227" t="s">
        <v>466</v>
      </c>
      <c r="D448" s="227" t="s">
        <v>150</v>
      </c>
      <c r="E448" s="228" t="s">
        <v>467</v>
      </c>
      <c r="F448" s="229" t="s">
        <v>468</v>
      </c>
      <c r="G448" s="230" t="s">
        <v>204</v>
      </c>
      <c r="H448" s="231">
        <v>20.221</v>
      </c>
      <c r="I448" s="232"/>
      <c r="J448" s="233">
        <f>ROUND(I448*H448,2)</f>
        <v>0</v>
      </c>
      <c r="K448" s="229" t="s">
        <v>154</v>
      </c>
      <c r="L448" s="45"/>
      <c r="M448" s="234" t="s">
        <v>1</v>
      </c>
      <c r="N448" s="235" t="s">
        <v>42</v>
      </c>
      <c r="O448" s="92"/>
      <c r="P448" s="236">
        <f>O448*H448</f>
        <v>0</v>
      </c>
      <c r="Q448" s="236">
        <v>0</v>
      </c>
      <c r="R448" s="236">
        <f>Q448*H448</f>
        <v>0</v>
      </c>
      <c r="S448" s="236">
        <v>0</v>
      </c>
      <c r="T448" s="237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8" t="s">
        <v>155</v>
      </c>
      <c r="AT448" s="238" t="s">
        <v>150</v>
      </c>
      <c r="AU448" s="238" t="s">
        <v>87</v>
      </c>
      <c r="AY448" s="18" t="s">
        <v>148</v>
      </c>
      <c r="BE448" s="239">
        <f>IF(N448="základní",J448,0)</f>
        <v>0</v>
      </c>
      <c r="BF448" s="239">
        <f>IF(N448="snížená",J448,0)</f>
        <v>0</v>
      </c>
      <c r="BG448" s="239">
        <f>IF(N448="zákl. přenesená",J448,0)</f>
        <v>0</v>
      </c>
      <c r="BH448" s="239">
        <f>IF(N448="sníž. přenesená",J448,0)</f>
        <v>0</v>
      </c>
      <c r="BI448" s="239">
        <f>IF(N448="nulová",J448,0)</f>
        <v>0</v>
      </c>
      <c r="BJ448" s="18" t="s">
        <v>85</v>
      </c>
      <c r="BK448" s="239">
        <f>ROUND(I448*H448,2)</f>
        <v>0</v>
      </c>
      <c r="BL448" s="18" t="s">
        <v>155</v>
      </c>
      <c r="BM448" s="238" t="s">
        <v>469</v>
      </c>
    </row>
    <row r="449" s="13" customFormat="1">
      <c r="A449" s="13"/>
      <c r="B449" s="245"/>
      <c r="C449" s="246"/>
      <c r="D449" s="240" t="s">
        <v>159</v>
      </c>
      <c r="E449" s="247" t="s">
        <v>1</v>
      </c>
      <c r="F449" s="248" t="s">
        <v>250</v>
      </c>
      <c r="G449" s="246"/>
      <c r="H449" s="247" t="s">
        <v>1</v>
      </c>
      <c r="I449" s="249"/>
      <c r="J449" s="246"/>
      <c r="K449" s="246"/>
      <c r="L449" s="250"/>
      <c r="M449" s="251"/>
      <c r="N449" s="252"/>
      <c r="O449" s="252"/>
      <c r="P449" s="252"/>
      <c r="Q449" s="252"/>
      <c r="R449" s="252"/>
      <c r="S449" s="252"/>
      <c r="T449" s="25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4" t="s">
        <v>159</v>
      </c>
      <c r="AU449" s="254" t="s">
        <v>87</v>
      </c>
      <c r="AV449" s="13" t="s">
        <v>85</v>
      </c>
      <c r="AW449" s="13" t="s">
        <v>33</v>
      </c>
      <c r="AX449" s="13" t="s">
        <v>77</v>
      </c>
      <c r="AY449" s="254" t="s">
        <v>148</v>
      </c>
    </row>
    <row r="450" s="14" customFormat="1">
      <c r="A450" s="14"/>
      <c r="B450" s="255"/>
      <c r="C450" s="256"/>
      <c r="D450" s="240" t="s">
        <v>159</v>
      </c>
      <c r="E450" s="257" t="s">
        <v>1</v>
      </c>
      <c r="F450" s="258" t="s">
        <v>455</v>
      </c>
      <c r="G450" s="256"/>
      <c r="H450" s="259">
        <v>1.944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5" t="s">
        <v>159</v>
      </c>
      <c r="AU450" s="265" t="s">
        <v>87</v>
      </c>
      <c r="AV450" s="14" t="s">
        <v>87</v>
      </c>
      <c r="AW450" s="14" t="s">
        <v>33</v>
      </c>
      <c r="AX450" s="14" t="s">
        <v>77</v>
      </c>
      <c r="AY450" s="265" t="s">
        <v>148</v>
      </c>
    </row>
    <row r="451" s="14" customFormat="1">
      <c r="A451" s="14"/>
      <c r="B451" s="255"/>
      <c r="C451" s="256"/>
      <c r="D451" s="240" t="s">
        <v>159</v>
      </c>
      <c r="E451" s="257" t="s">
        <v>1</v>
      </c>
      <c r="F451" s="258" t="s">
        <v>456</v>
      </c>
      <c r="G451" s="256"/>
      <c r="H451" s="259">
        <v>10.006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5" t="s">
        <v>159</v>
      </c>
      <c r="AU451" s="265" t="s">
        <v>87</v>
      </c>
      <c r="AV451" s="14" t="s">
        <v>87</v>
      </c>
      <c r="AW451" s="14" t="s">
        <v>33</v>
      </c>
      <c r="AX451" s="14" t="s">
        <v>77</v>
      </c>
      <c r="AY451" s="265" t="s">
        <v>148</v>
      </c>
    </row>
    <row r="452" s="14" customFormat="1">
      <c r="A452" s="14"/>
      <c r="B452" s="255"/>
      <c r="C452" s="256"/>
      <c r="D452" s="240" t="s">
        <v>159</v>
      </c>
      <c r="E452" s="257" t="s">
        <v>1</v>
      </c>
      <c r="F452" s="258" t="s">
        <v>457</v>
      </c>
      <c r="G452" s="256"/>
      <c r="H452" s="259">
        <v>6.6319999999999997</v>
      </c>
      <c r="I452" s="260"/>
      <c r="J452" s="256"/>
      <c r="K452" s="256"/>
      <c r="L452" s="261"/>
      <c r="M452" s="262"/>
      <c r="N452" s="263"/>
      <c r="O452" s="263"/>
      <c r="P452" s="263"/>
      <c r="Q452" s="263"/>
      <c r="R452" s="263"/>
      <c r="S452" s="263"/>
      <c r="T452" s="26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5" t="s">
        <v>159</v>
      </c>
      <c r="AU452" s="265" t="s">
        <v>87</v>
      </c>
      <c r="AV452" s="14" t="s">
        <v>87</v>
      </c>
      <c r="AW452" s="14" t="s">
        <v>33</v>
      </c>
      <c r="AX452" s="14" t="s">
        <v>77</v>
      </c>
      <c r="AY452" s="265" t="s">
        <v>148</v>
      </c>
    </row>
    <row r="453" s="15" customFormat="1">
      <c r="A453" s="15"/>
      <c r="B453" s="266"/>
      <c r="C453" s="267"/>
      <c r="D453" s="240" t="s">
        <v>159</v>
      </c>
      <c r="E453" s="268" t="s">
        <v>1</v>
      </c>
      <c r="F453" s="269" t="s">
        <v>165</v>
      </c>
      <c r="G453" s="267"/>
      <c r="H453" s="270">
        <v>18.582000000000001</v>
      </c>
      <c r="I453" s="271"/>
      <c r="J453" s="267"/>
      <c r="K453" s="267"/>
      <c r="L453" s="272"/>
      <c r="M453" s="273"/>
      <c r="N453" s="274"/>
      <c r="O453" s="274"/>
      <c r="P453" s="274"/>
      <c r="Q453" s="274"/>
      <c r="R453" s="274"/>
      <c r="S453" s="274"/>
      <c r="T453" s="27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76" t="s">
        <v>159</v>
      </c>
      <c r="AU453" s="276" t="s">
        <v>87</v>
      </c>
      <c r="AV453" s="15" t="s">
        <v>166</v>
      </c>
      <c r="AW453" s="15" t="s">
        <v>33</v>
      </c>
      <c r="AX453" s="15" t="s">
        <v>77</v>
      </c>
      <c r="AY453" s="276" t="s">
        <v>148</v>
      </c>
    </row>
    <row r="454" s="13" customFormat="1">
      <c r="A454" s="13"/>
      <c r="B454" s="245"/>
      <c r="C454" s="246"/>
      <c r="D454" s="240" t="s">
        <v>159</v>
      </c>
      <c r="E454" s="247" t="s">
        <v>1</v>
      </c>
      <c r="F454" s="248" t="s">
        <v>458</v>
      </c>
      <c r="G454" s="246"/>
      <c r="H454" s="247" t="s">
        <v>1</v>
      </c>
      <c r="I454" s="249"/>
      <c r="J454" s="246"/>
      <c r="K454" s="246"/>
      <c r="L454" s="250"/>
      <c r="M454" s="251"/>
      <c r="N454" s="252"/>
      <c r="O454" s="252"/>
      <c r="P454" s="252"/>
      <c r="Q454" s="252"/>
      <c r="R454" s="252"/>
      <c r="S454" s="252"/>
      <c r="T454" s="25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4" t="s">
        <v>159</v>
      </c>
      <c r="AU454" s="254" t="s">
        <v>87</v>
      </c>
      <c r="AV454" s="13" t="s">
        <v>85</v>
      </c>
      <c r="AW454" s="13" t="s">
        <v>33</v>
      </c>
      <c r="AX454" s="13" t="s">
        <v>77</v>
      </c>
      <c r="AY454" s="254" t="s">
        <v>148</v>
      </c>
    </row>
    <row r="455" s="14" customFormat="1">
      <c r="A455" s="14"/>
      <c r="B455" s="255"/>
      <c r="C455" s="256"/>
      <c r="D455" s="240" t="s">
        <v>159</v>
      </c>
      <c r="E455" s="257" t="s">
        <v>1</v>
      </c>
      <c r="F455" s="258" t="s">
        <v>470</v>
      </c>
      <c r="G455" s="256"/>
      <c r="H455" s="259">
        <v>1.3500000000000001</v>
      </c>
      <c r="I455" s="260"/>
      <c r="J455" s="256"/>
      <c r="K455" s="256"/>
      <c r="L455" s="261"/>
      <c r="M455" s="262"/>
      <c r="N455" s="263"/>
      <c r="O455" s="263"/>
      <c r="P455" s="263"/>
      <c r="Q455" s="263"/>
      <c r="R455" s="263"/>
      <c r="S455" s="263"/>
      <c r="T455" s="26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5" t="s">
        <v>159</v>
      </c>
      <c r="AU455" s="265" t="s">
        <v>87</v>
      </c>
      <c r="AV455" s="14" t="s">
        <v>87</v>
      </c>
      <c r="AW455" s="14" t="s">
        <v>33</v>
      </c>
      <c r="AX455" s="14" t="s">
        <v>77</v>
      </c>
      <c r="AY455" s="265" t="s">
        <v>148</v>
      </c>
    </row>
    <row r="456" s="14" customFormat="1">
      <c r="A456" s="14"/>
      <c r="B456" s="255"/>
      <c r="C456" s="256"/>
      <c r="D456" s="240" t="s">
        <v>159</v>
      </c>
      <c r="E456" s="257" t="s">
        <v>1</v>
      </c>
      <c r="F456" s="258" t="s">
        <v>471</v>
      </c>
      <c r="G456" s="256"/>
      <c r="H456" s="259">
        <v>0.28899999999999998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5" t="s">
        <v>159</v>
      </c>
      <c r="AU456" s="265" t="s">
        <v>87</v>
      </c>
      <c r="AV456" s="14" t="s">
        <v>87</v>
      </c>
      <c r="AW456" s="14" t="s">
        <v>33</v>
      </c>
      <c r="AX456" s="14" t="s">
        <v>77</v>
      </c>
      <c r="AY456" s="265" t="s">
        <v>148</v>
      </c>
    </row>
    <row r="457" s="15" customFormat="1">
      <c r="A457" s="15"/>
      <c r="B457" s="266"/>
      <c r="C457" s="267"/>
      <c r="D457" s="240" t="s">
        <v>159</v>
      </c>
      <c r="E457" s="268" t="s">
        <v>1</v>
      </c>
      <c r="F457" s="269" t="s">
        <v>165</v>
      </c>
      <c r="G457" s="267"/>
      <c r="H457" s="270">
        <v>1.639</v>
      </c>
      <c r="I457" s="271"/>
      <c r="J457" s="267"/>
      <c r="K457" s="267"/>
      <c r="L457" s="272"/>
      <c r="M457" s="273"/>
      <c r="N457" s="274"/>
      <c r="O457" s="274"/>
      <c r="P457" s="274"/>
      <c r="Q457" s="274"/>
      <c r="R457" s="274"/>
      <c r="S457" s="274"/>
      <c r="T457" s="27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76" t="s">
        <v>159</v>
      </c>
      <c r="AU457" s="276" t="s">
        <v>87</v>
      </c>
      <c r="AV457" s="15" t="s">
        <v>166</v>
      </c>
      <c r="AW457" s="15" t="s">
        <v>33</v>
      </c>
      <c r="AX457" s="15" t="s">
        <v>77</v>
      </c>
      <c r="AY457" s="276" t="s">
        <v>148</v>
      </c>
    </row>
    <row r="458" s="16" customFormat="1">
      <c r="A458" s="16"/>
      <c r="B458" s="277"/>
      <c r="C458" s="278"/>
      <c r="D458" s="240" t="s">
        <v>159</v>
      </c>
      <c r="E458" s="279" t="s">
        <v>1</v>
      </c>
      <c r="F458" s="280" t="s">
        <v>185</v>
      </c>
      <c r="G458" s="278"/>
      <c r="H458" s="281">
        <v>20.221</v>
      </c>
      <c r="I458" s="282"/>
      <c r="J458" s="278"/>
      <c r="K458" s="278"/>
      <c r="L458" s="283"/>
      <c r="M458" s="284"/>
      <c r="N458" s="285"/>
      <c r="O458" s="285"/>
      <c r="P458" s="285"/>
      <c r="Q458" s="285"/>
      <c r="R458" s="285"/>
      <c r="S458" s="285"/>
      <c r="T458" s="28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T458" s="287" t="s">
        <v>159</v>
      </c>
      <c r="AU458" s="287" t="s">
        <v>87</v>
      </c>
      <c r="AV458" s="16" t="s">
        <v>155</v>
      </c>
      <c r="AW458" s="16" t="s">
        <v>33</v>
      </c>
      <c r="AX458" s="16" t="s">
        <v>85</v>
      </c>
      <c r="AY458" s="287" t="s">
        <v>148</v>
      </c>
    </row>
    <row r="459" s="12" customFormat="1" ht="22.8" customHeight="1">
      <c r="A459" s="12"/>
      <c r="B459" s="211"/>
      <c r="C459" s="212"/>
      <c r="D459" s="213" t="s">
        <v>76</v>
      </c>
      <c r="E459" s="225" t="s">
        <v>191</v>
      </c>
      <c r="F459" s="225" t="s">
        <v>472</v>
      </c>
      <c r="G459" s="212"/>
      <c r="H459" s="212"/>
      <c r="I459" s="215"/>
      <c r="J459" s="226">
        <f>BK459</f>
        <v>0</v>
      </c>
      <c r="K459" s="212"/>
      <c r="L459" s="217"/>
      <c r="M459" s="218"/>
      <c r="N459" s="219"/>
      <c r="O459" s="219"/>
      <c r="P459" s="220">
        <f>SUM(P460:P579)</f>
        <v>0</v>
      </c>
      <c r="Q459" s="219"/>
      <c r="R459" s="220">
        <f>SUM(R460:R579)</f>
        <v>165.61016966000003</v>
      </c>
      <c r="S459" s="219"/>
      <c r="T459" s="221">
        <f>SUM(T460:T579)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22" t="s">
        <v>85</v>
      </c>
      <c r="AT459" s="223" t="s">
        <v>76</v>
      </c>
      <c r="AU459" s="223" t="s">
        <v>85</v>
      </c>
      <c r="AY459" s="222" t="s">
        <v>148</v>
      </c>
      <c r="BK459" s="224">
        <f>SUM(BK460:BK579)</f>
        <v>0</v>
      </c>
    </row>
    <row r="460" s="2" customFormat="1" ht="24.15" customHeight="1">
      <c r="A460" s="39"/>
      <c r="B460" s="40"/>
      <c r="C460" s="227" t="s">
        <v>473</v>
      </c>
      <c r="D460" s="227" t="s">
        <v>150</v>
      </c>
      <c r="E460" s="228" t="s">
        <v>474</v>
      </c>
      <c r="F460" s="229" t="s">
        <v>475</v>
      </c>
      <c r="G460" s="230" t="s">
        <v>273</v>
      </c>
      <c r="H460" s="231">
        <v>206.71899999999999</v>
      </c>
      <c r="I460" s="232"/>
      <c r="J460" s="233">
        <f>ROUND(I460*H460,2)</f>
        <v>0</v>
      </c>
      <c r="K460" s="229" t="s">
        <v>154</v>
      </c>
      <c r="L460" s="45"/>
      <c r="M460" s="234" t="s">
        <v>1</v>
      </c>
      <c r="N460" s="235" t="s">
        <v>42</v>
      </c>
      <c r="O460" s="92"/>
      <c r="P460" s="236">
        <f>O460*H460</f>
        <v>0</v>
      </c>
      <c r="Q460" s="236">
        <v>0.00046999999999999999</v>
      </c>
      <c r="R460" s="236">
        <f>Q460*H460</f>
        <v>0.09715792999999999</v>
      </c>
      <c r="S460" s="236">
        <v>0</v>
      </c>
      <c r="T460" s="237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8" t="s">
        <v>155</v>
      </c>
      <c r="AT460" s="238" t="s">
        <v>150</v>
      </c>
      <c r="AU460" s="238" t="s">
        <v>87</v>
      </c>
      <c r="AY460" s="18" t="s">
        <v>148</v>
      </c>
      <c r="BE460" s="239">
        <f>IF(N460="základní",J460,0)</f>
        <v>0</v>
      </c>
      <c r="BF460" s="239">
        <f>IF(N460="snížená",J460,0)</f>
        <v>0</v>
      </c>
      <c r="BG460" s="239">
        <f>IF(N460="zákl. přenesená",J460,0)</f>
        <v>0</v>
      </c>
      <c r="BH460" s="239">
        <f>IF(N460="sníž. přenesená",J460,0)</f>
        <v>0</v>
      </c>
      <c r="BI460" s="239">
        <f>IF(N460="nulová",J460,0)</f>
        <v>0</v>
      </c>
      <c r="BJ460" s="18" t="s">
        <v>85</v>
      </c>
      <c r="BK460" s="239">
        <f>ROUND(I460*H460,2)</f>
        <v>0</v>
      </c>
      <c r="BL460" s="18" t="s">
        <v>155</v>
      </c>
      <c r="BM460" s="238" t="s">
        <v>476</v>
      </c>
    </row>
    <row r="461" s="13" customFormat="1">
      <c r="A461" s="13"/>
      <c r="B461" s="245"/>
      <c r="C461" s="246"/>
      <c r="D461" s="240" t="s">
        <v>159</v>
      </c>
      <c r="E461" s="247" t="s">
        <v>1</v>
      </c>
      <c r="F461" s="248" t="s">
        <v>255</v>
      </c>
      <c r="G461" s="246"/>
      <c r="H461" s="247" t="s">
        <v>1</v>
      </c>
      <c r="I461" s="249"/>
      <c r="J461" s="246"/>
      <c r="K461" s="246"/>
      <c r="L461" s="250"/>
      <c r="M461" s="251"/>
      <c r="N461" s="252"/>
      <c r="O461" s="252"/>
      <c r="P461" s="252"/>
      <c r="Q461" s="252"/>
      <c r="R461" s="252"/>
      <c r="S461" s="252"/>
      <c r="T461" s="25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4" t="s">
        <v>159</v>
      </c>
      <c r="AU461" s="254" t="s">
        <v>87</v>
      </c>
      <c r="AV461" s="13" t="s">
        <v>85</v>
      </c>
      <c r="AW461" s="13" t="s">
        <v>33</v>
      </c>
      <c r="AX461" s="13" t="s">
        <v>77</v>
      </c>
      <c r="AY461" s="254" t="s">
        <v>148</v>
      </c>
    </row>
    <row r="462" s="13" customFormat="1">
      <c r="A462" s="13"/>
      <c r="B462" s="245"/>
      <c r="C462" s="246"/>
      <c r="D462" s="240" t="s">
        <v>159</v>
      </c>
      <c r="E462" s="247" t="s">
        <v>1</v>
      </c>
      <c r="F462" s="248" t="s">
        <v>477</v>
      </c>
      <c r="G462" s="246"/>
      <c r="H462" s="247" t="s">
        <v>1</v>
      </c>
      <c r="I462" s="249"/>
      <c r="J462" s="246"/>
      <c r="K462" s="246"/>
      <c r="L462" s="250"/>
      <c r="M462" s="251"/>
      <c r="N462" s="252"/>
      <c r="O462" s="252"/>
      <c r="P462" s="252"/>
      <c r="Q462" s="252"/>
      <c r="R462" s="252"/>
      <c r="S462" s="252"/>
      <c r="T462" s="25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4" t="s">
        <v>159</v>
      </c>
      <c r="AU462" s="254" t="s">
        <v>87</v>
      </c>
      <c r="AV462" s="13" t="s">
        <v>85</v>
      </c>
      <c r="AW462" s="13" t="s">
        <v>33</v>
      </c>
      <c r="AX462" s="13" t="s">
        <v>77</v>
      </c>
      <c r="AY462" s="254" t="s">
        <v>148</v>
      </c>
    </row>
    <row r="463" s="14" customFormat="1">
      <c r="A463" s="14"/>
      <c r="B463" s="255"/>
      <c r="C463" s="256"/>
      <c r="D463" s="240" t="s">
        <v>159</v>
      </c>
      <c r="E463" s="257" t="s">
        <v>1</v>
      </c>
      <c r="F463" s="258" t="s">
        <v>375</v>
      </c>
      <c r="G463" s="256"/>
      <c r="H463" s="259">
        <v>19.445</v>
      </c>
      <c r="I463" s="260"/>
      <c r="J463" s="256"/>
      <c r="K463" s="256"/>
      <c r="L463" s="261"/>
      <c r="M463" s="262"/>
      <c r="N463" s="263"/>
      <c r="O463" s="263"/>
      <c r="P463" s="263"/>
      <c r="Q463" s="263"/>
      <c r="R463" s="263"/>
      <c r="S463" s="263"/>
      <c r="T463" s="26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5" t="s">
        <v>159</v>
      </c>
      <c r="AU463" s="265" t="s">
        <v>87</v>
      </c>
      <c r="AV463" s="14" t="s">
        <v>87</v>
      </c>
      <c r="AW463" s="14" t="s">
        <v>33</v>
      </c>
      <c r="AX463" s="14" t="s">
        <v>77</v>
      </c>
      <c r="AY463" s="265" t="s">
        <v>148</v>
      </c>
    </row>
    <row r="464" s="14" customFormat="1">
      <c r="A464" s="14"/>
      <c r="B464" s="255"/>
      <c r="C464" s="256"/>
      <c r="D464" s="240" t="s">
        <v>159</v>
      </c>
      <c r="E464" s="257" t="s">
        <v>1</v>
      </c>
      <c r="F464" s="258" t="s">
        <v>376</v>
      </c>
      <c r="G464" s="256"/>
      <c r="H464" s="259">
        <v>2.5249999999999999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5" t="s">
        <v>159</v>
      </c>
      <c r="AU464" s="265" t="s">
        <v>87</v>
      </c>
      <c r="AV464" s="14" t="s">
        <v>87</v>
      </c>
      <c r="AW464" s="14" t="s">
        <v>33</v>
      </c>
      <c r="AX464" s="14" t="s">
        <v>77</v>
      </c>
      <c r="AY464" s="265" t="s">
        <v>148</v>
      </c>
    </row>
    <row r="465" s="14" customFormat="1">
      <c r="A465" s="14"/>
      <c r="B465" s="255"/>
      <c r="C465" s="256"/>
      <c r="D465" s="240" t="s">
        <v>159</v>
      </c>
      <c r="E465" s="257" t="s">
        <v>1</v>
      </c>
      <c r="F465" s="258" t="s">
        <v>377</v>
      </c>
      <c r="G465" s="256"/>
      <c r="H465" s="259">
        <v>3.2669999999999999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5" t="s">
        <v>159</v>
      </c>
      <c r="AU465" s="265" t="s">
        <v>87</v>
      </c>
      <c r="AV465" s="14" t="s">
        <v>87</v>
      </c>
      <c r="AW465" s="14" t="s">
        <v>33</v>
      </c>
      <c r="AX465" s="14" t="s">
        <v>77</v>
      </c>
      <c r="AY465" s="265" t="s">
        <v>148</v>
      </c>
    </row>
    <row r="466" s="14" customFormat="1">
      <c r="A466" s="14"/>
      <c r="B466" s="255"/>
      <c r="C466" s="256"/>
      <c r="D466" s="240" t="s">
        <v>159</v>
      </c>
      <c r="E466" s="257" t="s">
        <v>1</v>
      </c>
      <c r="F466" s="258" t="s">
        <v>378</v>
      </c>
      <c r="G466" s="256"/>
      <c r="H466" s="259">
        <v>100.062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5" t="s">
        <v>159</v>
      </c>
      <c r="AU466" s="265" t="s">
        <v>87</v>
      </c>
      <c r="AV466" s="14" t="s">
        <v>87</v>
      </c>
      <c r="AW466" s="14" t="s">
        <v>33</v>
      </c>
      <c r="AX466" s="14" t="s">
        <v>77</v>
      </c>
      <c r="AY466" s="265" t="s">
        <v>148</v>
      </c>
    </row>
    <row r="467" s="14" customFormat="1">
      <c r="A467" s="14"/>
      <c r="B467" s="255"/>
      <c r="C467" s="256"/>
      <c r="D467" s="240" t="s">
        <v>159</v>
      </c>
      <c r="E467" s="257" t="s">
        <v>1</v>
      </c>
      <c r="F467" s="258" t="s">
        <v>379</v>
      </c>
      <c r="G467" s="256"/>
      <c r="H467" s="259">
        <v>10.050000000000001</v>
      </c>
      <c r="I467" s="260"/>
      <c r="J467" s="256"/>
      <c r="K467" s="256"/>
      <c r="L467" s="261"/>
      <c r="M467" s="262"/>
      <c r="N467" s="263"/>
      <c r="O467" s="263"/>
      <c r="P467" s="263"/>
      <c r="Q467" s="263"/>
      <c r="R467" s="263"/>
      <c r="S467" s="263"/>
      <c r="T467" s="26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5" t="s">
        <v>159</v>
      </c>
      <c r="AU467" s="265" t="s">
        <v>87</v>
      </c>
      <c r="AV467" s="14" t="s">
        <v>87</v>
      </c>
      <c r="AW467" s="14" t="s">
        <v>33</v>
      </c>
      <c r="AX467" s="14" t="s">
        <v>77</v>
      </c>
      <c r="AY467" s="265" t="s">
        <v>148</v>
      </c>
    </row>
    <row r="468" s="14" customFormat="1">
      <c r="A468" s="14"/>
      <c r="B468" s="255"/>
      <c r="C468" s="256"/>
      <c r="D468" s="240" t="s">
        <v>159</v>
      </c>
      <c r="E468" s="257" t="s">
        <v>1</v>
      </c>
      <c r="F468" s="258" t="s">
        <v>380</v>
      </c>
      <c r="G468" s="256"/>
      <c r="H468" s="259">
        <v>66.319999999999993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5" t="s">
        <v>159</v>
      </c>
      <c r="AU468" s="265" t="s">
        <v>87</v>
      </c>
      <c r="AV468" s="14" t="s">
        <v>87</v>
      </c>
      <c r="AW468" s="14" t="s">
        <v>33</v>
      </c>
      <c r="AX468" s="14" t="s">
        <v>77</v>
      </c>
      <c r="AY468" s="265" t="s">
        <v>148</v>
      </c>
    </row>
    <row r="469" s="14" customFormat="1">
      <c r="A469" s="14"/>
      <c r="B469" s="255"/>
      <c r="C469" s="256"/>
      <c r="D469" s="240" t="s">
        <v>159</v>
      </c>
      <c r="E469" s="257" t="s">
        <v>1</v>
      </c>
      <c r="F469" s="258" t="s">
        <v>381</v>
      </c>
      <c r="G469" s="256"/>
      <c r="H469" s="259">
        <v>5.0499999999999998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5" t="s">
        <v>159</v>
      </c>
      <c r="AU469" s="265" t="s">
        <v>87</v>
      </c>
      <c r="AV469" s="14" t="s">
        <v>87</v>
      </c>
      <c r="AW469" s="14" t="s">
        <v>33</v>
      </c>
      <c r="AX469" s="14" t="s">
        <v>77</v>
      </c>
      <c r="AY469" s="265" t="s">
        <v>148</v>
      </c>
    </row>
    <row r="470" s="15" customFormat="1">
      <c r="A470" s="15"/>
      <c r="B470" s="266"/>
      <c r="C470" s="267"/>
      <c r="D470" s="240" t="s">
        <v>159</v>
      </c>
      <c r="E470" s="268" t="s">
        <v>1</v>
      </c>
      <c r="F470" s="269" t="s">
        <v>165</v>
      </c>
      <c r="G470" s="267"/>
      <c r="H470" s="270">
        <v>206.71899999999999</v>
      </c>
      <c r="I470" s="271"/>
      <c r="J470" s="267"/>
      <c r="K470" s="267"/>
      <c r="L470" s="272"/>
      <c r="M470" s="273"/>
      <c r="N470" s="274"/>
      <c r="O470" s="274"/>
      <c r="P470" s="274"/>
      <c r="Q470" s="274"/>
      <c r="R470" s="274"/>
      <c r="S470" s="274"/>
      <c r="T470" s="27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76" t="s">
        <v>159</v>
      </c>
      <c r="AU470" s="276" t="s">
        <v>87</v>
      </c>
      <c r="AV470" s="15" t="s">
        <v>166</v>
      </c>
      <c r="AW470" s="15" t="s">
        <v>33</v>
      </c>
      <c r="AX470" s="15" t="s">
        <v>77</v>
      </c>
      <c r="AY470" s="276" t="s">
        <v>148</v>
      </c>
    </row>
    <row r="471" s="16" customFormat="1">
      <c r="A471" s="16"/>
      <c r="B471" s="277"/>
      <c r="C471" s="278"/>
      <c r="D471" s="240" t="s">
        <v>159</v>
      </c>
      <c r="E471" s="279" t="s">
        <v>1</v>
      </c>
      <c r="F471" s="280" t="s">
        <v>185</v>
      </c>
      <c r="G471" s="278"/>
      <c r="H471" s="281">
        <v>206.71899999999999</v>
      </c>
      <c r="I471" s="282"/>
      <c r="J471" s="278"/>
      <c r="K471" s="278"/>
      <c r="L471" s="283"/>
      <c r="M471" s="284"/>
      <c r="N471" s="285"/>
      <c r="O471" s="285"/>
      <c r="P471" s="285"/>
      <c r="Q471" s="285"/>
      <c r="R471" s="285"/>
      <c r="S471" s="285"/>
      <c r="T471" s="28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87" t="s">
        <v>159</v>
      </c>
      <c r="AU471" s="287" t="s">
        <v>87</v>
      </c>
      <c r="AV471" s="16" t="s">
        <v>155</v>
      </c>
      <c r="AW471" s="16" t="s">
        <v>33</v>
      </c>
      <c r="AX471" s="16" t="s">
        <v>85</v>
      </c>
      <c r="AY471" s="287" t="s">
        <v>148</v>
      </c>
    </row>
    <row r="472" s="2" customFormat="1" ht="24.15" customHeight="1">
      <c r="A472" s="39"/>
      <c r="B472" s="40"/>
      <c r="C472" s="227" t="s">
        <v>478</v>
      </c>
      <c r="D472" s="227" t="s">
        <v>150</v>
      </c>
      <c r="E472" s="228" t="s">
        <v>479</v>
      </c>
      <c r="F472" s="229" t="s">
        <v>480</v>
      </c>
      <c r="G472" s="230" t="s">
        <v>273</v>
      </c>
      <c r="H472" s="231">
        <v>206.71899999999999</v>
      </c>
      <c r="I472" s="232"/>
      <c r="J472" s="233">
        <f>ROUND(I472*H472,2)</f>
        <v>0</v>
      </c>
      <c r="K472" s="229" t="s">
        <v>154</v>
      </c>
      <c r="L472" s="45"/>
      <c r="M472" s="234" t="s">
        <v>1</v>
      </c>
      <c r="N472" s="235" t="s">
        <v>42</v>
      </c>
      <c r="O472" s="92"/>
      <c r="P472" s="236">
        <f>O472*H472</f>
        <v>0</v>
      </c>
      <c r="Q472" s="236">
        <v>0</v>
      </c>
      <c r="R472" s="236">
        <f>Q472*H472</f>
        <v>0</v>
      </c>
      <c r="S472" s="236">
        <v>0</v>
      </c>
      <c r="T472" s="237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8" t="s">
        <v>155</v>
      </c>
      <c r="AT472" s="238" t="s">
        <v>150</v>
      </c>
      <c r="AU472" s="238" t="s">
        <v>87</v>
      </c>
      <c r="AY472" s="18" t="s">
        <v>148</v>
      </c>
      <c r="BE472" s="239">
        <f>IF(N472="základní",J472,0)</f>
        <v>0</v>
      </c>
      <c r="BF472" s="239">
        <f>IF(N472="snížená",J472,0)</f>
        <v>0</v>
      </c>
      <c r="BG472" s="239">
        <f>IF(N472="zákl. přenesená",J472,0)</f>
        <v>0</v>
      </c>
      <c r="BH472" s="239">
        <f>IF(N472="sníž. přenesená",J472,0)</f>
        <v>0</v>
      </c>
      <c r="BI472" s="239">
        <f>IF(N472="nulová",J472,0)</f>
        <v>0</v>
      </c>
      <c r="BJ472" s="18" t="s">
        <v>85</v>
      </c>
      <c r="BK472" s="239">
        <f>ROUND(I472*H472,2)</f>
        <v>0</v>
      </c>
      <c r="BL472" s="18" t="s">
        <v>155</v>
      </c>
      <c r="BM472" s="238" t="s">
        <v>481</v>
      </c>
    </row>
    <row r="473" s="13" customFormat="1">
      <c r="A473" s="13"/>
      <c r="B473" s="245"/>
      <c r="C473" s="246"/>
      <c r="D473" s="240" t="s">
        <v>159</v>
      </c>
      <c r="E473" s="247" t="s">
        <v>1</v>
      </c>
      <c r="F473" s="248" t="s">
        <v>255</v>
      </c>
      <c r="G473" s="246"/>
      <c r="H473" s="247" t="s">
        <v>1</v>
      </c>
      <c r="I473" s="249"/>
      <c r="J473" s="246"/>
      <c r="K473" s="246"/>
      <c r="L473" s="250"/>
      <c r="M473" s="251"/>
      <c r="N473" s="252"/>
      <c r="O473" s="252"/>
      <c r="P473" s="252"/>
      <c r="Q473" s="252"/>
      <c r="R473" s="252"/>
      <c r="S473" s="252"/>
      <c r="T473" s="25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4" t="s">
        <v>159</v>
      </c>
      <c r="AU473" s="254" t="s">
        <v>87</v>
      </c>
      <c r="AV473" s="13" t="s">
        <v>85</v>
      </c>
      <c r="AW473" s="13" t="s">
        <v>33</v>
      </c>
      <c r="AX473" s="13" t="s">
        <v>77</v>
      </c>
      <c r="AY473" s="254" t="s">
        <v>148</v>
      </c>
    </row>
    <row r="474" s="13" customFormat="1">
      <c r="A474" s="13"/>
      <c r="B474" s="245"/>
      <c r="C474" s="246"/>
      <c r="D474" s="240" t="s">
        <v>159</v>
      </c>
      <c r="E474" s="247" t="s">
        <v>1</v>
      </c>
      <c r="F474" s="248" t="s">
        <v>482</v>
      </c>
      <c r="G474" s="246"/>
      <c r="H474" s="247" t="s">
        <v>1</v>
      </c>
      <c r="I474" s="249"/>
      <c r="J474" s="246"/>
      <c r="K474" s="246"/>
      <c r="L474" s="250"/>
      <c r="M474" s="251"/>
      <c r="N474" s="252"/>
      <c r="O474" s="252"/>
      <c r="P474" s="252"/>
      <c r="Q474" s="252"/>
      <c r="R474" s="252"/>
      <c r="S474" s="252"/>
      <c r="T474" s="25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4" t="s">
        <v>159</v>
      </c>
      <c r="AU474" s="254" t="s">
        <v>87</v>
      </c>
      <c r="AV474" s="13" t="s">
        <v>85</v>
      </c>
      <c r="AW474" s="13" t="s">
        <v>33</v>
      </c>
      <c r="AX474" s="13" t="s">
        <v>77</v>
      </c>
      <c r="AY474" s="254" t="s">
        <v>148</v>
      </c>
    </row>
    <row r="475" s="14" customFormat="1">
      <c r="A475" s="14"/>
      <c r="B475" s="255"/>
      <c r="C475" s="256"/>
      <c r="D475" s="240" t="s">
        <v>159</v>
      </c>
      <c r="E475" s="257" t="s">
        <v>1</v>
      </c>
      <c r="F475" s="258" t="s">
        <v>375</v>
      </c>
      <c r="G475" s="256"/>
      <c r="H475" s="259">
        <v>19.445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5" t="s">
        <v>159</v>
      </c>
      <c r="AU475" s="265" t="s">
        <v>87</v>
      </c>
      <c r="AV475" s="14" t="s">
        <v>87</v>
      </c>
      <c r="AW475" s="14" t="s">
        <v>33</v>
      </c>
      <c r="AX475" s="14" t="s">
        <v>77</v>
      </c>
      <c r="AY475" s="265" t="s">
        <v>148</v>
      </c>
    </row>
    <row r="476" s="14" customFormat="1">
      <c r="A476" s="14"/>
      <c r="B476" s="255"/>
      <c r="C476" s="256"/>
      <c r="D476" s="240" t="s">
        <v>159</v>
      </c>
      <c r="E476" s="257" t="s">
        <v>1</v>
      </c>
      <c r="F476" s="258" t="s">
        <v>376</v>
      </c>
      <c r="G476" s="256"/>
      <c r="H476" s="259">
        <v>2.5249999999999999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5" t="s">
        <v>159</v>
      </c>
      <c r="AU476" s="265" t="s">
        <v>87</v>
      </c>
      <c r="AV476" s="14" t="s">
        <v>87</v>
      </c>
      <c r="AW476" s="14" t="s">
        <v>33</v>
      </c>
      <c r="AX476" s="14" t="s">
        <v>77</v>
      </c>
      <c r="AY476" s="265" t="s">
        <v>148</v>
      </c>
    </row>
    <row r="477" s="14" customFormat="1">
      <c r="A477" s="14"/>
      <c r="B477" s="255"/>
      <c r="C477" s="256"/>
      <c r="D477" s="240" t="s">
        <v>159</v>
      </c>
      <c r="E477" s="257" t="s">
        <v>1</v>
      </c>
      <c r="F477" s="258" t="s">
        <v>377</v>
      </c>
      <c r="G477" s="256"/>
      <c r="H477" s="259">
        <v>3.2669999999999999</v>
      </c>
      <c r="I477" s="260"/>
      <c r="J477" s="256"/>
      <c r="K477" s="256"/>
      <c r="L477" s="261"/>
      <c r="M477" s="262"/>
      <c r="N477" s="263"/>
      <c r="O477" s="263"/>
      <c r="P477" s="263"/>
      <c r="Q477" s="263"/>
      <c r="R477" s="263"/>
      <c r="S477" s="263"/>
      <c r="T477" s="26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5" t="s">
        <v>159</v>
      </c>
      <c r="AU477" s="265" t="s">
        <v>87</v>
      </c>
      <c r="AV477" s="14" t="s">
        <v>87</v>
      </c>
      <c r="AW477" s="14" t="s">
        <v>33</v>
      </c>
      <c r="AX477" s="14" t="s">
        <v>77</v>
      </c>
      <c r="AY477" s="265" t="s">
        <v>148</v>
      </c>
    </row>
    <row r="478" s="14" customFormat="1">
      <c r="A478" s="14"/>
      <c r="B478" s="255"/>
      <c r="C478" s="256"/>
      <c r="D478" s="240" t="s">
        <v>159</v>
      </c>
      <c r="E478" s="257" t="s">
        <v>1</v>
      </c>
      <c r="F478" s="258" t="s">
        <v>378</v>
      </c>
      <c r="G478" s="256"/>
      <c r="H478" s="259">
        <v>100.062</v>
      </c>
      <c r="I478" s="260"/>
      <c r="J478" s="256"/>
      <c r="K478" s="256"/>
      <c r="L478" s="261"/>
      <c r="M478" s="262"/>
      <c r="N478" s="263"/>
      <c r="O478" s="263"/>
      <c r="P478" s="263"/>
      <c r="Q478" s="263"/>
      <c r="R478" s="263"/>
      <c r="S478" s="263"/>
      <c r="T478" s="26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5" t="s">
        <v>159</v>
      </c>
      <c r="AU478" s="265" t="s">
        <v>87</v>
      </c>
      <c r="AV478" s="14" t="s">
        <v>87</v>
      </c>
      <c r="AW478" s="14" t="s">
        <v>33</v>
      </c>
      <c r="AX478" s="14" t="s">
        <v>77</v>
      </c>
      <c r="AY478" s="265" t="s">
        <v>148</v>
      </c>
    </row>
    <row r="479" s="14" customFormat="1">
      <c r="A479" s="14"/>
      <c r="B479" s="255"/>
      <c r="C479" s="256"/>
      <c r="D479" s="240" t="s">
        <v>159</v>
      </c>
      <c r="E479" s="257" t="s">
        <v>1</v>
      </c>
      <c r="F479" s="258" t="s">
        <v>379</v>
      </c>
      <c r="G479" s="256"/>
      <c r="H479" s="259">
        <v>10.050000000000001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5" t="s">
        <v>159</v>
      </c>
      <c r="AU479" s="265" t="s">
        <v>87</v>
      </c>
      <c r="AV479" s="14" t="s">
        <v>87</v>
      </c>
      <c r="AW479" s="14" t="s">
        <v>33</v>
      </c>
      <c r="AX479" s="14" t="s">
        <v>77</v>
      </c>
      <c r="AY479" s="265" t="s">
        <v>148</v>
      </c>
    </row>
    <row r="480" s="14" customFormat="1">
      <c r="A480" s="14"/>
      <c r="B480" s="255"/>
      <c r="C480" s="256"/>
      <c r="D480" s="240" t="s">
        <v>159</v>
      </c>
      <c r="E480" s="257" t="s">
        <v>1</v>
      </c>
      <c r="F480" s="258" t="s">
        <v>380</v>
      </c>
      <c r="G480" s="256"/>
      <c r="H480" s="259">
        <v>66.319999999999993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5" t="s">
        <v>159</v>
      </c>
      <c r="AU480" s="265" t="s">
        <v>87</v>
      </c>
      <c r="AV480" s="14" t="s">
        <v>87</v>
      </c>
      <c r="AW480" s="14" t="s">
        <v>33</v>
      </c>
      <c r="AX480" s="14" t="s">
        <v>77</v>
      </c>
      <c r="AY480" s="265" t="s">
        <v>148</v>
      </c>
    </row>
    <row r="481" s="14" customFormat="1">
      <c r="A481" s="14"/>
      <c r="B481" s="255"/>
      <c r="C481" s="256"/>
      <c r="D481" s="240" t="s">
        <v>159</v>
      </c>
      <c r="E481" s="257" t="s">
        <v>1</v>
      </c>
      <c r="F481" s="258" t="s">
        <v>381</v>
      </c>
      <c r="G481" s="256"/>
      <c r="H481" s="259">
        <v>5.0499999999999998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5" t="s">
        <v>159</v>
      </c>
      <c r="AU481" s="265" t="s">
        <v>87</v>
      </c>
      <c r="AV481" s="14" t="s">
        <v>87</v>
      </c>
      <c r="AW481" s="14" t="s">
        <v>33</v>
      </c>
      <c r="AX481" s="14" t="s">
        <v>77</v>
      </c>
      <c r="AY481" s="265" t="s">
        <v>148</v>
      </c>
    </row>
    <row r="482" s="15" customFormat="1">
      <c r="A482" s="15"/>
      <c r="B482" s="266"/>
      <c r="C482" s="267"/>
      <c r="D482" s="240" t="s">
        <v>159</v>
      </c>
      <c r="E482" s="268" t="s">
        <v>1</v>
      </c>
      <c r="F482" s="269" t="s">
        <v>165</v>
      </c>
      <c r="G482" s="267"/>
      <c r="H482" s="270">
        <v>206.71899999999999</v>
      </c>
      <c r="I482" s="271"/>
      <c r="J482" s="267"/>
      <c r="K482" s="267"/>
      <c r="L482" s="272"/>
      <c r="M482" s="273"/>
      <c r="N482" s="274"/>
      <c r="O482" s="274"/>
      <c r="P482" s="274"/>
      <c r="Q482" s="274"/>
      <c r="R482" s="274"/>
      <c r="S482" s="274"/>
      <c r="T482" s="27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6" t="s">
        <v>159</v>
      </c>
      <c r="AU482" s="276" t="s">
        <v>87</v>
      </c>
      <c r="AV482" s="15" t="s">
        <v>166</v>
      </c>
      <c r="AW482" s="15" t="s">
        <v>33</v>
      </c>
      <c r="AX482" s="15" t="s">
        <v>77</v>
      </c>
      <c r="AY482" s="276" t="s">
        <v>148</v>
      </c>
    </row>
    <row r="483" s="16" customFormat="1">
      <c r="A483" s="16"/>
      <c r="B483" s="277"/>
      <c r="C483" s="278"/>
      <c r="D483" s="240" t="s">
        <v>159</v>
      </c>
      <c r="E483" s="279" t="s">
        <v>1</v>
      </c>
      <c r="F483" s="280" t="s">
        <v>185</v>
      </c>
      <c r="G483" s="278"/>
      <c r="H483" s="281">
        <v>206.71899999999999</v>
      </c>
      <c r="I483" s="282"/>
      <c r="J483" s="278"/>
      <c r="K483" s="278"/>
      <c r="L483" s="283"/>
      <c r="M483" s="284"/>
      <c r="N483" s="285"/>
      <c r="O483" s="285"/>
      <c r="P483" s="285"/>
      <c r="Q483" s="285"/>
      <c r="R483" s="285"/>
      <c r="S483" s="285"/>
      <c r="T483" s="28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87" t="s">
        <v>159</v>
      </c>
      <c r="AU483" s="287" t="s">
        <v>87</v>
      </c>
      <c r="AV483" s="16" t="s">
        <v>155</v>
      </c>
      <c r="AW483" s="16" t="s">
        <v>33</v>
      </c>
      <c r="AX483" s="16" t="s">
        <v>85</v>
      </c>
      <c r="AY483" s="287" t="s">
        <v>148</v>
      </c>
    </row>
    <row r="484" s="2" customFormat="1" ht="16.5" customHeight="1">
      <c r="A484" s="39"/>
      <c r="B484" s="40"/>
      <c r="C484" s="227" t="s">
        <v>483</v>
      </c>
      <c r="D484" s="227" t="s">
        <v>150</v>
      </c>
      <c r="E484" s="228" t="s">
        <v>484</v>
      </c>
      <c r="F484" s="229" t="s">
        <v>485</v>
      </c>
      <c r="G484" s="230" t="s">
        <v>273</v>
      </c>
      <c r="H484" s="231">
        <v>413.43599999999998</v>
      </c>
      <c r="I484" s="232"/>
      <c r="J484" s="233">
        <f>ROUND(I484*H484,2)</f>
        <v>0</v>
      </c>
      <c r="K484" s="229" t="s">
        <v>154</v>
      </c>
      <c r="L484" s="45"/>
      <c r="M484" s="234" t="s">
        <v>1</v>
      </c>
      <c r="N484" s="235" t="s">
        <v>42</v>
      </c>
      <c r="O484" s="92"/>
      <c r="P484" s="236">
        <f>O484*H484</f>
        <v>0</v>
      </c>
      <c r="Q484" s="236">
        <v>0.34499999999999997</v>
      </c>
      <c r="R484" s="236">
        <f>Q484*H484</f>
        <v>142.63541999999998</v>
      </c>
      <c r="S484" s="236">
        <v>0</v>
      </c>
      <c r="T484" s="237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8" t="s">
        <v>155</v>
      </c>
      <c r="AT484" s="238" t="s">
        <v>150</v>
      </c>
      <c r="AU484" s="238" t="s">
        <v>87</v>
      </c>
      <c r="AY484" s="18" t="s">
        <v>148</v>
      </c>
      <c r="BE484" s="239">
        <f>IF(N484="základní",J484,0)</f>
        <v>0</v>
      </c>
      <c r="BF484" s="239">
        <f>IF(N484="snížená",J484,0)</f>
        <v>0</v>
      </c>
      <c r="BG484" s="239">
        <f>IF(N484="zákl. přenesená",J484,0)</f>
        <v>0</v>
      </c>
      <c r="BH484" s="239">
        <f>IF(N484="sníž. přenesená",J484,0)</f>
        <v>0</v>
      </c>
      <c r="BI484" s="239">
        <f>IF(N484="nulová",J484,0)</f>
        <v>0</v>
      </c>
      <c r="BJ484" s="18" t="s">
        <v>85</v>
      </c>
      <c r="BK484" s="239">
        <f>ROUND(I484*H484,2)</f>
        <v>0</v>
      </c>
      <c r="BL484" s="18" t="s">
        <v>155</v>
      </c>
      <c r="BM484" s="238" t="s">
        <v>486</v>
      </c>
    </row>
    <row r="485" s="13" customFormat="1">
      <c r="A485" s="13"/>
      <c r="B485" s="245"/>
      <c r="C485" s="246"/>
      <c r="D485" s="240" t="s">
        <v>159</v>
      </c>
      <c r="E485" s="247" t="s">
        <v>1</v>
      </c>
      <c r="F485" s="248" t="s">
        <v>255</v>
      </c>
      <c r="G485" s="246"/>
      <c r="H485" s="247" t="s">
        <v>1</v>
      </c>
      <c r="I485" s="249"/>
      <c r="J485" s="246"/>
      <c r="K485" s="246"/>
      <c r="L485" s="250"/>
      <c r="M485" s="251"/>
      <c r="N485" s="252"/>
      <c r="O485" s="252"/>
      <c r="P485" s="252"/>
      <c r="Q485" s="252"/>
      <c r="R485" s="252"/>
      <c r="S485" s="252"/>
      <c r="T485" s="25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4" t="s">
        <v>159</v>
      </c>
      <c r="AU485" s="254" t="s">
        <v>87</v>
      </c>
      <c r="AV485" s="13" t="s">
        <v>85</v>
      </c>
      <c r="AW485" s="13" t="s">
        <v>33</v>
      </c>
      <c r="AX485" s="13" t="s">
        <v>77</v>
      </c>
      <c r="AY485" s="254" t="s">
        <v>148</v>
      </c>
    </row>
    <row r="486" s="13" customFormat="1">
      <c r="A486" s="13"/>
      <c r="B486" s="245"/>
      <c r="C486" s="246"/>
      <c r="D486" s="240" t="s">
        <v>159</v>
      </c>
      <c r="E486" s="247" t="s">
        <v>1</v>
      </c>
      <c r="F486" s="248" t="s">
        <v>487</v>
      </c>
      <c r="G486" s="246"/>
      <c r="H486" s="247" t="s">
        <v>1</v>
      </c>
      <c r="I486" s="249"/>
      <c r="J486" s="246"/>
      <c r="K486" s="246"/>
      <c r="L486" s="250"/>
      <c r="M486" s="251"/>
      <c r="N486" s="252"/>
      <c r="O486" s="252"/>
      <c r="P486" s="252"/>
      <c r="Q486" s="252"/>
      <c r="R486" s="252"/>
      <c r="S486" s="252"/>
      <c r="T486" s="25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4" t="s">
        <v>159</v>
      </c>
      <c r="AU486" s="254" t="s">
        <v>87</v>
      </c>
      <c r="AV486" s="13" t="s">
        <v>85</v>
      </c>
      <c r="AW486" s="13" t="s">
        <v>33</v>
      </c>
      <c r="AX486" s="13" t="s">
        <v>77</v>
      </c>
      <c r="AY486" s="254" t="s">
        <v>148</v>
      </c>
    </row>
    <row r="487" s="14" customFormat="1">
      <c r="A487" s="14"/>
      <c r="B487" s="255"/>
      <c r="C487" s="256"/>
      <c r="D487" s="240" t="s">
        <v>159</v>
      </c>
      <c r="E487" s="257" t="s">
        <v>1</v>
      </c>
      <c r="F487" s="258" t="s">
        <v>488</v>
      </c>
      <c r="G487" s="256"/>
      <c r="H487" s="259">
        <v>38.889000000000003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5" t="s">
        <v>159</v>
      </c>
      <c r="AU487" s="265" t="s">
        <v>87</v>
      </c>
      <c r="AV487" s="14" t="s">
        <v>87</v>
      </c>
      <c r="AW487" s="14" t="s">
        <v>33</v>
      </c>
      <c r="AX487" s="14" t="s">
        <v>77</v>
      </c>
      <c r="AY487" s="265" t="s">
        <v>148</v>
      </c>
    </row>
    <row r="488" s="14" customFormat="1">
      <c r="A488" s="14"/>
      <c r="B488" s="255"/>
      <c r="C488" s="256"/>
      <c r="D488" s="240" t="s">
        <v>159</v>
      </c>
      <c r="E488" s="257" t="s">
        <v>1</v>
      </c>
      <c r="F488" s="258" t="s">
        <v>489</v>
      </c>
      <c r="G488" s="256"/>
      <c r="H488" s="259">
        <v>5.0499999999999998</v>
      </c>
      <c r="I488" s="260"/>
      <c r="J488" s="256"/>
      <c r="K488" s="256"/>
      <c r="L488" s="261"/>
      <c r="M488" s="262"/>
      <c r="N488" s="263"/>
      <c r="O488" s="263"/>
      <c r="P488" s="263"/>
      <c r="Q488" s="263"/>
      <c r="R488" s="263"/>
      <c r="S488" s="263"/>
      <c r="T488" s="26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5" t="s">
        <v>159</v>
      </c>
      <c r="AU488" s="265" t="s">
        <v>87</v>
      </c>
      <c r="AV488" s="14" t="s">
        <v>87</v>
      </c>
      <c r="AW488" s="14" t="s">
        <v>33</v>
      </c>
      <c r="AX488" s="14" t="s">
        <v>77</v>
      </c>
      <c r="AY488" s="265" t="s">
        <v>148</v>
      </c>
    </row>
    <row r="489" s="14" customFormat="1">
      <c r="A489" s="14"/>
      <c r="B489" s="255"/>
      <c r="C489" s="256"/>
      <c r="D489" s="240" t="s">
        <v>159</v>
      </c>
      <c r="E489" s="257" t="s">
        <v>1</v>
      </c>
      <c r="F489" s="258" t="s">
        <v>490</v>
      </c>
      <c r="G489" s="256"/>
      <c r="H489" s="259">
        <v>6.5339999999999998</v>
      </c>
      <c r="I489" s="260"/>
      <c r="J489" s="256"/>
      <c r="K489" s="256"/>
      <c r="L489" s="261"/>
      <c r="M489" s="262"/>
      <c r="N489" s="263"/>
      <c r="O489" s="263"/>
      <c r="P489" s="263"/>
      <c r="Q489" s="263"/>
      <c r="R489" s="263"/>
      <c r="S489" s="263"/>
      <c r="T489" s="26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5" t="s">
        <v>159</v>
      </c>
      <c r="AU489" s="265" t="s">
        <v>87</v>
      </c>
      <c r="AV489" s="14" t="s">
        <v>87</v>
      </c>
      <c r="AW489" s="14" t="s">
        <v>33</v>
      </c>
      <c r="AX489" s="14" t="s">
        <v>77</v>
      </c>
      <c r="AY489" s="265" t="s">
        <v>148</v>
      </c>
    </row>
    <row r="490" s="14" customFormat="1">
      <c r="A490" s="14"/>
      <c r="B490" s="255"/>
      <c r="C490" s="256"/>
      <c r="D490" s="240" t="s">
        <v>159</v>
      </c>
      <c r="E490" s="257" t="s">
        <v>1</v>
      </c>
      <c r="F490" s="258" t="s">
        <v>491</v>
      </c>
      <c r="G490" s="256"/>
      <c r="H490" s="259">
        <v>200.12299999999999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5" t="s">
        <v>159</v>
      </c>
      <c r="AU490" s="265" t="s">
        <v>87</v>
      </c>
      <c r="AV490" s="14" t="s">
        <v>87</v>
      </c>
      <c r="AW490" s="14" t="s">
        <v>33</v>
      </c>
      <c r="AX490" s="14" t="s">
        <v>77</v>
      </c>
      <c r="AY490" s="265" t="s">
        <v>148</v>
      </c>
    </row>
    <row r="491" s="14" customFormat="1">
      <c r="A491" s="14"/>
      <c r="B491" s="255"/>
      <c r="C491" s="256"/>
      <c r="D491" s="240" t="s">
        <v>159</v>
      </c>
      <c r="E491" s="257" t="s">
        <v>1</v>
      </c>
      <c r="F491" s="258" t="s">
        <v>492</v>
      </c>
      <c r="G491" s="256"/>
      <c r="H491" s="259">
        <v>20.100000000000001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5" t="s">
        <v>159</v>
      </c>
      <c r="AU491" s="265" t="s">
        <v>87</v>
      </c>
      <c r="AV491" s="14" t="s">
        <v>87</v>
      </c>
      <c r="AW491" s="14" t="s">
        <v>33</v>
      </c>
      <c r="AX491" s="14" t="s">
        <v>77</v>
      </c>
      <c r="AY491" s="265" t="s">
        <v>148</v>
      </c>
    </row>
    <row r="492" s="14" customFormat="1">
      <c r="A492" s="14"/>
      <c r="B492" s="255"/>
      <c r="C492" s="256"/>
      <c r="D492" s="240" t="s">
        <v>159</v>
      </c>
      <c r="E492" s="257" t="s">
        <v>1</v>
      </c>
      <c r="F492" s="258" t="s">
        <v>493</v>
      </c>
      <c r="G492" s="256"/>
      <c r="H492" s="259">
        <v>132.63999999999999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5" t="s">
        <v>159</v>
      </c>
      <c r="AU492" s="265" t="s">
        <v>87</v>
      </c>
      <c r="AV492" s="14" t="s">
        <v>87</v>
      </c>
      <c r="AW492" s="14" t="s">
        <v>33</v>
      </c>
      <c r="AX492" s="14" t="s">
        <v>77</v>
      </c>
      <c r="AY492" s="265" t="s">
        <v>148</v>
      </c>
    </row>
    <row r="493" s="14" customFormat="1">
      <c r="A493" s="14"/>
      <c r="B493" s="255"/>
      <c r="C493" s="256"/>
      <c r="D493" s="240" t="s">
        <v>159</v>
      </c>
      <c r="E493" s="257" t="s">
        <v>1</v>
      </c>
      <c r="F493" s="258" t="s">
        <v>494</v>
      </c>
      <c r="G493" s="256"/>
      <c r="H493" s="259">
        <v>10.1</v>
      </c>
      <c r="I493" s="260"/>
      <c r="J493" s="256"/>
      <c r="K493" s="256"/>
      <c r="L493" s="261"/>
      <c r="M493" s="262"/>
      <c r="N493" s="263"/>
      <c r="O493" s="263"/>
      <c r="P493" s="263"/>
      <c r="Q493" s="263"/>
      <c r="R493" s="263"/>
      <c r="S493" s="263"/>
      <c r="T493" s="26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5" t="s">
        <v>159</v>
      </c>
      <c r="AU493" s="265" t="s">
        <v>87</v>
      </c>
      <c r="AV493" s="14" t="s">
        <v>87</v>
      </c>
      <c r="AW493" s="14" t="s">
        <v>33</v>
      </c>
      <c r="AX493" s="14" t="s">
        <v>77</v>
      </c>
      <c r="AY493" s="265" t="s">
        <v>148</v>
      </c>
    </row>
    <row r="494" s="15" customFormat="1">
      <c r="A494" s="15"/>
      <c r="B494" s="266"/>
      <c r="C494" s="267"/>
      <c r="D494" s="240" t="s">
        <v>159</v>
      </c>
      <c r="E494" s="268" t="s">
        <v>1</v>
      </c>
      <c r="F494" s="269" t="s">
        <v>165</v>
      </c>
      <c r="G494" s="267"/>
      <c r="H494" s="270">
        <v>413.43599999999998</v>
      </c>
      <c r="I494" s="271"/>
      <c r="J494" s="267"/>
      <c r="K494" s="267"/>
      <c r="L494" s="272"/>
      <c r="M494" s="273"/>
      <c r="N494" s="274"/>
      <c r="O494" s="274"/>
      <c r="P494" s="274"/>
      <c r="Q494" s="274"/>
      <c r="R494" s="274"/>
      <c r="S494" s="274"/>
      <c r="T494" s="27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6" t="s">
        <v>159</v>
      </c>
      <c r="AU494" s="276" t="s">
        <v>87</v>
      </c>
      <c r="AV494" s="15" t="s">
        <v>166</v>
      </c>
      <c r="AW494" s="15" t="s">
        <v>33</v>
      </c>
      <c r="AX494" s="15" t="s">
        <v>77</v>
      </c>
      <c r="AY494" s="276" t="s">
        <v>148</v>
      </c>
    </row>
    <row r="495" s="16" customFormat="1">
      <c r="A495" s="16"/>
      <c r="B495" s="277"/>
      <c r="C495" s="278"/>
      <c r="D495" s="240" t="s">
        <v>159</v>
      </c>
      <c r="E495" s="279" t="s">
        <v>1</v>
      </c>
      <c r="F495" s="280" t="s">
        <v>185</v>
      </c>
      <c r="G495" s="278"/>
      <c r="H495" s="281">
        <v>413.43599999999998</v>
      </c>
      <c r="I495" s="282"/>
      <c r="J495" s="278"/>
      <c r="K495" s="278"/>
      <c r="L495" s="283"/>
      <c r="M495" s="284"/>
      <c r="N495" s="285"/>
      <c r="O495" s="285"/>
      <c r="P495" s="285"/>
      <c r="Q495" s="285"/>
      <c r="R495" s="285"/>
      <c r="S495" s="285"/>
      <c r="T495" s="28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287" t="s">
        <v>159</v>
      </c>
      <c r="AU495" s="287" t="s">
        <v>87</v>
      </c>
      <c r="AV495" s="16" t="s">
        <v>155</v>
      </c>
      <c r="AW495" s="16" t="s">
        <v>33</v>
      </c>
      <c r="AX495" s="16" t="s">
        <v>85</v>
      </c>
      <c r="AY495" s="287" t="s">
        <v>148</v>
      </c>
    </row>
    <row r="496" s="2" customFormat="1" ht="24.15" customHeight="1">
      <c r="A496" s="39"/>
      <c r="B496" s="40"/>
      <c r="C496" s="227" t="s">
        <v>495</v>
      </c>
      <c r="D496" s="227" t="s">
        <v>150</v>
      </c>
      <c r="E496" s="228" t="s">
        <v>496</v>
      </c>
      <c r="F496" s="229" t="s">
        <v>497</v>
      </c>
      <c r="G496" s="230" t="s">
        <v>273</v>
      </c>
      <c r="H496" s="231">
        <v>206.71899999999999</v>
      </c>
      <c r="I496" s="232"/>
      <c r="J496" s="233">
        <f>ROUND(I496*H496,2)</f>
        <v>0</v>
      </c>
      <c r="K496" s="229" t="s">
        <v>154</v>
      </c>
      <c r="L496" s="45"/>
      <c r="M496" s="234" t="s">
        <v>1</v>
      </c>
      <c r="N496" s="235" t="s">
        <v>42</v>
      </c>
      <c r="O496" s="92"/>
      <c r="P496" s="236">
        <f>O496*H496</f>
        <v>0</v>
      </c>
      <c r="Q496" s="236">
        <v>0.0060099999999999997</v>
      </c>
      <c r="R496" s="236">
        <f>Q496*H496</f>
        <v>1.2423811899999999</v>
      </c>
      <c r="S496" s="236">
        <v>0</v>
      </c>
      <c r="T496" s="237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8" t="s">
        <v>155</v>
      </c>
      <c r="AT496" s="238" t="s">
        <v>150</v>
      </c>
      <c r="AU496" s="238" t="s">
        <v>87</v>
      </c>
      <c r="AY496" s="18" t="s">
        <v>148</v>
      </c>
      <c r="BE496" s="239">
        <f>IF(N496="základní",J496,0)</f>
        <v>0</v>
      </c>
      <c r="BF496" s="239">
        <f>IF(N496="snížená",J496,0)</f>
        <v>0</v>
      </c>
      <c r="BG496" s="239">
        <f>IF(N496="zákl. přenesená",J496,0)</f>
        <v>0</v>
      </c>
      <c r="BH496" s="239">
        <f>IF(N496="sníž. přenesená",J496,0)</f>
        <v>0</v>
      </c>
      <c r="BI496" s="239">
        <f>IF(N496="nulová",J496,0)</f>
        <v>0</v>
      </c>
      <c r="BJ496" s="18" t="s">
        <v>85</v>
      </c>
      <c r="BK496" s="239">
        <f>ROUND(I496*H496,2)</f>
        <v>0</v>
      </c>
      <c r="BL496" s="18" t="s">
        <v>155</v>
      </c>
      <c r="BM496" s="238" t="s">
        <v>498</v>
      </c>
    </row>
    <row r="497" s="13" customFormat="1">
      <c r="A497" s="13"/>
      <c r="B497" s="245"/>
      <c r="C497" s="246"/>
      <c r="D497" s="240" t="s">
        <v>159</v>
      </c>
      <c r="E497" s="247" t="s">
        <v>1</v>
      </c>
      <c r="F497" s="248" t="s">
        <v>255</v>
      </c>
      <c r="G497" s="246"/>
      <c r="H497" s="247" t="s">
        <v>1</v>
      </c>
      <c r="I497" s="249"/>
      <c r="J497" s="246"/>
      <c r="K497" s="246"/>
      <c r="L497" s="250"/>
      <c r="M497" s="251"/>
      <c r="N497" s="252"/>
      <c r="O497" s="252"/>
      <c r="P497" s="252"/>
      <c r="Q497" s="252"/>
      <c r="R497" s="252"/>
      <c r="S497" s="252"/>
      <c r="T497" s="25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4" t="s">
        <v>159</v>
      </c>
      <c r="AU497" s="254" t="s">
        <v>87</v>
      </c>
      <c r="AV497" s="13" t="s">
        <v>85</v>
      </c>
      <c r="AW497" s="13" t="s">
        <v>33</v>
      </c>
      <c r="AX497" s="13" t="s">
        <v>77</v>
      </c>
      <c r="AY497" s="254" t="s">
        <v>148</v>
      </c>
    </row>
    <row r="498" s="13" customFormat="1">
      <c r="A498" s="13"/>
      <c r="B498" s="245"/>
      <c r="C498" s="246"/>
      <c r="D498" s="240" t="s">
        <v>159</v>
      </c>
      <c r="E498" s="247" t="s">
        <v>1</v>
      </c>
      <c r="F498" s="248" t="s">
        <v>499</v>
      </c>
      <c r="G498" s="246"/>
      <c r="H498" s="247" t="s">
        <v>1</v>
      </c>
      <c r="I498" s="249"/>
      <c r="J498" s="246"/>
      <c r="K498" s="246"/>
      <c r="L498" s="250"/>
      <c r="M498" s="251"/>
      <c r="N498" s="252"/>
      <c r="O498" s="252"/>
      <c r="P498" s="252"/>
      <c r="Q498" s="252"/>
      <c r="R498" s="252"/>
      <c r="S498" s="252"/>
      <c r="T498" s="25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4" t="s">
        <v>159</v>
      </c>
      <c r="AU498" s="254" t="s">
        <v>87</v>
      </c>
      <c r="AV498" s="13" t="s">
        <v>85</v>
      </c>
      <c r="AW498" s="13" t="s">
        <v>33</v>
      </c>
      <c r="AX498" s="13" t="s">
        <v>77</v>
      </c>
      <c r="AY498" s="254" t="s">
        <v>148</v>
      </c>
    </row>
    <row r="499" s="14" customFormat="1">
      <c r="A499" s="14"/>
      <c r="B499" s="255"/>
      <c r="C499" s="256"/>
      <c r="D499" s="240" t="s">
        <v>159</v>
      </c>
      <c r="E499" s="257" t="s">
        <v>1</v>
      </c>
      <c r="F499" s="258" t="s">
        <v>375</v>
      </c>
      <c r="G499" s="256"/>
      <c r="H499" s="259">
        <v>19.445</v>
      </c>
      <c r="I499" s="260"/>
      <c r="J499" s="256"/>
      <c r="K499" s="256"/>
      <c r="L499" s="261"/>
      <c r="M499" s="262"/>
      <c r="N499" s="263"/>
      <c r="O499" s="263"/>
      <c r="P499" s="263"/>
      <c r="Q499" s="263"/>
      <c r="R499" s="263"/>
      <c r="S499" s="263"/>
      <c r="T499" s="26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5" t="s">
        <v>159</v>
      </c>
      <c r="AU499" s="265" t="s">
        <v>87</v>
      </c>
      <c r="AV499" s="14" t="s">
        <v>87</v>
      </c>
      <c r="AW499" s="14" t="s">
        <v>33</v>
      </c>
      <c r="AX499" s="14" t="s">
        <v>77</v>
      </c>
      <c r="AY499" s="265" t="s">
        <v>148</v>
      </c>
    </row>
    <row r="500" s="14" customFormat="1">
      <c r="A500" s="14"/>
      <c r="B500" s="255"/>
      <c r="C500" s="256"/>
      <c r="D500" s="240" t="s">
        <v>159</v>
      </c>
      <c r="E500" s="257" t="s">
        <v>1</v>
      </c>
      <c r="F500" s="258" t="s">
        <v>376</v>
      </c>
      <c r="G500" s="256"/>
      <c r="H500" s="259">
        <v>2.5249999999999999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5" t="s">
        <v>159</v>
      </c>
      <c r="AU500" s="265" t="s">
        <v>87</v>
      </c>
      <c r="AV500" s="14" t="s">
        <v>87</v>
      </c>
      <c r="AW500" s="14" t="s">
        <v>33</v>
      </c>
      <c r="AX500" s="14" t="s">
        <v>77</v>
      </c>
      <c r="AY500" s="265" t="s">
        <v>148</v>
      </c>
    </row>
    <row r="501" s="14" customFormat="1">
      <c r="A501" s="14"/>
      <c r="B501" s="255"/>
      <c r="C501" s="256"/>
      <c r="D501" s="240" t="s">
        <v>159</v>
      </c>
      <c r="E501" s="257" t="s">
        <v>1</v>
      </c>
      <c r="F501" s="258" t="s">
        <v>377</v>
      </c>
      <c r="G501" s="256"/>
      <c r="H501" s="259">
        <v>3.2669999999999999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5" t="s">
        <v>159</v>
      </c>
      <c r="AU501" s="265" t="s">
        <v>87</v>
      </c>
      <c r="AV501" s="14" t="s">
        <v>87</v>
      </c>
      <c r="AW501" s="14" t="s">
        <v>33</v>
      </c>
      <c r="AX501" s="14" t="s">
        <v>77</v>
      </c>
      <c r="AY501" s="265" t="s">
        <v>148</v>
      </c>
    </row>
    <row r="502" s="14" customFormat="1">
      <c r="A502" s="14"/>
      <c r="B502" s="255"/>
      <c r="C502" s="256"/>
      <c r="D502" s="240" t="s">
        <v>159</v>
      </c>
      <c r="E502" s="257" t="s">
        <v>1</v>
      </c>
      <c r="F502" s="258" t="s">
        <v>378</v>
      </c>
      <c r="G502" s="256"/>
      <c r="H502" s="259">
        <v>100.062</v>
      </c>
      <c r="I502" s="260"/>
      <c r="J502" s="256"/>
      <c r="K502" s="256"/>
      <c r="L502" s="261"/>
      <c r="M502" s="262"/>
      <c r="N502" s="263"/>
      <c r="O502" s="263"/>
      <c r="P502" s="263"/>
      <c r="Q502" s="263"/>
      <c r="R502" s="263"/>
      <c r="S502" s="263"/>
      <c r="T502" s="26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5" t="s">
        <v>159</v>
      </c>
      <c r="AU502" s="265" t="s">
        <v>87</v>
      </c>
      <c r="AV502" s="14" t="s">
        <v>87</v>
      </c>
      <c r="AW502" s="14" t="s">
        <v>33</v>
      </c>
      <c r="AX502" s="14" t="s">
        <v>77</v>
      </c>
      <c r="AY502" s="265" t="s">
        <v>148</v>
      </c>
    </row>
    <row r="503" s="14" customFormat="1">
      <c r="A503" s="14"/>
      <c r="B503" s="255"/>
      <c r="C503" s="256"/>
      <c r="D503" s="240" t="s">
        <v>159</v>
      </c>
      <c r="E503" s="257" t="s">
        <v>1</v>
      </c>
      <c r="F503" s="258" t="s">
        <v>379</v>
      </c>
      <c r="G503" s="256"/>
      <c r="H503" s="259">
        <v>10.050000000000001</v>
      </c>
      <c r="I503" s="260"/>
      <c r="J503" s="256"/>
      <c r="K503" s="256"/>
      <c r="L503" s="261"/>
      <c r="M503" s="262"/>
      <c r="N503" s="263"/>
      <c r="O503" s="263"/>
      <c r="P503" s="263"/>
      <c r="Q503" s="263"/>
      <c r="R503" s="263"/>
      <c r="S503" s="263"/>
      <c r="T503" s="26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5" t="s">
        <v>159</v>
      </c>
      <c r="AU503" s="265" t="s">
        <v>87</v>
      </c>
      <c r="AV503" s="14" t="s">
        <v>87</v>
      </c>
      <c r="AW503" s="14" t="s">
        <v>33</v>
      </c>
      <c r="AX503" s="14" t="s">
        <v>77</v>
      </c>
      <c r="AY503" s="265" t="s">
        <v>148</v>
      </c>
    </row>
    <row r="504" s="14" customFormat="1">
      <c r="A504" s="14"/>
      <c r="B504" s="255"/>
      <c r="C504" s="256"/>
      <c r="D504" s="240" t="s">
        <v>159</v>
      </c>
      <c r="E504" s="257" t="s">
        <v>1</v>
      </c>
      <c r="F504" s="258" t="s">
        <v>380</v>
      </c>
      <c r="G504" s="256"/>
      <c r="H504" s="259">
        <v>66.319999999999993</v>
      </c>
      <c r="I504" s="260"/>
      <c r="J504" s="256"/>
      <c r="K504" s="256"/>
      <c r="L504" s="261"/>
      <c r="M504" s="262"/>
      <c r="N504" s="263"/>
      <c r="O504" s="263"/>
      <c r="P504" s="263"/>
      <c r="Q504" s="263"/>
      <c r="R504" s="263"/>
      <c r="S504" s="263"/>
      <c r="T504" s="26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5" t="s">
        <v>159</v>
      </c>
      <c r="AU504" s="265" t="s">
        <v>87</v>
      </c>
      <c r="AV504" s="14" t="s">
        <v>87</v>
      </c>
      <c r="AW504" s="14" t="s">
        <v>33</v>
      </c>
      <c r="AX504" s="14" t="s">
        <v>77</v>
      </c>
      <c r="AY504" s="265" t="s">
        <v>148</v>
      </c>
    </row>
    <row r="505" s="14" customFormat="1">
      <c r="A505" s="14"/>
      <c r="B505" s="255"/>
      <c r="C505" s="256"/>
      <c r="D505" s="240" t="s">
        <v>159</v>
      </c>
      <c r="E505" s="257" t="s">
        <v>1</v>
      </c>
      <c r="F505" s="258" t="s">
        <v>381</v>
      </c>
      <c r="G505" s="256"/>
      <c r="H505" s="259">
        <v>5.0499999999999998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5" t="s">
        <v>159</v>
      </c>
      <c r="AU505" s="265" t="s">
        <v>87</v>
      </c>
      <c r="AV505" s="14" t="s">
        <v>87</v>
      </c>
      <c r="AW505" s="14" t="s">
        <v>33</v>
      </c>
      <c r="AX505" s="14" t="s">
        <v>77</v>
      </c>
      <c r="AY505" s="265" t="s">
        <v>148</v>
      </c>
    </row>
    <row r="506" s="15" customFormat="1">
      <c r="A506" s="15"/>
      <c r="B506" s="266"/>
      <c r="C506" s="267"/>
      <c r="D506" s="240" t="s">
        <v>159</v>
      </c>
      <c r="E506" s="268" t="s">
        <v>1</v>
      </c>
      <c r="F506" s="269" t="s">
        <v>165</v>
      </c>
      <c r="G506" s="267"/>
      <c r="H506" s="270">
        <v>206.71899999999999</v>
      </c>
      <c r="I506" s="271"/>
      <c r="J506" s="267"/>
      <c r="K506" s="267"/>
      <c r="L506" s="272"/>
      <c r="M506" s="273"/>
      <c r="N506" s="274"/>
      <c r="O506" s="274"/>
      <c r="P506" s="274"/>
      <c r="Q506" s="274"/>
      <c r="R506" s="274"/>
      <c r="S506" s="274"/>
      <c r="T506" s="27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76" t="s">
        <v>159</v>
      </c>
      <c r="AU506" s="276" t="s">
        <v>87</v>
      </c>
      <c r="AV506" s="15" t="s">
        <v>166</v>
      </c>
      <c r="AW506" s="15" t="s">
        <v>33</v>
      </c>
      <c r="AX506" s="15" t="s">
        <v>77</v>
      </c>
      <c r="AY506" s="276" t="s">
        <v>148</v>
      </c>
    </row>
    <row r="507" s="16" customFormat="1">
      <c r="A507" s="16"/>
      <c r="B507" s="277"/>
      <c r="C507" s="278"/>
      <c r="D507" s="240" t="s">
        <v>159</v>
      </c>
      <c r="E507" s="279" t="s">
        <v>1</v>
      </c>
      <c r="F507" s="280" t="s">
        <v>185</v>
      </c>
      <c r="G507" s="278"/>
      <c r="H507" s="281">
        <v>206.71899999999999</v>
      </c>
      <c r="I507" s="282"/>
      <c r="J507" s="278"/>
      <c r="K507" s="278"/>
      <c r="L507" s="283"/>
      <c r="M507" s="284"/>
      <c r="N507" s="285"/>
      <c r="O507" s="285"/>
      <c r="P507" s="285"/>
      <c r="Q507" s="285"/>
      <c r="R507" s="285"/>
      <c r="S507" s="285"/>
      <c r="T507" s="28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87" t="s">
        <v>159</v>
      </c>
      <c r="AU507" s="287" t="s">
        <v>87</v>
      </c>
      <c r="AV507" s="16" t="s">
        <v>155</v>
      </c>
      <c r="AW507" s="16" t="s">
        <v>33</v>
      </c>
      <c r="AX507" s="16" t="s">
        <v>85</v>
      </c>
      <c r="AY507" s="287" t="s">
        <v>148</v>
      </c>
    </row>
    <row r="508" s="2" customFormat="1" ht="24.15" customHeight="1">
      <c r="A508" s="39"/>
      <c r="B508" s="40"/>
      <c r="C508" s="227" t="s">
        <v>500</v>
      </c>
      <c r="D508" s="227" t="s">
        <v>150</v>
      </c>
      <c r="E508" s="228" t="s">
        <v>501</v>
      </c>
      <c r="F508" s="229" t="s">
        <v>502</v>
      </c>
      <c r="G508" s="230" t="s">
        <v>273</v>
      </c>
      <c r="H508" s="231">
        <v>206.71899999999999</v>
      </c>
      <c r="I508" s="232"/>
      <c r="J508" s="233">
        <f>ROUND(I508*H508,2)</f>
        <v>0</v>
      </c>
      <c r="K508" s="229" t="s">
        <v>154</v>
      </c>
      <c r="L508" s="45"/>
      <c r="M508" s="234" t="s">
        <v>1</v>
      </c>
      <c r="N508" s="235" t="s">
        <v>42</v>
      </c>
      <c r="O508" s="92"/>
      <c r="P508" s="236">
        <f>O508*H508</f>
        <v>0</v>
      </c>
      <c r="Q508" s="236">
        <v>0.00031</v>
      </c>
      <c r="R508" s="236">
        <f>Q508*H508</f>
        <v>0.064082890000000003</v>
      </c>
      <c r="S508" s="236">
        <v>0</v>
      </c>
      <c r="T508" s="237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8" t="s">
        <v>155</v>
      </c>
      <c r="AT508" s="238" t="s">
        <v>150</v>
      </c>
      <c r="AU508" s="238" t="s">
        <v>87</v>
      </c>
      <c r="AY508" s="18" t="s">
        <v>148</v>
      </c>
      <c r="BE508" s="239">
        <f>IF(N508="základní",J508,0)</f>
        <v>0</v>
      </c>
      <c r="BF508" s="239">
        <f>IF(N508="snížená",J508,0)</f>
        <v>0</v>
      </c>
      <c r="BG508" s="239">
        <f>IF(N508="zákl. přenesená",J508,0)</f>
        <v>0</v>
      </c>
      <c r="BH508" s="239">
        <f>IF(N508="sníž. přenesená",J508,0)</f>
        <v>0</v>
      </c>
      <c r="BI508" s="239">
        <f>IF(N508="nulová",J508,0)</f>
        <v>0</v>
      </c>
      <c r="BJ508" s="18" t="s">
        <v>85</v>
      </c>
      <c r="BK508" s="239">
        <f>ROUND(I508*H508,2)</f>
        <v>0</v>
      </c>
      <c r="BL508" s="18" t="s">
        <v>155</v>
      </c>
      <c r="BM508" s="238" t="s">
        <v>503</v>
      </c>
    </row>
    <row r="509" s="13" customFormat="1">
      <c r="A509" s="13"/>
      <c r="B509" s="245"/>
      <c r="C509" s="246"/>
      <c r="D509" s="240" t="s">
        <v>159</v>
      </c>
      <c r="E509" s="247" t="s">
        <v>1</v>
      </c>
      <c r="F509" s="248" t="s">
        <v>255</v>
      </c>
      <c r="G509" s="246"/>
      <c r="H509" s="247" t="s">
        <v>1</v>
      </c>
      <c r="I509" s="249"/>
      <c r="J509" s="246"/>
      <c r="K509" s="246"/>
      <c r="L509" s="250"/>
      <c r="M509" s="251"/>
      <c r="N509" s="252"/>
      <c r="O509" s="252"/>
      <c r="P509" s="252"/>
      <c r="Q509" s="252"/>
      <c r="R509" s="252"/>
      <c r="S509" s="252"/>
      <c r="T509" s="25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4" t="s">
        <v>159</v>
      </c>
      <c r="AU509" s="254" t="s">
        <v>87</v>
      </c>
      <c r="AV509" s="13" t="s">
        <v>85</v>
      </c>
      <c r="AW509" s="13" t="s">
        <v>33</v>
      </c>
      <c r="AX509" s="13" t="s">
        <v>77</v>
      </c>
      <c r="AY509" s="254" t="s">
        <v>148</v>
      </c>
    </row>
    <row r="510" s="13" customFormat="1">
      <c r="A510" s="13"/>
      <c r="B510" s="245"/>
      <c r="C510" s="246"/>
      <c r="D510" s="240" t="s">
        <v>159</v>
      </c>
      <c r="E510" s="247" t="s">
        <v>1</v>
      </c>
      <c r="F510" s="248" t="s">
        <v>504</v>
      </c>
      <c r="G510" s="246"/>
      <c r="H510" s="247" t="s">
        <v>1</v>
      </c>
      <c r="I510" s="249"/>
      <c r="J510" s="246"/>
      <c r="K510" s="246"/>
      <c r="L510" s="250"/>
      <c r="M510" s="251"/>
      <c r="N510" s="252"/>
      <c r="O510" s="252"/>
      <c r="P510" s="252"/>
      <c r="Q510" s="252"/>
      <c r="R510" s="252"/>
      <c r="S510" s="252"/>
      <c r="T510" s="25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4" t="s">
        <v>159</v>
      </c>
      <c r="AU510" s="254" t="s">
        <v>87</v>
      </c>
      <c r="AV510" s="13" t="s">
        <v>85</v>
      </c>
      <c r="AW510" s="13" t="s">
        <v>33</v>
      </c>
      <c r="AX510" s="13" t="s">
        <v>77</v>
      </c>
      <c r="AY510" s="254" t="s">
        <v>148</v>
      </c>
    </row>
    <row r="511" s="14" customFormat="1">
      <c r="A511" s="14"/>
      <c r="B511" s="255"/>
      <c r="C511" s="256"/>
      <c r="D511" s="240" t="s">
        <v>159</v>
      </c>
      <c r="E511" s="257" t="s">
        <v>1</v>
      </c>
      <c r="F511" s="258" t="s">
        <v>375</v>
      </c>
      <c r="G511" s="256"/>
      <c r="H511" s="259">
        <v>19.445</v>
      </c>
      <c r="I511" s="260"/>
      <c r="J511" s="256"/>
      <c r="K511" s="256"/>
      <c r="L511" s="261"/>
      <c r="M511" s="262"/>
      <c r="N511" s="263"/>
      <c r="O511" s="263"/>
      <c r="P511" s="263"/>
      <c r="Q511" s="263"/>
      <c r="R511" s="263"/>
      <c r="S511" s="263"/>
      <c r="T511" s="26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5" t="s">
        <v>159</v>
      </c>
      <c r="AU511" s="265" t="s">
        <v>87</v>
      </c>
      <c r="AV511" s="14" t="s">
        <v>87</v>
      </c>
      <c r="AW511" s="14" t="s">
        <v>33</v>
      </c>
      <c r="AX511" s="14" t="s">
        <v>77</v>
      </c>
      <c r="AY511" s="265" t="s">
        <v>148</v>
      </c>
    </row>
    <row r="512" s="14" customFormat="1">
      <c r="A512" s="14"/>
      <c r="B512" s="255"/>
      <c r="C512" s="256"/>
      <c r="D512" s="240" t="s">
        <v>159</v>
      </c>
      <c r="E512" s="257" t="s">
        <v>1</v>
      </c>
      <c r="F512" s="258" t="s">
        <v>376</v>
      </c>
      <c r="G512" s="256"/>
      <c r="H512" s="259">
        <v>2.5249999999999999</v>
      </c>
      <c r="I512" s="260"/>
      <c r="J512" s="256"/>
      <c r="K512" s="256"/>
      <c r="L512" s="261"/>
      <c r="M512" s="262"/>
      <c r="N512" s="263"/>
      <c r="O512" s="263"/>
      <c r="P512" s="263"/>
      <c r="Q512" s="263"/>
      <c r="R512" s="263"/>
      <c r="S512" s="263"/>
      <c r="T512" s="26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5" t="s">
        <v>159</v>
      </c>
      <c r="AU512" s="265" t="s">
        <v>87</v>
      </c>
      <c r="AV512" s="14" t="s">
        <v>87</v>
      </c>
      <c r="AW512" s="14" t="s">
        <v>33</v>
      </c>
      <c r="AX512" s="14" t="s">
        <v>77</v>
      </c>
      <c r="AY512" s="265" t="s">
        <v>148</v>
      </c>
    </row>
    <row r="513" s="14" customFormat="1">
      <c r="A513" s="14"/>
      <c r="B513" s="255"/>
      <c r="C513" s="256"/>
      <c r="D513" s="240" t="s">
        <v>159</v>
      </c>
      <c r="E513" s="257" t="s">
        <v>1</v>
      </c>
      <c r="F513" s="258" t="s">
        <v>377</v>
      </c>
      <c r="G513" s="256"/>
      <c r="H513" s="259">
        <v>3.2669999999999999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5" t="s">
        <v>159</v>
      </c>
      <c r="AU513" s="265" t="s">
        <v>87</v>
      </c>
      <c r="AV513" s="14" t="s">
        <v>87</v>
      </c>
      <c r="AW513" s="14" t="s">
        <v>33</v>
      </c>
      <c r="AX513" s="14" t="s">
        <v>77</v>
      </c>
      <c r="AY513" s="265" t="s">
        <v>148</v>
      </c>
    </row>
    <row r="514" s="14" customFormat="1">
      <c r="A514" s="14"/>
      <c r="B514" s="255"/>
      <c r="C514" s="256"/>
      <c r="D514" s="240" t="s">
        <v>159</v>
      </c>
      <c r="E514" s="257" t="s">
        <v>1</v>
      </c>
      <c r="F514" s="258" t="s">
        <v>378</v>
      </c>
      <c r="G514" s="256"/>
      <c r="H514" s="259">
        <v>100.062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5" t="s">
        <v>159</v>
      </c>
      <c r="AU514" s="265" t="s">
        <v>87</v>
      </c>
      <c r="AV514" s="14" t="s">
        <v>87</v>
      </c>
      <c r="AW514" s="14" t="s">
        <v>33</v>
      </c>
      <c r="AX514" s="14" t="s">
        <v>77</v>
      </c>
      <c r="AY514" s="265" t="s">
        <v>148</v>
      </c>
    </row>
    <row r="515" s="14" customFormat="1">
      <c r="A515" s="14"/>
      <c r="B515" s="255"/>
      <c r="C515" s="256"/>
      <c r="D515" s="240" t="s">
        <v>159</v>
      </c>
      <c r="E515" s="257" t="s">
        <v>1</v>
      </c>
      <c r="F515" s="258" t="s">
        <v>379</v>
      </c>
      <c r="G515" s="256"/>
      <c r="H515" s="259">
        <v>10.050000000000001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5" t="s">
        <v>159</v>
      </c>
      <c r="AU515" s="265" t="s">
        <v>87</v>
      </c>
      <c r="AV515" s="14" t="s">
        <v>87</v>
      </c>
      <c r="AW515" s="14" t="s">
        <v>33</v>
      </c>
      <c r="AX515" s="14" t="s">
        <v>77</v>
      </c>
      <c r="AY515" s="265" t="s">
        <v>148</v>
      </c>
    </row>
    <row r="516" s="14" customFormat="1">
      <c r="A516" s="14"/>
      <c r="B516" s="255"/>
      <c r="C516" s="256"/>
      <c r="D516" s="240" t="s">
        <v>159</v>
      </c>
      <c r="E516" s="257" t="s">
        <v>1</v>
      </c>
      <c r="F516" s="258" t="s">
        <v>380</v>
      </c>
      <c r="G516" s="256"/>
      <c r="H516" s="259">
        <v>66.319999999999993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5" t="s">
        <v>159</v>
      </c>
      <c r="AU516" s="265" t="s">
        <v>87</v>
      </c>
      <c r="AV516" s="14" t="s">
        <v>87</v>
      </c>
      <c r="AW516" s="14" t="s">
        <v>33</v>
      </c>
      <c r="AX516" s="14" t="s">
        <v>77</v>
      </c>
      <c r="AY516" s="265" t="s">
        <v>148</v>
      </c>
    </row>
    <row r="517" s="14" customFormat="1">
      <c r="A517" s="14"/>
      <c r="B517" s="255"/>
      <c r="C517" s="256"/>
      <c r="D517" s="240" t="s">
        <v>159</v>
      </c>
      <c r="E517" s="257" t="s">
        <v>1</v>
      </c>
      <c r="F517" s="258" t="s">
        <v>381</v>
      </c>
      <c r="G517" s="256"/>
      <c r="H517" s="259">
        <v>5.0499999999999998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5" t="s">
        <v>159</v>
      </c>
      <c r="AU517" s="265" t="s">
        <v>87</v>
      </c>
      <c r="AV517" s="14" t="s">
        <v>87</v>
      </c>
      <c r="AW517" s="14" t="s">
        <v>33</v>
      </c>
      <c r="AX517" s="14" t="s">
        <v>77</v>
      </c>
      <c r="AY517" s="265" t="s">
        <v>148</v>
      </c>
    </row>
    <row r="518" s="15" customFormat="1">
      <c r="A518" s="15"/>
      <c r="B518" s="266"/>
      <c r="C518" s="267"/>
      <c r="D518" s="240" t="s">
        <v>159</v>
      </c>
      <c r="E518" s="268" t="s">
        <v>1</v>
      </c>
      <c r="F518" s="269" t="s">
        <v>165</v>
      </c>
      <c r="G518" s="267"/>
      <c r="H518" s="270">
        <v>206.71899999999999</v>
      </c>
      <c r="I518" s="271"/>
      <c r="J518" s="267"/>
      <c r="K518" s="267"/>
      <c r="L518" s="272"/>
      <c r="M518" s="273"/>
      <c r="N518" s="274"/>
      <c r="O518" s="274"/>
      <c r="P518" s="274"/>
      <c r="Q518" s="274"/>
      <c r="R518" s="274"/>
      <c r="S518" s="274"/>
      <c r="T518" s="27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6" t="s">
        <v>159</v>
      </c>
      <c r="AU518" s="276" t="s">
        <v>87</v>
      </c>
      <c r="AV518" s="15" t="s">
        <v>166</v>
      </c>
      <c r="AW518" s="15" t="s">
        <v>33</v>
      </c>
      <c r="AX518" s="15" t="s">
        <v>77</v>
      </c>
      <c r="AY518" s="276" t="s">
        <v>148</v>
      </c>
    </row>
    <row r="519" s="16" customFormat="1">
      <c r="A519" s="16"/>
      <c r="B519" s="277"/>
      <c r="C519" s="278"/>
      <c r="D519" s="240" t="s">
        <v>159</v>
      </c>
      <c r="E519" s="279" t="s">
        <v>1</v>
      </c>
      <c r="F519" s="280" t="s">
        <v>185</v>
      </c>
      <c r="G519" s="278"/>
      <c r="H519" s="281">
        <v>206.71899999999999</v>
      </c>
      <c r="I519" s="282"/>
      <c r="J519" s="278"/>
      <c r="K519" s="278"/>
      <c r="L519" s="283"/>
      <c r="M519" s="284"/>
      <c r="N519" s="285"/>
      <c r="O519" s="285"/>
      <c r="P519" s="285"/>
      <c r="Q519" s="285"/>
      <c r="R519" s="285"/>
      <c r="S519" s="285"/>
      <c r="T519" s="28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87" t="s">
        <v>159</v>
      </c>
      <c r="AU519" s="287" t="s">
        <v>87</v>
      </c>
      <c r="AV519" s="16" t="s">
        <v>155</v>
      </c>
      <c r="AW519" s="16" t="s">
        <v>33</v>
      </c>
      <c r="AX519" s="16" t="s">
        <v>85</v>
      </c>
      <c r="AY519" s="287" t="s">
        <v>148</v>
      </c>
    </row>
    <row r="520" s="2" customFormat="1" ht="33" customHeight="1">
      <c r="A520" s="39"/>
      <c r="B520" s="40"/>
      <c r="C520" s="227" t="s">
        <v>505</v>
      </c>
      <c r="D520" s="227" t="s">
        <v>150</v>
      </c>
      <c r="E520" s="228" t="s">
        <v>506</v>
      </c>
      <c r="F520" s="229" t="s">
        <v>507</v>
      </c>
      <c r="G520" s="230" t="s">
        <v>273</v>
      </c>
      <c r="H520" s="231">
        <v>206.71899999999999</v>
      </c>
      <c r="I520" s="232"/>
      <c r="J520" s="233">
        <f>ROUND(I520*H520,2)</f>
        <v>0</v>
      </c>
      <c r="K520" s="229" t="s">
        <v>154</v>
      </c>
      <c r="L520" s="45"/>
      <c r="M520" s="234" t="s">
        <v>1</v>
      </c>
      <c r="N520" s="235" t="s">
        <v>42</v>
      </c>
      <c r="O520" s="92"/>
      <c r="P520" s="236">
        <f>O520*H520</f>
        <v>0</v>
      </c>
      <c r="Q520" s="236">
        <v>0</v>
      </c>
      <c r="R520" s="236">
        <f>Q520*H520</f>
        <v>0</v>
      </c>
      <c r="S520" s="236">
        <v>0</v>
      </c>
      <c r="T520" s="237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8" t="s">
        <v>155</v>
      </c>
      <c r="AT520" s="238" t="s">
        <v>150</v>
      </c>
      <c r="AU520" s="238" t="s">
        <v>87</v>
      </c>
      <c r="AY520" s="18" t="s">
        <v>148</v>
      </c>
      <c r="BE520" s="239">
        <f>IF(N520="základní",J520,0)</f>
        <v>0</v>
      </c>
      <c r="BF520" s="239">
        <f>IF(N520="snížená",J520,0)</f>
        <v>0</v>
      </c>
      <c r="BG520" s="239">
        <f>IF(N520="zákl. přenesená",J520,0)</f>
        <v>0</v>
      </c>
      <c r="BH520" s="239">
        <f>IF(N520="sníž. přenesená",J520,0)</f>
        <v>0</v>
      </c>
      <c r="BI520" s="239">
        <f>IF(N520="nulová",J520,0)</f>
        <v>0</v>
      </c>
      <c r="BJ520" s="18" t="s">
        <v>85</v>
      </c>
      <c r="BK520" s="239">
        <f>ROUND(I520*H520,2)</f>
        <v>0</v>
      </c>
      <c r="BL520" s="18" t="s">
        <v>155</v>
      </c>
      <c r="BM520" s="238" t="s">
        <v>508</v>
      </c>
    </row>
    <row r="521" s="13" customFormat="1">
      <c r="A521" s="13"/>
      <c r="B521" s="245"/>
      <c r="C521" s="246"/>
      <c r="D521" s="240" t="s">
        <v>159</v>
      </c>
      <c r="E521" s="247" t="s">
        <v>1</v>
      </c>
      <c r="F521" s="248" t="s">
        <v>255</v>
      </c>
      <c r="G521" s="246"/>
      <c r="H521" s="247" t="s">
        <v>1</v>
      </c>
      <c r="I521" s="249"/>
      <c r="J521" s="246"/>
      <c r="K521" s="246"/>
      <c r="L521" s="250"/>
      <c r="M521" s="251"/>
      <c r="N521" s="252"/>
      <c r="O521" s="252"/>
      <c r="P521" s="252"/>
      <c r="Q521" s="252"/>
      <c r="R521" s="252"/>
      <c r="S521" s="252"/>
      <c r="T521" s="25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4" t="s">
        <v>159</v>
      </c>
      <c r="AU521" s="254" t="s">
        <v>87</v>
      </c>
      <c r="AV521" s="13" t="s">
        <v>85</v>
      </c>
      <c r="AW521" s="13" t="s">
        <v>33</v>
      </c>
      <c r="AX521" s="13" t="s">
        <v>77</v>
      </c>
      <c r="AY521" s="254" t="s">
        <v>148</v>
      </c>
    </row>
    <row r="522" s="13" customFormat="1">
      <c r="A522" s="13"/>
      <c r="B522" s="245"/>
      <c r="C522" s="246"/>
      <c r="D522" s="240" t="s">
        <v>159</v>
      </c>
      <c r="E522" s="247" t="s">
        <v>1</v>
      </c>
      <c r="F522" s="248" t="s">
        <v>509</v>
      </c>
      <c r="G522" s="246"/>
      <c r="H522" s="247" t="s">
        <v>1</v>
      </c>
      <c r="I522" s="249"/>
      <c r="J522" s="246"/>
      <c r="K522" s="246"/>
      <c r="L522" s="250"/>
      <c r="M522" s="251"/>
      <c r="N522" s="252"/>
      <c r="O522" s="252"/>
      <c r="P522" s="252"/>
      <c r="Q522" s="252"/>
      <c r="R522" s="252"/>
      <c r="S522" s="252"/>
      <c r="T522" s="25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4" t="s">
        <v>159</v>
      </c>
      <c r="AU522" s="254" t="s">
        <v>87</v>
      </c>
      <c r="AV522" s="13" t="s">
        <v>85</v>
      </c>
      <c r="AW522" s="13" t="s">
        <v>33</v>
      </c>
      <c r="AX522" s="13" t="s">
        <v>77</v>
      </c>
      <c r="AY522" s="254" t="s">
        <v>148</v>
      </c>
    </row>
    <row r="523" s="14" customFormat="1">
      <c r="A523" s="14"/>
      <c r="B523" s="255"/>
      <c r="C523" s="256"/>
      <c r="D523" s="240" t="s">
        <v>159</v>
      </c>
      <c r="E523" s="257" t="s">
        <v>1</v>
      </c>
      <c r="F523" s="258" t="s">
        <v>375</v>
      </c>
      <c r="G523" s="256"/>
      <c r="H523" s="259">
        <v>19.445</v>
      </c>
      <c r="I523" s="260"/>
      <c r="J523" s="256"/>
      <c r="K523" s="256"/>
      <c r="L523" s="261"/>
      <c r="M523" s="262"/>
      <c r="N523" s="263"/>
      <c r="O523" s="263"/>
      <c r="P523" s="263"/>
      <c r="Q523" s="263"/>
      <c r="R523" s="263"/>
      <c r="S523" s="263"/>
      <c r="T523" s="26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5" t="s">
        <v>159</v>
      </c>
      <c r="AU523" s="265" t="s">
        <v>87</v>
      </c>
      <c r="AV523" s="14" t="s">
        <v>87</v>
      </c>
      <c r="AW523" s="14" t="s">
        <v>33</v>
      </c>
      <c r="AX523" s="14" t="s">
        <v>77</v>
      </c>
      <c r="AY523" s="265" t="s">
        <v>148</v>
      </c>
    </row>
    <row r="524" s="14" customFormat="1">
      <c r="A524" s="14"/>
      <c r="B524" s="255"/>
      <c r="C524" s="256"/>
      <c r="D524" s="240" t="s">
        <v>159</v>
      </c>
      <c r="E524" s="257" t="s">
        <v>1</v>
      </c>
      <c r="F524" s="258" t="s">
        <v>376</v>
      </c>
      <c r="G524" s="256"/>
      <c r="H524" s="259">
        <v>2.5249999999999999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5" t="s">
        <v>159</v>
      </c>
      <c r="AU524" s="265" t="s">
        <v>87</v>
      </c>
      <c r="AV524" s="14" t="s">
        <v>87</v>
      </c>
      <c r="AW524" s="14" t="s">
        <v>33</v>
      </c>
      <c r="AX524" s="14" t="s">
        <v>77</v>
      </c>
      <c r="AY524" s="265" t="s">
        <v>148</v>
      </c>
    </row>
    <row r="525" s="14" customFormat="1">
      <c r="A525" s="14"/>
      <c r="B525" s="255"/>
      <c r="C525" s="256"/>
      <c r="D525" s="240" t="s">
        <v>159</v>
      </c>
      <c r="E525" s="257" t="s">
        <v>1</v>
      </c>
      <c r="F525" s="258" t="s">
        <v>377</v>
      </c>
      <c r="G525" s="256"/>
      <c r="H525" s="259">
        <v>3.2669999999999999</v>
      </c>
      <c r="I525" s="260"/>
      <c r="J525" s="256"/>
      <c r="K525" s="256"/>
      <c r="L525" s="261"/>
      <c r="M525" s="262"/>
      <c r="N525" s="263"/>
      <c r="O525" s="263"/>
      <c r="P525" s="263"/>
      <c r="Q525" s="263"/>
      <c r="R525" s="263"/>
      <c r="S525" s="263"/>
      <c r="T525" s="26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5" t="s">
        <v>159</v>
      </c>
      <c r="AU525" s="265" t="s">
        <v>87</v>
      </c>
      <c r="AV525" s="14" t="s">
        <v>87</v>
      </c>
      <c r="AW525" s="14" t="s">
        <v>33</v>
      </c>
      <c r="AX525" s="14" t="s">
        <v>77</v>
      </c>
      <c r="AY525" s="265" t="s">
        <v>148</v>
      </c>
    </row>
    <row r="526" s="14" customFormat="1">
      <c r="A526" s="14"/>
      <c r="B526" s="255"/>
      <c r="C526" s="256"/>
      <c r="D526" s="240" t="s">
        <v>159</v>
      </c>
      <c r="E526" s="257" t="s">
        <v>1</v>
      </c>
      <c r="F526" s="258" t="s">
        <v>378</v>
      </c>
      <c r="G526" s="256"/>
      <c r="H526" s="259">
        <v>100.062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5" t="s">
        <v>159</v>
      </c>
      <c r="AU526" s="265" t="s">
        <v>87</v>
      </c>
      <c r="AV526" s="14" t="s">
        <v>87</v>
      </c>
      <c r="AW526" s="14" t="s">
        <v>33</v>
      </c>
      <c r="AX526" s="14" t="s">
        <v>77</v>
      </c>
      <c r="AY526" s="265" t="s">
        <v>148</v>
      </c>
    </row>
    <row r="527" s="14" customFormat="1">
      <c r="A527" s="14"/>
      <c r="B527" s="255"/>
      <c r="C527" s="256"/>
      <c r="D527" s="240" t="s">
        <v>159</v>
      </c>
      <c r="E527" s="257" t="s">
        <v>1</v>
      </c>
      <c r="F527" s="258" t="s">
        <v>379</v>
      </c>
      <c r="G527" s="256"/>
      <c r="H527" s="259">
        <v>10.050000000000001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5" t="s">
        <v>159</v>
      </c>
      <c r="AU527" s="265" t="s">
        <v>87</v>
      </c>
      <c r="AV527" s="14" t="s">
        <v>87</v>
      </c>
      <c r="AW527" s="14" t="s">
        <v>33</v>
      </c>
      <c r="AX527" s="14" t="s">
        <v>77</v>
      </c>
      <c r="AY527" s="265" t="s">
        <v>148</v>
      </c>
    </row>
    <row r="528" s="14" customFormat="1">
      <c r="A528" s="14"/>
      <c r="B528" s="255"/>
      <c r="C528" s="256"/>
      <c r="D528" s="240" t="s">
        <v>159</v>
      </c>
      <c r="E528" s="257" t="s">
        <v>1</v>
      </c>
      <c r="F528" s="258" t="s">
        <v>380</v>
      </c>
      <c r="G528" s="256"/>
      <c r="H528" s="259">
        <v>66.319999999999993</v>
      </c>
      <c r="I528" s="260"/>
      <c r="J528" s="256"/>
      <c r="K528" s="256"/>
      <c r="L528" s="261"/>
      <c r="M528" s="262"/>
      <c r="N528" s="263"/>
      <c r="O528" s="263"/>
      <c r="P528" s="263"/>
      <c r="Q528" s="263"/>
      <c r="R528" s="263"/>
      <c r="S528" s="263"/>
      <c r="T528" s="26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5" t="s">
        <v>159</v>
      </c>
      <c r="AU528" s="265" t="s">
        <v>87</v>
      </c>
      <c r="AV528" s="14" t="s">
        <v>87</v>
      </c>
      <c r="AW528" s="14" t="s">
        <v>33</v>
      </c>
      <c r="AX528" s="14" t="s">
        <v>77</v>
      </c>
      <c r="AY528" s="265" t="s">
        <v>148</v>
      </c>
    </row>
    <row r="529" s="14" customFormat="1">
      <c r="A529" s="14"/>
      <c r="B529" s="255"/>
      <c r="C529" s="256"/>
      <c r="D529" s="240" t="s">
        <v>159</v>
      </c>
      <c r="E529" s="257" t="s">
        <v>1</v>
      </c>
      <c r="F529" s="258" t="s">
        <v>381</v>
      </c>
      <c r="G529" s="256"/>
      <c r="H529" s="259">
        <v>5.0499999999999998</v>
      </c>
      <c r="I529" s="260"/>
      <c r="J529" s="256"/>
      <c r="K529" s="256"/>
      <c r="L529" s="261"/>
      <c r="M529" s="262"/>
      <c r="N529" s="263"/>
      <c r="O529" s="263"/>
      <c r="P529" s="263"/>
      <c r="Q529" s="263"/>
      <c r="R529" s="263"/>
      <c r="S529" s="263"/>
      <c r="T529" s="26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5" t="s">
        <v>159</v>
      </c>
      <c r="AU529" s="265" t="s">
        <v>87</v>
      </c>
      <c r="AV529" s="14" t="s">
        <v>87</v>
      </c>
      <c r="AW529" s="14" t="s">
        <v>33</v>
      </c>
      <c r="AX529" s="14" t="s">
        <v>77</v>
      </c>
      <c r="AY529" s="265" t="s">
        <v>148</v>
      </c>
    </row>
    <row r="530" s="15" customFormat="1">
      <c r="A530" s="15"/>
      <c r="B530" s="266"/>
      <c r="C530" s="267"/>
      <c r="D530" s="240" t="s">
        <v>159</v>
      </c>
      <c r="E530" s="268" t="s">
        <v>1</v>
      </c>
      <c r="F530" s="269" t="s">
        <v>165</v>
      </c>
      <c r="G530" s="267"/>
      <c r="H530" s="270">
        <v>206.71899999999999</v>
      </c>
      <c r="I530" s="271"/>
      <c r="J530" s="267"/>
      <c r="K530" s="267"/>
      <c r="L530" s="272"/>
      <c r="M530" s="273"/>
      <c r="N530" s="274"/>
      <c r="O530" s="274"/>
      <c r="P530" s="274"/>
      <c r="Q530" s="274"/>
      <c r="R530" s="274"/>
      <c r="S530" s="274"/>
      <c r="T530" s="27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6" t="s">
        <v>159</v>
      </c>
      <c r="AU530" s="276" t="s">
        <v>87</v>
      </c>
      <c r="AV530" s="15" t="s">
        <v>166</v>
      </c>
      <c r="AW530" s="15" t="s">
        <v>33</v>
      </c>
      <c r="AX530" s="15" t="s">
        <v>77</v>
      </c>
      <c r="AY530" s="276" t="s">
        <v>148</v>
      </c>
    </row>
    <row r="531" s="16" customFormat="1">
      <c r="A531" s="16"/>
      <c r="B531" s="277"/>
      <c r="C531" s="278"/>
      <c r="D531" s="240" t="s">
        <v>159</v>
      </c>
      <c r="E531" s="279" t="s">
        <v>1</v>
      </c>
      <c r="F531" s="280" t="s">
        <v>185</v>
      </c>
      <c r="G531" s="278"/>
      <c r="H531" s="281">
        <v>206.71899999999999</v>
      </c>
      <c r="I531" s="282"/>
      <c r="J531" s="278"/>
      <c r="K531" s="278"/>
      <c r="L531" s="283"/>
      <c r="M531" s="284"/>
      <c r="N531" s="285"/>
      <c r="O531" s="285"/>
      <c r="P531" s="285"/>
      <c r="Q531" s="285"/>
      <c r="R531" s="285"/>
      <c r="S531" s="285"/>
      <c r="T531" s="28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87" t="s">
        <v>159</v>
      </c>
      <c r="AU531" s="287" t="s">
        <v>87</v>
      </c>
      <c r="AV531" s="16" t="s">
        <v>155</v>
      </c>
      <c r="AW531" s="16" t="s">
        <v>33</v>
      </c>
      <c r="AX531" s="16" t="s">
        <v>85</v>
      </c>
      <c r="AY531" s="287" t="s">
        <v>148</v>
      </c>
    </row>
    <row r="532" s="2" customFormat="1" ht="24.15" customHeight="1">
      <c r="A532" s="39"/>
      <c r="B532" s="40"/>
      <c r="C532" s="227" t="s">
        <v>510</v>
      </c>
      <c r="D532" s="227" t="s">
        <v>150</v>
      </c>
      <c r="E532" s="228" t="s">
        <v>501</v>
      </c>
      <c r="F532" s="229" t="s">
        <v>502</v>
      </c>
      <c r="G532" s="230" t="s">
        <v>273</v>
      </c>
      <c r="H532" s="231">
        <v>206.71899999999999</v>
      </c>
      <c r="I532" s="232"/>
      <c r="J532" s="233">
        <f>ROUND(I532*H532,2)</f>
        <v>0</v>
      </c>
      <c r="K532" s="229" t="s">
        <v>154</v>
      </c>
      <c r="L532" s="45"/>
      <c r="M532" s="234" t="s">
        <v>1</v>
      </c>
      <c r="N532" s="235" t="s">
        <v>42</v>
      </c>
      <c r="O532" s="92"/>
      <c r="P532" s="236">
        <f>O532*H532</f>
        <v>0</v>
      </c>
      <c r="Q532" s="236">
        <v>0.00031</v>
      </c>
      <c r="R532" s="236">
        <f>Q532*H532</f>
        <v>0.064082890000000003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155</v>
      </c>
      <c r="AT532" s="238" t="s">
        <v>150</v>
      </c>
      <c r="AU532" s="238" t="s">
        <v>87</v>
      </c>
      <c r="AY532" s="18" t="s">
        <v>148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85</v>
      </c>
      <c r="BK532" s="239">
        <f>ROUND(I532*H532,2)</f>
        <v>0</v>
      </c>
      <c r="BL532" s="18" t="s">
        <v>155</v>
      </c>
      <c r="BM532" s="238" t="s">
        <v>511</v>
      </c>
    </row>
    <row r="533" s="13" customFormat="1">
      <c r="A533" s="13"/>
      <c r="B533" s="245"/>
      <c r="C533" s="246"/>
      <c r="D533" s="240" t="s">
        <v>159</v>
      </c>
      <c r="E533" s="247" t="s">
        <v>1</v>
      </c>
      <c r="F533" s="248" t="s">
        <v>255</v>
      </c>
      <c r="G533" s="246"/>
      <c r="H533" s="247" t="s">
        <v>1</v>
      </c>
      <c r="I533" s="249"/>
      <c r="J533" s="246"/>
      <c r="K533" s="246"/>
      <c r="L533" s="250"/>
      <c r="M533" s="251"/>
      <c r="N533" s="252"/>
      <c r="O533" s="252"/>
      <c r="P533" s="252"/>
      <c r="Q533" s="252"/>
      <c r="R533" s="252"/>
      <c r="S533" s="252"/>
      <c r="T533" s="25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4" t="s">
        <v>159</v>
      </c>
      <c r="AU533" s="254" t="s">
        <v>87</v>
      </c>
      <c r="AV533" s="13" t="s">
        <v>85</v>
      </c>
      <c r="AW533" s="13" t="s">
        <v>33</v>
      </c>
      <c r="AX533" s="13" t="s">
        <v>77</v>
      </c>
      <c r="AY533" s="254" t="s">
        <v>148</v>
      </c>
    </row>
    <row r="534" s="13" customFormat="1">
      <c r="A534" s="13"/>
      <c r="B534" s="245"/>
      <c r="C534" s="246"/>
      <c r="D534" s="240" t="s">
        <v>159</v>
      </c>
      <c r="E534" s="247" t="s">
        <v>1</v>
      </c>
      <c r="F534" s="248" t="s">
        <v>504</v>
      </c>
      <c r="G534" s="246"/>
      <c r="H534" s="247" t="s">
        <v>1</v>
      </c>
      <c r="I534" s="249"/>
      <c r="J534" s="246"/>
      <c r="K534" s="246"/>
      <c r="L534" s="250"/>
      <c r="M534" s="251"/>
      <c r="N534" s="252"/>
      <c r="O534" s="252"/>
      <c r="P534" s="252"/>
      <c r="Q534" s="252"/>
      <c r="R534" s="252"/>
      <c r="S534" s="252"/>
      <c r="T534" s="25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4" t="s">
        <v>159</v>
      </c>
      <c r="AU534" s="254" t="s">
        <v>87</v>
      </c>
      <c r="AV534" s="13" t="s">
        <v>85</v>
      </c>
      <c r="AW534" s="13" t="s">
        <v>33</v>
      </c>
      <c r="AX534" s="13" t="s">
        <v>77</v>
      </c>
      <c r="AY534" s="254" t="s">
        <v>148</v>
      </c>
    </row>
    <row r="535" s="14" customFormat="1">
      <c r="A535" s="14"/>
      <c r="B535" s="255"/>
      <c r="C535" s="256"/>
      <c r="D535" s="240" t="s">
        <v>159</v>
      </c>
      <c r="E535" s="257" t="s">
        <v>1</v>
      </c>
      <c r="F535" s="258" t="s">
        <v>375</v>
      </c>
      <c r="G535" s="256"/>
      <c r="H535" s="259">
        <v>19.445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5" t="s">
        <v>159</v>
      </c>
      <c r="AU535" s="265" t="s">
        <v>87</v>
      </c>
      <c r="AV535" s="14" t="s">
        <v>87</v>
      </c>
      <c r="AW535" s="14" t="s">
        <v>33</v>
      </c>
      <c r="AX535" s="14" t="s">
        <v>77</v>
      </c>
      <c r="AY535" s="265" t="s">
        <v>148</v>
      </c>
    </row>
    <row r="536" s="14" customFormat="1">
      <c r="A536" s="14"/>
      <c r="B536" s="255"/>
      <c r="C536" s="256"/>
      <c r="D536" s="240" t="s">
        <v>159</v>
      </c>
      <c r="E536" s="257" t="s">
        <v>1</v>
      </c>
      <c r="F536" s="258" t="s">
        <v>376</v>
      </c>
      <c r="G536" s="256"/>
      <c r="H536" s="259">
        <v>2.5249999999999999</v>
      </c>
      <c r="I536" s="260"/>
      <c r="J536" s="256"/>
      <c r="K536" s="256"/>
      <c r="L536" s="261"/>
      <c r="M536" s="262"/>
      <c r="N536" s="263"/>
      <c r="O536" s="263"/>
      <c r="P536" s="263"/>
      <c r="Q536" s="263"/>
      <c r="R536" s="263"/>
      <c r="S536" s="263"/>
      <c r="T536" s="26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5" t="s">
        <v>159</v>
      </c>
      <c r="AU536" s="265" t="s">
        <v>87</v>
      </c>
      <c r="AV536" s="14" t="s">
        <v>87</v>
      </c>
      <c r="AW536" s="14" t="s">
        <v>33</v>
      </c>
      <c r="AX536" s="14" t="s">
        <v>77</v>
      </c>
      <c r="AY536" s="265" t="s">
        <v>148</v>
      </c>
    </row>
    <row r="537" s="14" customFormat="1">
      <c r="A537" s="14"/>
      <c r="B537" s="255"/>
      <c r="C537" s="256"/>
      <c r="D537" s="240" t="s">
        <v>159</v>
      </c>
      <c r="E537" s="257" t="s">
        <v>1</v>
      </c>
      <c r="F537" s="258" t="s">
        <v>377</v>
      </c>
      <c r="G537" s="256"/>
      <c r="H537" s="259">
        <v>3.2669999999999999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5" t="s">
        <v>159</v>
      </c>
      <c r="AU537" s="265" t="s">
        <v>87</v>
      </c>
      <c r="AV537" s="14" t="s">
        <v>87</v>
      </c>
      <c r="AW537" s="14" t="s">
        <v>33</v>
      </c>
      <c r="AX537" s="14" t="s">
        <v>77</v>
      </c>
      <c r="AY537" s="265" t="s">
        <v>148</v>
      </c>
    </row>
    <row r="538" s="14" customFormat="1">
      <c r="A538" s="14"/>
      <c r="B538" s="255"/>
      <c r="C538" s="256"/>
      <c r="D538" s="240" t="s">
        <v>159</v>
      </c>
      <c r="E538" s="257" t="s">
        <v>1</v>
      </c>
      <c r="F538" s="258" t="s">
        <v>378</v>
      </c>
      <c r="G538" s="256"/>
      <c r="H538" s="259">
        <v>100.062</v>
      </c>
      <c r="I538" s="260"/>
      <c r="J538" s="256"/>
      <c r="K538" s="256"/>
      <c r="L538" s="261"/>
      <c r="M538" s="262"/>
      <c r="N538" s="263"/>
      <c r="O538" s="263"/>
      <c r="P538" s="263"/>
      <c r="Q538" s="263"/>
      <c r="R538" s="263"/>
      <c r="S538" s="263"/>
      <c r="T538" s="26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5" t="s">
        <v>159</v>
      </c>
      <c r="AU538" s="265" t="s">
        <v>87</v>
      </c>
      <c r="AV538" s="14" t="s">
        <v>87</v>
      </c>
      <c r="AW538" s="14" t="s">
        <v>33</v>
      </c>
      <c r="AX538" s="14" t="s">
        <v>77</v>
      </c>
      <c r="AY538" s="265" t="s">
        <v>148</v>
      </c>
    </row>
    <row r="539" s="14" customFormat="1">
      <c r="A539" s="14"/>
      <c r="B539" s="255"/>
      <c r="C539" s="256"/>
      <c r="D539" s="240" t="s">
        <v>159</v>
      </c>
      <c r="E539" s="257" t="s">
        <v>1</v>
      </c>
      <c r="F539" s="258" t="s">
        <v>379</v>
      </c>
      <c r="G539" s="256"/>
      <c r="H539" s="259">
        <v>10.050000000000001</v>
      </c>
      <c r="I539" s="260"/>
      <c r="J539" s="256"/>
      <c r="K539" s="256"/>
      <c r="L539" s="261"/>
      <c r="M539" s="262"/>
      <c r="N539" s="263"/>
      <c r="O539" s="263"/>
      <c r="P539" s="263"/>
      <c r="Q539" s="263"/>
      <c r="R539" s="263"/>
      <c r="S539" s="263"/>
      <c r="T539" s="26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5" t="s">
        <v>159</v>
      </c>
      <c r="AU539" s="265" t="s">
        <v>87</v>
      </c>
      <c r="AV539" s="14" t="s">
        <v>87</v>
      </c>
      <c r="AW539" s="14" t="s">
        <v>33</v>
      </c>
      <c r="AX539" s="14" t="s">
        <v>77</v>
      </c>
      <c r="AY539" s="265" t="s">
        <v>148</v>
      </c>
    </row>
    <row r="540" s="14" customFormat="1">
      <c r="A540" s="14"/>
      <c r="B540" s="255"/>
      <c r="C540" s="256"/>
      <c r="D540" s="240" t="s">
        <v>159</v>
      </c>
      <c r="E540" s="257" t="s">
        <v>1</v>
      </c>
      <c r="F540" s="258" t="s">
        <v>380</v>
      </c>
      <c r="G540" s="256"/>
      <c r="H540" s="259">
        <v>66.319999999999993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5" t="s">
        <v>159</v>
      </c>
      <c r="AU540" s="265" t="s">
        <v>87</v>
      </c>
      <c r="AV540" s="14" t="s">
        <v>87</v>
      </c>
      <c r="AW540" s="14" t="s">
        <v>33</v>
      </c>
      <c r="AX540" s="14" t="s">
        <v>77</v>
      </c>
      <c r="AY540" s="265" t="s">
        <v>148</v>
      </c>
    </row>
    <row r="541" s="14" customFormat="1">
      <c r="A541" s="14"/>
      <c r="B541" s="255"/>
      <c r="C541" s="256"/>
      <c r="D541" s="240" t="s">
        <v>159</v>
      </c>
      <c r="E541" s="257" t="s">
        <v>1</v>
      </c>
      <c r="F541" s="258" t="s">
        <v>381</v>
      </c>
      <c r="G541" s="256"/>
      <c r="H541" s="259">
        <v>5.0499999999999998</v>
      </c>
      <c r="I541" s="260"/>
      <c r="J541" s="256"/>
      <c r="K541" s="256"/>
      <c r="L541" s="261"/>
      <c r="M541" s="262"/>
      <c r="N541" s="263"/>
      <c r="O541" s="263"/>
      <c r="P541" s="263"/>
      <c r="Q541" s="263"/>
      <c r="R541" s="263"/>
      <c r="S541" s="263"/>
      <c r="T541" s="26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5" t="s">
        <v>159</v>
      </c>
      <c r="AU541" s="265" t="s">
        <v>87</v>
      </c>
      <c r="AV541" s="14" t="s">
        <v>87</v>
      </c>
      <c r="AW541" s="14" t="s">
        <v>33</v>
      </c>
      <c r="AX541" s="14" t="s">
        <v>77</v>
      </c>
      <c r="AY541" s="265" t="s">
        <v>148</v>
      </c>
    </row>
    <row r="542" s="15" customFormat="1">
      <c r="A542" s="15"/>
      <c r="B542" s="266"/>
      <c r="C542" s="267"/>
      <c r="D542" s="240" t="s">
        <v>159</v>
      </c>
      <c r="E542" s="268" t="s">
        <v>1</v>
      </c>
      <c r="F542" s="269" t="s">
        <v>165</v>
      </c>
      <c r="G542" s="267"/>
      <c r="H542" s="270">
        <v>206.71899999999999</v>
      </c>
      <c r="I542" s="271"/>
      <c r="J542" s="267"/>
      <c r="K542" s="267"/>
      <c r="L542" s="272"/>
      <c r="M542" s="273"/>
      <c r="N542" s="274"/>
      <c r="O542" s="274"/>
      <c r="P542" s="274"/>
      <c r="Q542" s="274"/>
      <c r="R542" s="274"/>
      <c r="S542" s="274"/>
      <c r="T542" s="27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76" t="s">
        <v>159</v>
      </c>
      <c r="AU542" s="276" t="s">
        <v>87</v>
      </c>
      <c r="AV542" s="15" t="s">
        <v>166</v>
      </c>
      <c r="AW542" s="15" t="s">
        <v>33</v>
      </c>
      <c r="AX542" s="15" t="s">
        <v>77</v>
      </c>
      <c r="AY542" s="276" t="s">
        <v>148</v>
      </c>
    </row>
    <row r="543" s="16" customFormat="1">
      <c r="A543" s="16"/>
      <c r="B543" s="277"/>
      <c r="C543" s="278"/>
      <c r="D543" s="240" t="s">
        <v>159</v>
      </c>
      <c r="E543" s="279" t="s">
        <v>1</v>
      </c>
      <c r="F543" s="280" t="s">
        <v>185</v>
      </c>
      <c r="G543" s="278"/>
      <c r="H543" s="281">
        <v>206.71899999999999</v>
      </c>
      <c r="I543" s="282"/>
      <c r="J543" s="278"/>
      <c r="K543" s="278"/>
      <c r="L543" s="283"/>
      <c r="M543" s="284"/>
      <c r="N543" s="285"/>
      <c r="O543" s="285"/>
      <c r="P543" s="285"/>
      <c r="Q543" s="285"/>
      <c r="R543" s="285"/>
      <c r="S543" s="285"/>
      <c r="T543" s="28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T543" s="287" t="s">
        <v>159</v>
      </c>
      <c r="AU543" s="287" t="s">
        <v>87</v>
      </c>
      <c r="AV543" s="16" t="s">
        <v>155</v>
      </c>
      <c r="AW543" s="16" t="s">
        <v>33</v>
      </c>
      <c r="AX543" s="16" t="s">
        <v>85</v>
      </c>
      <c r="AY543" s="287" t="s">
        <v>148</v>
      </c>
    </row>
    <row r="544" s="2" customFormat="1" ht="33" customHeight="1">
      <c r="A544" s="39"/>
      <c r="B544" s="40"/>
      <c r="C544" s="227" t="s">
        <v>512</v>
      </c>
      <c r="D544" s="227" t="s">
        <v>150</v>
      </c>
      <c r="E544" s="228" t="s">
        <v>513</v>
      </c>
      <c r="F544" s="229" t="s">
        <v>514</v>
      </c>
      <c r="G544" s="230" t="s">
        <v>273</v>
      </c>
      <c r="H544" s="231">
        <v>206.71899999999999</v>
      </c>
      <c r="I544" s="232"/>
      <c r="J544" s="233">
        <f>ROUND(I544*H544,2)</f>
        <v>0</v>
      </c>
      <c r="K544" s="229" t="s">
        <v>154</v>
      </c>
      <c r="L544" s="45"/>
      <c r="M544" s="234" t="s">
        <v>1</v>
      </c>
      <c r="N544" s="235" t="s">
        <v>42</v>
      </c>
      <c r="O544" s="92"/>
      <c r="P544" s="236">
        <f>O544*H544</f>
        <v>0</v>
      </c>
      <c r="Q544" s="236">
        <v>0</v>
      </c>
      <c r="R544" s="236">
        <f>Q544*H544</f>
        <v>0</v>
      </c>
      <c r="S544" s="236">
        <v>0</v>
      </c>
      <c r="T544" s="237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8" t="s">
        <v>155</v>
      </c>
      <c r="AT544" s="238" t="s">
        <v>150</v>
      </c>
      <c r="AU544" s="238" t="s">
        <v>87</v>
      </c>
      <c r="AY544" s="18" t="s">
        <v>148</v>
      </c>
      <c r="BE544" s="239">
        <f>IF(N544="základní",J544,0)</f>
        <v>0</v>
      </c>
      <c r="BF544" s="239">
        <f>IF(N544="snížená",J544,0)</f>
        <v>0</v>
      </c>
      <c r="BG544" s="239">
        <f>IF(N544="zákl. přenesená",J544,0)</f>
        <v>0</v>
      </c>
      <c r="BH544" s="239">
        <f>IF(N544="sníž. přenesená",J544,0)</f>
        <v>0</v>
      </c>
      <c r="BI544" s="239">
        <f>IF(N544="nulová",J544,0)</f>
        <v>0</v>
      </c>
      <c r="BJ544" s="18" t="s">
        <v>85</v>
      </c>
      <c r="BK544" s="239">
        <f>ROUND(I544*H544,2)</f>
        <v>0</v>
      </c>
      <c r="BL544" s="18" t="s">
        <v>155</v>
      </c>
      <c r="BM544" s="238" t="s">
        <v>515</v>
      </c>
    </row>
    <row r="545" s="13" customFormat="1">
      <c r="A545" s="13"/>
      <c r="B545" s="245"/>
      <c r="C545" s="246"/>
      <c r="D545" s="240" t="s">
        <v>159</v>
      </c>
      <c r="E545" s="247" t="s">
        <v>1</v>
      </c>
      <c r="F545" s="248" t="s">
        <v>255</v>
      </c>
      <c r="G545" s="246"/>
      <c r="H545" s="247" t="s">
        <v>1</v>
      </c>
      <c r="I545" s="249"/>
      <c r="J545" s="246"/>
      <c r="K545" s="246"/>
      <c r="L545" s="250"/>
      <c r="M545" s="251"/>
      <c r="N545" s="252"/>
      <c r="O545" s="252"/>
      <c r="P545" s="252"/>
      <c r="Q545" s="252"/>
      <c r="R545" s="252"/>
      <c r="S545" s="252"/>
      <c r="T545" s="25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4" t="s">
        <v>159</v>
      </c>
      <c r="AU545" s="254" t="s">
        <v>87</v>
      </c>
      <c r="AV545" s="13" t="s">
        <v>85</v>
      </c>
      <c r="AW545" s="13" t="s">
        <v>33</v>
      </c>
      <c r="AX545" s="13" t="s">
        <v>77</v>
      </c>
      <c r="AY545" s="254" t="s">
        <v>148</v>
      </c>
    </row>
    <row r="546" s="13" customFormat="1">
      <c r="A546" s="13"/>
      <c r="B546" s="245"/>
      <c r="C546" s="246"/>
      <c r="D546" s="240" t="s">
        <v>159</v>
      </c>
      <c r="E546" s="247" t="s">
        <v>1</v>
      </c>
      <c r="F546" s="248" t="s">
        <v>516</v>
      </c>
      <c r="G546" s="246"/>
      <c r="H546" s="247" t="s">
        <v>1</v>
      </c>
      <c r="I546" s="249"/>
      <c r="J546" s="246"/>
      <c r="K546" s="246"/>
      <c r="L546" s="250"/>
      <c r="M546" s="251"/>
      <c r="N546" s="252"/>
      <c r="O546" s="252"/>
      <c r="P546" s="252"/>
      <c r="Q546" s="252"/>
      <c r="R546" s="252"/>
      <c r="S546" s="252"/>
      <c r="T546" s="25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4" t="s">
        <v>159</v>
      </c>
      <c r="AU546" s="254" t="s">
        <v>87</v>
      </c>
      <c r="AV546" s="13" t="s">
        <v>85</v>
      </c>
      <c r="AW546" s="13" t="s">
        <v>33</v>
      </c>
      <c r="AX546" s="13" t="s">
        <v>77</v>
      </c>
      <c r="AY546" s="254" t="s">
        <v>148</v>
      </c>
    </row>
    <row r="547" s="14" customFormat="1">
      <c r="A547" s="14"/>
      <c r="B547" s="255"/>
      <c r="C547" s="256"/>
      <c r="D547" s="240" t="s">
        <v>159</v>
      </c>
      <c r="E547" s="257" t="s">
        <v>1</v>
      </c>
      <c r="F547" s="258" t="s">
        <v>375</v>
      </c>
      <c r="G547" s="256"/>
      <c r="H547" s="259">
        <v>19.445</v>
      </c>
      <c r="I547" s="260"/>
      <c r="J547" s="256"/>
      <c r="K547" s="256"/>
      <c r="L547" s="261"/>
      <c r="M547" s="262"/>
      <c r="N547" s="263"/>
      <c r="O547" s="263"/>
      <c r="P547" s="263"/>
      <c r="Q547" s="263"/>
      <c r="R547" s="263"/>
      <c r="S547" s="263"/>
      <c r="T547" s="26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5" t="s">
        <v>159</v>
      </c>
      <c r="AU547" s="265" t="s">
        <v>87</v>
      </c>
      <c r="AV547" s="14" t="s">
        <v>87</v>
      </c>
      <c r="AW547" s="14" t="s">
        <v>33</v>
      </c>
      <c r="AX547" s="14" t="s">
        <v>77</v>
      </c>
      <c r="AY547" s="265" t="s">
        <v>148</v>
      </c>
    </row>
    <row r="548" s="14" customFormat="1">
      <c r="A548" s="14"/>
      <c r="B548" s="255"/>
      <c r="C548" s="256"/>
      <c r="D548" s="240" t="s">
        <v>159</v>
      </c>
      <c r="E548" s="257" t="s">
        <v>1</v>
      </c>
      <c r="F548" s="258" t="s">
        <v>376</v>
      </c>
      <c r="G548" s="256"/>
      <c r="H548" s="259">
        <v>2.5249999999999999</v>
      </c>
      <c r="I548" s="260"/>
      <c r="J548" s="256"/>
      <c r="K548" s="256"/>
      <c r="L548" s="261"/>
      <c r="M548" s="262"/>
      <c r="N548" s="263"/>
      <c r="O548" s="263"/>
      <c r="P548" s="263"/>
      <c r="Q548" s="263"/>
      <c r="R548" s="263"/>
      <c r="S548" s="263"/>
      <c r="T548" s="26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5" t="s">
        <v>159</v>
      </c>
      <c r="AU548" s="265" t="s">
        <v>87</v>
      </c>
      <c r="AV548" s="14" t="s">
        <v>87</v>
      </c>
      <c r="AW548" s="14" t="s">
        <v>33</v>
      </c>
      <c r="AX548" s="14" t="s">
        <v>77</v>
      </c>
      <c r="AY548" s="265" t="s">
        <v>148</v>
      </c>
    </row>
    <row r="549" s="14" customFormat="1">
      <c r="A549" s="14"/>
      <c r="B549" s="255"/>
      <c r="C549" s="256"/>
      <c r="D549" s="240" t="s">
        <v>159</v>
      </c>
      <c r="E549" s="257" t="s">
        <v>1</v>
      </c>
      <c r="F549" s="258" t="s">
        <v>377</v>
      </c>
      <c r="G549" s="256"/>
      <c r="H549" s="259">
        <v>3.2669999999999999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5" t="s">
        <v>159</v>
      </c>
      <c r="AU549" s="265" t="s">
        <v>87</v>
      </c>
      <c r="AV549" s="14" t="s">
        <v>87</v>
      </c>
      <c r="AW549" s="14" t="s">
        <v>33</v>
      </c>
      <c r="AX549" s="14" t="s">
        <v>77</v>
      </c>
      <c r="AY549" s="265" t="s">
        <v>148</v>
      </c>
    </row>
    <row r="550" s="14" customFormat="1">
      <c r="A550" s="14"/>
      <c r="B550" s="255"/>
      <c r="C550" s="256"/>
      <c r="D550" s="240" t="s">
        <v>159</v>
      </c>
      <c r="E550" s="257" t="s">
        <v>1</v>
      </c>
      <c r="F550" s="258" t="s">
        <v>378</v>
      </c>
      <c r="G550" s="256"/>
      <c r="H550" s="259">
        <v>100.062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5" t="s">
        <v>159</v>
      </c>
      <c r="AU550" s="265" t="s">
        <v>87</v>
      </c>
      <c r="AV550" s="14" t="s">
        <v>87</v>
      </c>
      <c r="AW550" s="14" t="s">
        <v>33</v>
      </c>
      <c r="AX550" s="14" t="s">
        <v>77</v>
      </c>
      <c r="AY550" s="265" t="s">
        <v>148</v>
      </c>
    </row>
    <row r="551" s="14" customFormat="1">
      <c r="A551" s="14"/>
      <c r="B551" s="255"/>
      <c r="C551" s="256"/>
      <c r="D551" s="240" t="s">
        <v>159</v>
      </c>
      <c r="E551" s="257" t="s">
        <v>1</v>
      </c>
      <c r="F551" s="258" t="s">
        <v>379</v>
      </c>
      <c r="G551" s="256"/>
      <c r="H551" s="259">
        <v>10.050000000000001</v>
      </c>
      <c r="I551" s="260"/>
      <c r="J551" s="256"/>
      <c r="K551" s="256"/>
      <c r="L551" s="261"/>
      <c r="M551" s="262"/>
      <c r="N551" s="263"/>
      <c r="O551" s="263"/>
      <c r="P551" s="263"/>
      <c r="Q551" s="263"/>
      <c r="R551" s="263"/>
      <c r="S551" s="263"/>
      <c r="T551" s="26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5" t="s">
        <v>159</v>
      </c>
      <c r="AU551" s="265" t="s">
        <v>87</v>
      </c>
      <c r="AV551" s="14" t="s">
        <v>87</v>
      </c>
      <c r="AW551" s="14" t="s">
        <v>33</v>
      </c>
      <c r="AX551" s="14" t="s">
        <v>77</v>
      </c>
      <c r="AY551" s="265" t="s">
        <v>148</v>
      </c>
    </row>
    <row r="552" s="14" customFormat="1">
      <c r="A552" s="14"/>
      <c r="B552" s="255"/>
      <c r="C552" s="256"/>
      <c r="D552" s="240" t="s">
        <v>159</v>
      </c>
      <c r="E552" s="257" t="s">
        <v>1</v>
      </c>
      <c r="F552" s="258" t="s">
        <v>380</v>
      </c>
      <c r="G552" s="256"/>
      <c r="H552" s="259">
        <v>66.319999999999993</v>
      </c>
      <c r="I552" s="260"/>
      <c r="J552" s="256"/>
      <c r="K552" s="256"/>
      <c r="L552" s="261"/>
      <c r="M552" s="262"/>
      <c r="N552" s="263"/>
      <c r="O552" s="263"/>
      <c r="P552" s="263"/>
      <c r="Q552" s="263"/>
      <c r="R552" s="263"/>
      <c r="S552" s="263"/>
      <c r="T552" s="26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5" t="s">
        <v>159</v>
      </c>
      <c r="AU552" s="265" t="s">
        <v>87</v>
      </c>
      <c r="AV552" s="14" t="s">
        <v>87</v>
      </c>
      <c r="AW552" s="14" t="s">
        <v>33</v>
      </c>
      <c r="AX552" s="14" t="s">
        <v>77</v>
      </c>
      <c r="AY552" s="265" t="s">
        <v>148</v>
      </c>
    </row>
    <row r="553" s="14" customFormat="1">
      <c r="A553" s="14"/>
      <c r="B553" s="255"/>
      <c r="C553" s="256"/>
      <c r="D553" s="240" t="s">
        <v>159</v>
      </c>
      <c r="E553" s="257" t="s">
        <v>1</v>
      </c>
      <c r="F553" s="258" t="s">
        <v>381</v>
      </c>
      <c r="G553" s="256"/>
      <c r="H553" s="259">
        <v>5.0499999999999998</v>
      </c>
      <c r="I553" s="260"/>
      <c r="J553" s="256"/>
      <c r="K553" s="256"/>
      <c r="L553" s="261"/>
      <c r="M553" s="262"/>
      <c r="N553" s="263"/>
      <c r="O553" s="263"/>
      <c r="P553" s="263"/>
      <c r="Q553" s="263"/>
      <c r="R553" s="263"/>
      <c r="S553" s="263"/>
      <c r="T553" s="26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5" t="s">
        <v>159</v>
      </c>
      <c r="AU553" s="265" t="s">
        <v>87</v>
      </c>
      <c r="AV553" s="14" t="s">
        <v>87</v>
      </c>
      <c r="AW553" s="14" t="s">
        <v>33</v>
      </c>
      <c r="AX553" s="14" t="s">
        <v>77</v>
      </c>
      <c r="AY553" s="265" t="s">
        <v>148</v>
      </c>
    </row>
    <row r="554" s="15" customFormat="1">
      <c r="A554" s="15"/>
      <c r="B554" s="266"/>
      <c r="C554" s="267"/>
      <c r="D554" s="240" t="s">
        <v>159</v>
      </c>
      <c r="E554" s="268" t="s">
        <v>1</v>
      </c>
      <c r="F554" s="269" t="s">
        <v>165</v>
      </c>
      <c r="G554" s="267"/>
      <c r="H554" s="270">
        <v>206.71899999999999</v>
      </c>
      <c r="I554" s="271"/>
      <c r="J554" s="267"/>
      <c r="K554" s="267"/>
      <c r="L554" s="272"/>
      <c r="M554" s="273"/>
      <c r="N554" s="274"/>
      <c r="O554" s="274"/>
      <c r="P554" s="274"/>
      <c r="Q554" s="274"/>
      <c r="R554" s="274"/>
      <c r="S554" s="274"/>
      <c r="T554" s="27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76" t="s">
        <v>159</v>
      </c>
      <c r="AU554" s="276" t="s">
        <v>87</v>
      </c>
      <c r="AV554" s="15" t="s">
        <v>166</v>
      </c>
      <c r="AW554" s="15" t="s">
        <v>33</v>
      </c>
      <c r="AX554" s="15" t="s">
        <v>77</v>
      </c>
      <c r="AY554" s="276" t="s">
        <v>148</v>
      </c>
    </row>
    <row r="555" s="16" customFormat="1">
      <c r="A555" s="16"/>
      <c r="B555" s="277"/>
      <c r="C555" s="278"/>
      <c r="D555" s="240" t="s">
        <v>159</v>
      </c>
      <c r="E555" s="279" t="s">
        <v>1</v>
      </c>
      <c r="F555" s="280" t="s">
        <v>185</v>
      </c>
      <c r="G555" s="278"/>
      <c r="H555" s="281">
        <v>206.71899999999999</v>
      </c>
      <c r="I555" s="282"/>
      <c r="J555" s="278"/>
      <c r="K555" s="278"/>
      <c r="L555" s="283"/>
      <c r="M555" s="284"/>
      <c r="N555" s="285"/>
      <c r="O555" s="285"/>
      <c r="P555" s="285"/>
      <c r="Q555" s="285"/>
      <c r="R555" s="285"/>
      <c r="S555" s="285"/>
      <c r="T555" s="28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T555" s="287" t="s">
        <v>159</v>
      </c>
      <c r="AU555" s="287" t="s">
        <v>87</v>
      </c>
      <c r="AV555" s="16" t="s">
        <v>155</v>
      </c>
      <c r="AW555" s="16" t="s">
        <v>33</v>
      </c>
      <c r="AX555" s="16" t="s">
        <v>85</v>
      </c>
      <c r="AY555" s="287" t="s">
        <v>148</v>
      </c>
    </row>
    <row r="556" s="2" customFormat="1" ht="24.15" customHeight="1">
      <c r="A556" s="39"/>
      <c r="B556" s="40"/>
      <c r="C556" s="227" t="s">
        <v>517</v>
      </c>
      <c r="D556" s="227" t="s">
        <v>150</v>
      </c>
      <c r="E556" s="228" t="s">
        <v>501</v>
      </c>
      <c r="F556" s="229" t="s">
        <v>502</v>
      </c>
      <c r="G556" s="230" t="s">
        <v>273</v>
      </c>
      <c r="H556" s="231">
        <v>206.71899999999999</v>
      </c>
      <c r="I556" s="232"/>
      <c r="J556" s="233">
        <f>ROUND(I556*H556,2)</f>
        <v>0</v>
      </c>
      <c r="K556" s="229" t="s">
        <v>154</v>
      </c>
      <c r="L556" s="45"/>
      <c r="M556" s="234" t="s">
        <v>1</v>
      </c>
      <c r="N556" s="235" t="s">
        <v>42</v>
      </c>
      <c r="O556" s="92"/>
      <c r="P556" s="236">
        <f>O556*H556</f>
        <v>0</v>
      </c>
      <c r="Q556" s="236">
        <v>0.00031</v>
      </c>
      <c r="R556" s="236">
        <f>Q556*H556</f>
        <v>0.064082890000000003</v>
      </c>
      <c r="S556" s="236">
        <v>0</v>
      </c>
      <c r="T556" s="237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8" t="s">
        <v>155</v>
      </c>
      <c r="AT556" s="238" t="s">
        <v>150</v>
      </c>
      <c r="AU556" s="238" t="s">
        <v>87</v>
      </c>
      <c r="AY556" s="18" t="s">
        <v>148</v>
      </c>
      <c r="BE556" s="239">
        <f>IF(N556="základní",J556,0)</f>
        <v>0</v>
      </c>
      <c r="BF556" s="239">
        <f>IF(N556="snížená",J556,0)</f>
        <v>0</v>
      </c>
      <c r="BG556" s="239">
        <f>IF(N556="zákl. přenesená",J556,0)</f>
        <v>0</v>
      </c>
      <c r="BH556" s="239">
        <f>IF(N556="sníž. přenesená",J556,0)</f>
        <v>0</v>
      </c>
      <c r="BI556" s="239">
        <f>IF(N556="nulová",J556,0)</f>
        <v>0</v>
      </c>
      <c r="BJ556" s="18" t="s">
        <v>85</v>
      </c>
      <c r="BK556" s="239">
        <f>ROUND(I556*H556,2)</f>
        <v>0</v>
      </c>
      <c r="BL556" s="18" t="s">
        <v>155</v>
      </c>
      <c r="BM556" s="238" t="s">
        <v>518</v>
      </c>
    </row>
    <row r="557" s="13" customFormat="1">
      <c r="A557" s="13"/>
      <c r="B557" s="245"/>
      <c r="C557" s="246"/>
      <c r="D557" s="240" t="s">
        <v>159</v>
      </c>
      <c r="E557" s="247" t="s">
        <v>1</v>
      </c>
      <c r="F557" s="248" t="s">
        <v>255</v>
      </c>
      <c r="G557" s="246"/>
      <c r="H557" s="247" t="s">
        <v>1</v>
      </c>
      <c r="I557" s="249"/>
      <c r="J557" s="246"/>
      <c r="K557" s="246"/>
      <c r="L557" s="250"/>
      <c r="M557" s="251"/>
      <c r="N557" s="252"/>
      <c r="O557" s="252"/>
      <c r="P557" s="252"/>
      <c r="Q557" s="252"/>
      <c r="R557" s="252"/>
      <c r="S557" s="252"/>
      <c r="T557" s="25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4" t="s">
        <v>159</v>
      </c>
      <c r="AU557" s="254" t="s">
        <v>87</v>
      </c>
      <c r="AV557" s="13" t="s">
        <v>85</v>
      </c>
      <c r="AW557" s="13" t="s">
        <v>33</v>
      </c>
      <c r="AX557" s="13" t="s">
        <v>77</v>
      </c>
      <c r="AY557" s="254" t="s">
        <v>148</v>
      </c>
    </row>
    <row r="558" s="13" customFormat="1">
      <c r="A558" s="13"/>
      <c r="B558" s="245"/>
      <c r="C558" s="246"/>
      <c r="D558" s="240" t="s">
        <v>159</v>
      </c>
      <c r="E558" s="247" t="s">
        <v>1</v>
      </c>
      <c r="F558" s="248" t="s">
        <v>504</v>
      </c>
      <c r="G558" s="246"/>
      <c r="H558" s="247" t="s">
        <v>1</v>
      </c>
      <c r="I558" s="249"/>
      <c r="J558" s="246"/>
      <c r="K558" s="246"/>
      <c r="L558" s="250"/>
      <c r="M558" s="251"/>
      <c r="N558" s="252"/>
      <c r="O558" s="252"/>
      <c r="P558" s="252"/>
      <c r="Q558" s="252"/>
      <c r="R558" s="252"/>
      <c r="S558" s="252"/>
      <c r="T558" s="25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4" t="s">
        <v>159</v>
      </c>
      <c r="AU558" s="254" t="s">
        <v>87</v>
      </c>
      <c r="AV558" s="13" t="s">
        <v>85</v>
      </c>
      <c r="AW558" s="13" t="s">
        <v>33</v>
      </c>
      <c r="AX558" s="13" t="s">
        <v>77</v>
      </c>
      <c r="AY558" s="254" t="s">
        <v>148</v>
      </c>
    </row>
    <row r="559" s="14" customFormat="1">
      <c r="A559" s="14"/>
      <c r="B559" s="255"/>
      <c r="C559" s="256"/>
      <c r="D559" s="240" t="s">
        <v>159</v>
      </c>
      <c r="E559" s="257" t="s">
        <v>1</v>
      </c>
      <c r="F559" s="258" t="s">
        <v>375</v>
      </c>
      <c r="G559" s="256"/>
      <c r="H559" s="259">
        <v>19.445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5" t="s">
        <v>159</v>
      </c>
      <c r="AU559" s="265" t="s">
        <v>87</v>
      </c>
      <c r="AV559" s="14" t="s">
        <v>87</v>
      </c>
      <c r="AW559" s="14" t="s">
        <v>33</v>
      </c>
      <c r="AX559" s="14" t="s">
        <v>77</v>
      </c>
      <c r="AY559" s="265" t="s">
        <v>148</v>
      </c>
    </row>
    <row r="560" s="14" customFormat="1">
      <c r="A560" s="14"/>
      <c r="B560" s="255"/>
      <c r="C560" s="256"/>
      <c r="D560" s="240" t="s">
        <v>159</v>
      </c>
      <c r="E560" s="257" t="s">
        <v>1</v>
      </c>
      <c r="F560" s="258" t="s">
        <v>376</v>
      </c>
      <c r="G560" s="256"/>
      <c r="H560" s="259">
        <v>2.5249999999999999</v>
      </c>
      <c r="I560" s="260"/>
      <c r="J560" s="256"/>
      <c r="K560" s="256"/>
      <c r="L560" s="261"/>
      <c r="M560" s="262"/>
      <c r="N560" s="263"/>
      <c r="O560" s="263"/>
      <c r="P560" s="263"/>
      <c r="Q560" s="263"/>
      <c r="R560" s="263"/>
      <c r="S560" s="263"/>
      <c r="T560" s="26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5" t="s">
        <v>159</v>
      </c>
      <c r="AU560" s="265" t="s">
        <v>87</v>
      </c>
      <c r="AV560" s="14" t="s">
        <v>87</v>
      </c>
      <c r="AW560" s="14" t="s">
        <v>33</v>
      </c>
      <c r="AX560" s="14" t="s">
        <v>77</v>
      </c>
      <c r="AY560" s="265" t="s">
        <v>148</v>
      </c>
    </row>
    <row r="561" s="14" customFormat="1">
      <c r="A561" s="14"/>
      <c r="B561" s="255"/>
      <c r="C561" s="256"/>
      <c r="D561" s="240" t="s">
        <v>159</v>
      </c>
      <c r="E561" s="257" t="s">
        <v>1</v>
      </c>
      <c r="F561" s="258" t="s">
        <v>377</v>
      </c>
      <c r="G561" s="256"/>
      <c r="H561" s="259">
        <v>3.2669999999999999</v>
      </c>
      <c r="I561" s="260"/>
      <c r="J561" s="256"/>
      <c r="K561" s="256"/>
      <c r="L561" s="261"/>
      <c r="M561" s="262"/>
      <c r="N561" s="263"/>
      <c r="O561" s="263"/>
      <c r="P561" s="263"/>
      <c r="Q561" s="263"/>
      <c r="R561" s="263"/>
      <c r="S561" s="263"/>
      <c r="T561" s="26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5" t="s">
        <v>159</v>
      </c>
      <c r="AU561" s="265" t="s">
        <v>87</v>
      </c>
      <c r="AV561" s="14" t="s">
        <v>87</v>
      </c>
      <c r="AW561" s="14" t="s">
        <v>33</v>
      </c>
      <c r="AX561" s="14" t="s">
        <v>77</v>
      </c>
      <c r="AY561" s="265" t="s">
        <v>148</v>
      </c>
    </row>
    <row r="562" s="14" customFormat="1">
      <c r="A562" s="14"/>
      <c r="B562" s="255"/>
      <c r="C562" s="256"/>
      <c r="D562" s="240" t="s">
        <v>159</v>
      </c>
      <c r="E562" s="257" t="s">
        <v>1</v>
      </c>
      <c r="F562" s="258" t="s">
        <v>378</v>
      </c>
      <c r="G562" s="256"/>
      <c r="H562" s="259">
        <v>100.062</v>
      </c>
      <c r="I562" s="260"/>
      <c r="J562" s="256"/>
      <c r="K562" s="256"/>
      <c r="L562" s="261"/>
      <c r="M562" s="262"/>
      <c r="N562" s="263"/>
      <c r="O562" s="263"/>
      <c r="P562" s="263"/>
      <c r="Q562" s="263"/>
      <c r="R562" s="263"/>
      <c r="S562" s="263"/>
      <c r="T562" s="26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5" t="s">
        <v>159</v>
      </c>
      <c r="AU562" s="265" t="s">
        <v>87</v>
      </c>
      <c r="AV562" s="14" t="s">
        <v>87</v>
      </c>
      <c r="AW562" s="14" t="s">
        <v>33</v>
      </c>
      <c r="AX562" s="14" t="s">
        <v>77</v>
      </c>
      <c r="AY562" s="265" t="s">
        <v>148</v>
      </c>
    </row>
    <row r="563" s="14" customFormat="1">
      <c r="A563" s="14"/>
      <c r="B563" s="255"/>
      <c r="C563" s="256"/>
      <c r="D563" s="240" t="s">
        <v>159</v>
      </c>
      <c r="E563" s="257" t="s">
        <v>1</v>
      </c>
      <c r="F563" s="258" t="s">
        <v>379</v>
      </c>
      <c r="G563" s="256"/>
      <c r="H563" s="259">
        <v>10.050000000000001</v>
      </c>
      <c r="I563" s="260"/>
      <c r="J563" s="256"/>
      <c r="K563" s="256"/>
      <c r="L563" s="261"/>
      <c r="M563" s="262"/>
      <c r="N563" s="263"/>
      <c r="O563" s="263"/>
      <c r="P563" s="263"/>
      <c r="Q563" s="263"/>
      <c r="R563" s="263"/>
      <c r="S563" s="263"/>
      <c r="T563" s="26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5" t="s">
        <v>159</v>
      </c>
      <c r="AU563" s="265" t="s">
        <v>87</v>
      </c>
      <c r="AV563" s="14" t="s">
        <v>87</v>
      </c>
      <c r="AW563" s="14" t="s">
        <v>33</v>
      </c>
      <c r="AX563" s="14" t="s">
        <v>77</v>
      </c>
      <c r="AY563" s="265" t="s">
        <v>148</v>
      </c>
    </row>
    <row r="564" s="14" customFormat="1">
      <c r="A564" s="14"/>
      <c r="B564" s="255"/>
      <c r="C564" s="256"/>
      <c r="D564" s="240" t="s">
        <v>159</v>
      </c>
      <c r="E564" s="257" t="s">
        <v>1</v>
      </c>
      <c r="F564" s="258" t="s">
        <v>380</v>
      </c>
      <c r="G564" s="256"/>
      <c r="H564" s="259">
        <v>66.319999999999993</v>
      </c>
      <c r="I564" s="260"/>
      <c r="J564" s="256"/>
      <c r="K564" s="256"/>
      <c r="L564" s="261"/>
      <c r="M564" s="262"/>
      <c r="N564" s="263"/>
      <c r="O564" s="263"/>
      <c r="P564" s="263"/>
      <c r="Q564" s="263"/>
      <c r="R564" s="263"/>
      <c r="S564" s="263"/>
      <c r="T564" s="26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5" t="s">
        <v>159</v>
      </c>
      <c r="AU564" s="265" t="s">
        <v>87</v>
      </c>
      <c r="AV564" s="14" t="s">
        <v>87</v>
      </c>
      <c r="AW564" s="14" t="s">
        <v>33</v>
      </c>
      <c r="AX564" s="14" t="s">
        <v>77</v>
      </c>
      <c r="AY564" s="265" t="s">
        <v>148</v>
      </c>
    </row>
    <row r="565" s="14" customFormat="1">
      <c r="A565" s="14"/>
      <c r="B565" s="255"/>
      <c r="C565" s="256"/>
      <c r="D565" s="240" t="s">
        <v>159</v>
      </c>
      <c r="E565" s="257" t="s">
        <v>1</v>
      </c>
      <c r="F565" s="258" t="s">
        <v>381</v>
      </c>
      <c r="G565" s="256"/>
      <c r="H565" s="259">
        <v>5.0499999999999998</v>
      </c>
      <c r="I565" s="260"/>
      <c r="J565" s="256"/>
      <c r="K565" s="256"/>
      <c r="L565" s="261"/>
      <c r="M565" s="262"/>
      <c r="N565" s="263"/>
      <c r="O565" s="263"/>
      <c r="P565" s="263"/>
      <c r="Q565" s="263"/>
      <c r="R565" s="263"/>
      <c r="S565" s="263"/>
      <c r="T565" s="26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5" t="s">
        <v>159</v>
      </c>
      <c r="AU565" s="265" t="s">
        <v>87</v>
      </c>
      <c r="AV565" s="14" t="s">
        <v>87</v>
      </c>
      <c r="AW565" s="14" t="s">
        <v>33</v>
      </c>
      <c r="AX565" s="14" t="s">
        <v>77</v>
      </c>
      <c r="AY565" s="265" t="s">
        <v>148</v>
      </c>
    </row>
    <row r="566" s="15" customFormat="1">
      <c r="A566" s="15"/>
      <c r="B566" s="266"/>
      <c r="C566" s="267"/>
      <c r="D566" s="240" t="s">
        <v>159</v>
      </c>
      <c r="E566" s="268" t="s">
        <v>1</v>
      </c>
      <c r="F566" s="269" t="s">
        <v>165</v>
      </c>
      <c r="G566" s="267"/>
      <c r="H566" s="270">
        <v>206.71899999999999</v>
      </c>
      <c r="I566" s="271"/>
      <c r="J566" s="267"/>
      <c r="K566" s="267"/>
      <c r="L566" s="272"/>
      <c r="M566" s="273"/>
      <c r="N566" s="274"/>
      <c r="O566" s="274"/>
      <c r="P566" s="274"/>
      <c r="Q566" s="274"/>
      <c r="R566" s="274"/>
      <c r="S566" s="274"/>
      <c r="T566" s="27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6" t="s">
        <v>159</v>
      </c>
      <c r="AU566" s="276" t="s">
        <v>87</v>
      </c>
      <c r="AV566" s="15" t="s">
        <v>166</v>
      </c>
      <c r="AW566" s="15" t="s">
        <v>33</v>
      </c>
      <c r="AX566" s="15" t="s">
        <v>77</v>
      </c>
      <c r="AY566" s="276" t="s">
        <v>148</v>
      </c>
    </row>
    <row r="567" s="16" customFormat="1">
      <c r="A567" s="16"/>
      <c r="B567" s="277"/>
      <c r="C567" s="278"/>
      <c r="D567" s="240" t="s">
        <v>159</v>
      </c>
      <c r="E567" s="279" t="s">
        <v>1</v>
      </c>
      <c r="F567" s="280" t="s">
        <v>185</v>
      </c>
      <c r="G567" s="278"/>
      <c r="H567" s="281">
        <v>206.71899999999999</v>
      </c>
      <c r="I567" s="282"/>
      <c r="J567" s="278"/>
      <c r="K567" s="278"/>
      <c r="L567" s="283"/>
      <c r="M567" s="284"/>
      <c r="N567" s="285"/>
      <c r="O567" s="285"/>
      <c r="P567" s="285"/>
      <c r="Q567" s="285"/>
      <c r="R567" s="285"/>
      <c r="S567" s="285"/>
      <c r="T567" s="28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T567" s="287" t="s">
        <v>159</v>
      </c>
      <c r="AU567" s="287" t="s">
        <v>87</v>
      </c>
      <c r="AV567" s="16" t="s">
        <v>155</v>
      </c>
      <c r="AW567" s="16" t="s">
        <v>33</v>
      </c>
      <c r="AX567" s="16" t="s">
        <v>85</v>
      </c>
      <c r="AY567" s="287" t="s">
        <v>148</v>
      </c>
    </row>
    <row r="568" s="2" customFormat="1" ht="33" customHeight="1">
      <c r="A568" s="39"/>
      <c r="B568" s="40"/>
      <c r="C568" s="227" t="s">
        <v>519</v>
      </c>
      <c r="D568" s="227" t="s">
        <v>150</v>
      </c>
      <c r="E568" s="228" t="s">
        <v>520</v>
      </c>
      <c r="F568" s="229" t="s">
        <v>521</v>
      </c>
      <c r="G568" s="230" t="s">
        <v>273</v>
      </c>
      <c r="H568" s="231">
        <v>206.71899999999999</v>
      </c>
      <c r="I568" s="232"/>
      <c r="J568" s="233">
        <f>ROUND(I568*H568,2)</f>
        <v>0</v>
      </c>
      <c r="K568" s="229" t="s">
        <v>154</v>
      </c>
      <c r="L568" s="45"/>
      <c r="M568" s="234" t="s">
        <v>1</v>
      </c>
      <c r="N568" s="235" t="s">
        <v>42</v>
      </c>
      <c r="O568" s="92"/>
      <c r="P568" s="236">
        <f>O568*H568</f>
        <v>0</v>
      </c>
      <c r="Q568" s="236">
        <v>0.10373</v>
      </c>
      <c r="R568" s="236">
        <f>Q568*H568</f>
        <v>21.442961870000001</v>
      </c>
      <c r="S568" s="236">
        <v>0</v>
      </c>
      <c r="T568" s="237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8" t="s">
        <v>155</v>
      </c>
      <c r="AT568" s="238" t="s">
        <v>150</v>
      </c>
      <c r="AU568" s="238" t="s">
        <v>87</v>
      </c>
      <c r="AY568" s="18" t="s">
        <v>148</v>
      </c>
      <c r="BE568" s="239">
        <f>IF(N568="základní",J568,0)</f>
        <v>0</v>
      </c>
      <c r="BF568" s="239">
        <f>IF(N568="snížená",J568,0)</f>
        <v>0</v>
      </c>
      <c r="BG568" s="239">
        <f>IF(N568="zákl. přenesená",J568,0)</f>
        <v>0</v>
      </c>
      <c r="BH568" s="239">
        <f>IF(N568="sníž. přenesená",J568,0)</f>
        <v>0</v>
      </c>
      <c r="BI568" s="239">
        <f>IF(N568="nulová",J568,0)</f>
        <v>0</v>
      </c>
      <c r="BJ568" s="18" t="s">
        <v>85</v>
      </c>
      <c r="BK568" s="239">
        <f>ROUND(I568*H568,2)</f>
        <v>0</v>
      </c>
      <c r="BL568" s="18" t="s">
        <v>155</v>
      </c>
      <c r="BM568" s="238" t="s">
        <v>522</v>
      </c>
    </row>
    <row r="569" s="13" customFormat="1">
      <c r="A569" s="13"/>
      <c r="B569" s="245"/>
      <c r="C569" s="246"/>
      <c r="D569" s="240" t="s">
        <v>159</v>
      </c>
      <c r="E569" s="247" t="s">
        <v>1</v>
      </c>
      <c r="F569" s="248" t="s">
        <v>255</v>
      </c>
      <c r="G569" s="246"/>
      <c r="H569" s="247" t="s">
        <v>1</v>
      </c>
      <c r="I569" s="249"/>
      <c r="J569" s="246"/>
      <c r="K569" s="246"/>
      <c r="L569" s="250"/>
      <c r="M569" s="251"/>
      <c r="N569" s="252"/>
      <c r="O569" s="252"/>
      <c r="P569" s="252"/>
      <c r="Q569" s="252"/>
      <c r="R569" s="252"/>
      <c r="S569" s="252"/>
      <c r="T569" s="25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4" t="s">
        <v>159</v>
      </c>
      <c r="AU569" s="254" t="s">
        <v>87</v>
      </c>
      <c r="AV569" s="13" t="s">
        <v>85</v>
      </c>
      <c r="AW569" s="13" t="s">
        <v>33</v>
      </c>
      <c r="AX569" s="13" t="s">
        <v>77</v>
      </c>
      <c r="AY569" s="254" t="s">
        <v>148</v>
      </c>
    </row>
    <row r="570" s="13" customFormat="1">
      <c r="A570" s="13"/>
      <c r="B570" s="245"/>
      <c r="C570" s="246"/>
      <c r="D570" s="240" t="s">
        <v>159</v>
      </c>
      <c r="E570" s="247" t="s">
        <v>1</v>
      </c>
      <c r="F570" s="248" t="s">
        <v>523</v>
      </c>
      <c r="G570" s="246"/>
      <c r="H570" s="247" t="s">
        <v>1</v>
      </c>
      <c r="I570" s="249"/>
      <c r="J570" s="246"/>
      <c r="K570" s="246"/>
      <c r="L570" s="250"/>
      <c r="M570" s="251"/>
      <c r="N570" s="252"/>
      <c r="O570" s="252"/>
      <c r="P570" s="252"/>
      <c r="Q570" s="252"/>
      <c r="R570" s="252"/>
      <c r="S570" s="252"/>
      <c r="T570" s="25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54" t="s">
        <v>159</v>
      </c>
      <c r="AU570" s="254" t="s">
        <v>87</v>
      </c>
      <c r="AV570" s="13" t="s">
        <v>85</v>
      </c>
      <c r="AW570" s="13" t="s">
        <v>33</v>
      </c>
      <c r="AX570" s="13" t="s">
        <v>77</v>
      </c>
      <c r="AY570" s="254" t="s">
        <v>148</v>
      </c>
    </row>
    <row r="571" s="14" customFormat="1">
      <c r="A571" s="14"/>
      <c r="B571" s="255"/>
      <c r="C571" s="256"/>
      <c r="D571" s="240" t="s">
        <v>159</v>
      </c>
      <c r="E571" s="257" t="s">
        <v>1</v>
      </c>
      <c r="F571" s="258" t="s">
        <v>375</v>
      </c>
      <c r="G571" s="256"/>
      <c r="H571" s="259">
        <v>19.445</v>
      </c>
      <c r="I571" s="260"/>
      <c r="J571" s="256"/>
      <c r="K571" s="256"/>
      <c r="L571" s="261"/>
      <c r="M571" s="262"/>
      <c r="N571" s="263"/>
      <c r="O571" s="263"/>
      <c r="P571" s="263"/>
      <c r="Q571" s="263"/>
      <c r="R571" s="263"/>
      <c r="S571" s="263"/>
      <c r="T571" s="26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5" t="s">
        <v>159</v>
      </c>
      <c r="AU571" s="265" t="s">
        <v>87</v>
      </c>
      <c r="AV571" s="14" t="s">
        <v>87</v>
      </c>
      <c r="AW571" s="14" t="s">
        <v>33</v>
      </c>
      <c r="AX571" s="14" t="s">
        <v>77</v>
      </c>
      <c r="AY571" s="265" t="s">
        <v>148</v>
      </c>
    </row>
    <row r="572" s="14" customFormat="1">
      <c r="A572" s="14"/>
      <c r="B572" s="255"/>
      <c r="C572" s="256"/>
      <c r="D572" s="240" t="s">
        <v>159</v>
      </c>
      <c r="E572" s="257" t="s">
        <v>1</v>
      </c>
      <c r="F572" s="258" t="s">
        <v>376</v>
      </c>
      <c r="G572" s="256"/>
      <c r="H572" s="259">
        <v>2.5249999999999999</v>
      </c>
      <c r="I572" s="260"/>
      <c r="J572" s="256"/>
      <c r="K572" s="256"/>
      <c r="L572" s="261"/>
      <c r="M572" s="262"/>
      <c r="N572" s="263"/>
      <c r="O572" s="263"/>
      <c r="P572" s="263"/>
      <c r="Q572" s="263"/>
      <c r="R572" s="263"/>
      <c r="S572" s="263"/>
      <c r="T572" s="26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5" t="s">
        <v>159</v>
      </c>
      <c r="AU572" s="265" t="s">
        <v>87</v>
      </c>
      <c r="AV572" s="14" t="s">
        <v>87</v>
      </c>
      <c r="AW572" s="14" t="s">
        <v>33</v>
      </c>
      <c r="AX572" s="14" t="s">
        <v>77</v>
      </c>
      <c r="AY572" s="265" t="s">
        <v>148</v>
      </c>
    </row>
    <row r="573" s="14" customFormat="1">
      <c r="A573" s="14"/>
      <c r="B573" s="255"/>
      <c r="C573" s="256"/>
      <c r="D573" s="240" t="s">
        <v>159</v>
      </c>
      <c r="E573" s="257" t="s">
        <v>1</v>
      </c>
      <c r="F573" s="258" t="s">
        <v>377</v>
      </c>
      <c r="G573" s="256"/>
      <c r="H573" s="259">
        <v>3.2669999999999999</v>
      </c>
      <c r="I573" s="260"/>
      <c r="J573" s="256"/>
      <c r="K573" s="256"/>
      <c r="L573" s="261"/>
      <c r="M573" s="262"/>
      <c r="N573" s="263"/>
      <c r="O573" s="263"/>
      <c r="P573" s="263"/>
      <c r="Q573" s="263"/>
      <c r="R573" s="263"/>
      <c r="S573" s="263"/>
      <c r="T573" s="26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5" t="s">
        <v>159</v>
      </c>
      <c r="AU573" s="265" t="s">
        <v>87</v>
      </c>
      <c r="AV573" s="14" t="s">
        <v>87</v>
      </c>
      <c r="AW573" s="14" t="s">
        <v>33</v>
      </c>
      <c r="AX573" s="14" t="s">
        <v>77</v>
      </c>
      <c r="AY573" s="265" t="s">
        <v>148</v>
      </c>
    </row>
    <row r="574" s="14" customFormat="1">
      <c r="A574" s="14"/>
      <c r="B574" s="255"/>
      <c r="C574" s="256"/>
      <c r="D574" s="240" t="s">
        <v>159</v>
      </c>
      <c r="E574" s="257" t="s">
        <v>1</v>
      </c>
      <c r="F574" s="258" t="s">
        <v>378</v>
      </c>
      <c r="G574" s="256"/>
      <c r="H574" s="259">
        <v>100.062</v>
      </c>
      <c r="I574" s="260"/>
      <c r="J574" s="256"/>
      <c r="K574" s="256"/>
      <c r="L574" s="261"/>
      <c r="M574" s="262"/>
      <c r="N574" s="263"/>
      <c r="O574" s="263"/>
      <c r="P574" s="263"/>
      <c r="Q574" s="263"/>
      <c r="R574" s="263"/>
      <c r="S574" s="263"/>
      <c r="T574" s="26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5" t="s">
        <v>159</v>
      </c>
      <c r="AU574" s="265" t="s">
        <v>87</v>
      </c>
      <c r="AV574" s="14" t="s">
        <v>87</v>
      </c>
      <c r="AW574" s="14" t="s">
        <v>33</v>
      </c>
      <c r="AX574" s="14" t="s">
        <v>77</v>
      </c>
      <c r="AY574" s="265" t="s">
        <v>148</v>
      </c>
    </row>
    <row r="575" s="14" customFormat="1">
      <c r="A575" s="14"/>
      <c r="B575" s="255"/>
      <c r="C575" s="256"/>
      <c r="D575" s="240" t="s">
        <v>159</v>
      </c>
      <c r="E575" s="257" t="s">
        <v>1</v>
      </c>
      <c r="F575" s="258" t="s">
        <v>379</v>
      </c>
      <c r="G575" s="256"/>
      <c r="H575" s="259">
        <v>10.050000000000001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5" t="s">
        <v>159</v>
      </c>
      <c r="AU575" s="265" t="s">
        <v>87</v>
      </c>
      <c r="AV575" s="14" t="s">
        <v>87</v>
      </c>
      <c r="AW575" s="14" t="s">
        <v>33</v>
      </c>
      <c r="AX575" s="14" t="s">
        <v>77</v>
      </c>
      <c r="AY575" s="265" t="s">
        <v>148</v>
      </c>
    </row>
    <row r="576" s="14" customFormat="1">
      <c r="A576" s="14"/>
      <c r="B576" s="255"/>
      <c r="C576" s="256"/>
      <c r="D576" s="240" t="s">
        <v>159</v>
      </c>
      <c r="E576" s="257" t="s">
        <v>1</v>
      </c>
      <c r="F576" s="258" t="s">
        <v>380</v>
      </c>
      <c r="G576" s="256"/>
      <c r="H576" s="259">
        <v>66.319999999999993</v>
      </c>
      <c r="I576" s="260"/>
      <c r="J576" s="256"/>
      <c r="K576" s="256"/>
      <c r="L576" s="261"/>
      <c r="M576" s="262"/>
      <c r="N576" s="263"/>
      <c r="O576" s="263"/>
      <c r="P576" s="263"/>
      <c r="Q576" s="263"/>
      <c r="R576" s="263"/>
      <c r="S576" s="263"/>
      <c r="T576" s="26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5" t="s">
        <v>159</v>
      </c>
      <c r="AU576" s="265" t="s">
        <v>87</v>
      </c>
      <c r="AV576" s="14" t="s">
        <v>87</v>
      </c>
      <c r="AW576" s="14" t="s">
        <v>33</v>
      </c>
      <c r="AX576" s="14" t="s">
        <v>77</v>
      </c>
      <c r="AY576" s="265" t="s">
        <v>148</v>
      </c>
    </row>
    <row r="577" s="14" customFormat="1">
      <c r="A577" s="14"/>
      <c r="B577" s="255"/>
      <c r="C577" s="256"/>
      <c r="D577" s="240" t="s">
        <v>159</v>
      </c>
      <c r="E577" s="257" t="s">
        <v>1</v>
      </c>
      <c r="F577" s="258" t="s">
        <v>381</v>
      </c>
      <c r="G577" s="256"/>
      <c r="H577" s="259">
        <v>5.0499999999999998</v>
      </c>
      <c r="I577" s="260"/>
      <c r="J577" s="256"/>
      <c r="K577" s="256"/>
      <c r="L577" s="261"/>
      <c r="M577" s="262"/>
      <c r="N577" s="263"/>
      <c r="O577" s="263"/>
      <c r="P577" s="263"/>
      <c r="Q577" s="263"/>
      <c r="R577" s="263"/>
      <c r="S577" s="263"/>
      <c r="T577" s="26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5" t="s">
        <v>159</v>
      </c>
      <c r="AU577" s="265" t="s">
        <v>87</v>
      </c>
      <c r="AV577" s="14" t="s">
        <v>87</v>
      </c>
      <c r="AW577" s="14" t="s">
        <v>33</v>
      </c>
      <c r="AX577" s="14" t="s">
        <v>77</v>
      </c>
      <c r="AY577" s="265" t="s">
        <v>148</v>
      </c>
    </row>
    <row r="578" s="15" customFormat="1">
      <c r="A578" s="15"/>
      <c r="B578" s="266"/>
      <c r="C578" s="267"/>
      <c r="D578" s="240" t="s">
        <v>159</v>
      </c>
      <c r="E578" s="268" t="s">
        <v>1</v>
      </c>
      <c r="F578" s="269" t="s">
        <v>165</v>
      </c>
      <c r="G578" s="267"/>
      <c r="H578" s="270">
        <v>206.71899999999999</v>
      </c>
      <c r="I578" s="271"/>
      <c r="J578" s="267"/>
      <c r="K578" s="267"/>
      <c r="L578" s="272"/>
      <c r="M578" s="273"/>
      <c r="N578" s="274"/>
      <c r="O578" s="274"/>
      <c r="P578" s="274"/>
      <c r="Q578" s="274"/>
      <c r="R578" s="274"/>
      <c r="S578" s="274"/>
      <c r="T578" s="27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76" t="s">
        <v>159</v>
      </c>
      <c r="AU578" s="276" t="s">
        <v>87</v>
      </c>
      <c r="AV578" s="15" t="s">
        <v>166</v>
      </c>
      <c r="AW578" s="15" t="s">
        <v>33</v>
      </c>
      <c r="AX578" s="15" t="s">
        <v>77</v>
      </c>
      <c r="AY578" s="276" t="s">
        <v>148</v>
      </c>
    </row>
    <row r="579" s="16" customFormat="1">
      <c r="A579" s="16"/>
      <c r="B579" s="277"/>
      <c r="C579" s="278"/>
      <c r="D579" s="240" t="s">
        <v>159</v>
      </c>
      <c r="E579" s="279" t="s">
        <v>1</v>
      </c>
      <c r="F579" s="280" t="s">
        <v>185</v>
      </c>
      <c r="G579" s="278"/>
      <c r="H579" s="281">
        <v>206.71899999999999</v>
      </c>
      <c r="I579" s="282"/>
      <c r="J579" s="278"/>
      <c r="K579" s="278"/>
      <c r="L579" s="283"/>
      <c r="M579" s="284"/>
      <c r="N579" s="285"/>
      <c r="O579" s="285"/>
      <c r="P579" s="285"/>
      <c r="Q579" s="285"/>
      <c r="R579" s="285"/>
      <c r="S579" s="285"/>
      <c r="T579" s="28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T579" s="287" t="s">
        <v>159</v>
      </c>
      <c r="AU579" s="287" t="s">
        <v>87</v>
      </c>
      <c r="AV579" s="16" t="s">
        <v>155</v>
      </c>
      <c r="AW579" s="16" t="s">
        <v>33</v>
      </c>
      <c r="AX579" s="16" t="s">
        <v>85</v>
      </c>
      <c r="AY579" s="287" t="s">
        <v>148</v>
      </c>
    </row>
    <row r="580" s="12" customFormat="1" ht="22.8" customHeight="1">
      <c r="A580" s="12"/>
      <c r="B580" s="211"/>
      <c r="C580" s="212"/>
      <c r="D580" s="213" t="s">
        <v>76</v>
      </c>
      <c r="E580" s="225" t="s">
        <v>265</v>
      </c>
      <c r="F580" s="225" t="s">
        <v>524</v>
      </c>
      <c r="G580" s="212"/>
      <c r="H580" s="212"/>
      <c r="I580" s="215"/>
      <c r="J580" s="226">
        <f>BK580</f>
        <v>0</v>
      </c>
      <c r="K580" s="212"/>
      <c r="L580" s="217"/>
      <c r="M580" s="218"/>
      <c r="N580" s="219"/>
      <c r="O580" s="219"/>
      <c r="P580" s="220">
        <f>P581+SUM(P582:P723)+P780+P791+P802</f>
        <v>0</v>
      </c>
      <c r="Q580" s="219"/>
      <c r="R580" s="220">
        <f>R581+SUM(R582:R723)+R780+R791+R802</f>
        <v>265.54722565999998</v>
      </c>
      <c r="S580" s="219"/>
      <c r="T580" s="221">
        <f>T581+SUM(T582:T723)+T780+T791+T802</f>
        <v>81.325450000000004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22" t="s">
        <v>85</v>
      </c>
      <c r="AT580" s="223" t="s">
        <v>76</v>
      </c>
      <c r="AU580" s="223" t="s">
        <v>85</v>
      </c>
      <c r="AY580" s="222" t="s">
        <v>148</v>
      </c>
      <c r="BK580" s="224">
        <f>BK581+SUM(BK582:BK723)+BK780+BK791+BK802</f>
        <v>0</v>
      </c>
    </row>
    <row r="581" s="2" customFormat="1" ht="33" customHeight="1">
      <c r="A581" s="39"/>
      <c r="B581" s="40"/>
      <c r="C581" s="227" t="s">
        <v>525</v>
      </c>
      <c r="D581" s="227" t="s">
        <v>150</v>
      </c>
      <c r="E581" s="228" t="s">
        <v>526</v>
      </c>
      <c r="F581" s="229" t="s">
        <v>527</v>
      </c>
      <c r="G581" s="230" t="s">
        <v>176</v>
      </c>
      <c r="H581" s="231">
        <v>86.260000000000005</v>
      </c>
      <c r="I581" s="232"/>
      <c r="J581" s="233">
        <f>ROUND(I581*H581,2)</f>
        <v>0</v>
      </c>
      <c r="K581" s="229" t="s">
        <v>154</v>
      </c>
      <c r="L581" s="45"/>
      <c r="M581" s="234" t="s">
        <v>1</v>
      </c>
      <c r="N581" s="235" t="s">
        <v>42</v>
      </c>
      <c r="O581" s="92"/>
      <c r="P581" s="236">
        <f>O581*H581</f>
        <v>0</v>
      </c>
      <c r="Q581" s="236">
        <v>8.0000000000000007E-05</v>
      </c>
      <c r="R581" s="236">
        <f>Q581*H581</f>
        <v>0.0069008000000000012</v>
      </c>
      <c r="S581" s="236">
        <v>0</v>
      </c>
      <c r="T581" s="237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8" t="s">
        <v>155</v>
      </c>
      <c r="AT581" s="238" t="s">
        <v>150</v>
      </c>
      <c r="AU581" s="238" t="s">
        <v>87</v>
      </c>
      <c r="AY581" s="18" t="s">
        <v>148</v>
      </c>
      <c r="BE581" s="239">
        <f>IF(N581="základní",J581,0)</f>
        <v>0</v>
      </c>
      <c r="BF581" s="239">
        <f>IF(N581="snížená",J581,0)</f>
        <v>0</v>
      </c>
      <c r="BG581" s="239">
        <f>IF(N581="zákl. přenesená",J581,0)</f>
        <v>0</v>
      </c>
      <c r="BH581" s="239">
        <f>IF(N581="sníž. přenesená",J581,0)</f>
        <v>0</v>
      </c>
      <c r="BI581" s="239">
        <f>IF(N581="nulová",J581,0)</f>
        <v>0</v>
      </c>
      <c r="BJ581" s="18" t="s">
        <v>85</v>
      </c>
      <c r="BK581" s="239">
        <f>ROUND(I581*H581,2)</f>
        <v>0</v>
      </c>
      <c r="BL581" s="18" t="s">
        <v>155</v>
      </c>
      <c r="BM581" s="238" t="s">
        <v>528</v>
      </c>
    </row>
    <row r="582" s="2" customFormat="1">
      <c r="A582" s="39"/>
      <c r="B582" s="40"/>
      <c r="C582" s="41"/>
      <c r="D582" s="240" t="s">
        <v>157</v>
      </c>
      <c r="E582" s="41"/>
      <c r="F582" s="241" t="s">
        <v>529</v>
      </c>
      <c r="G582" s="41"/>
      <c r="H582" s="41"/>
      <c r="I582" s="242"/>
      <c r="J582" s="41"/>
      <c r="K582" s="41"/>
      <c r="L582" s="45"/>
      <c r="M582" s="243"/>
      <c r="N582" s="244"/>
      <c r="O582" s="92"/>
      <c r="P582" s="92"/>
      <c r="Q582" s="92"/>
      <c r="R582" s="92"/>
      <c r="S582" s="92"/>
      <c r="T582" s="93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157</v>
      </c>
      <c r="AU582" s="18" t="s">
        <v>87</v>
      </c>
    </row>
    <row r="583" s="13" customFormat="1">
      <c r="A583" s="13"/>
      <c r="B583" s="245"/>
      <c r="C583" s="246"/>
      <c r="D583" s="240" t="s">
        <v>159</v>
      </c>
      <c r="E583" s="247" t="s">
        <v>1</v>
      </c>
      <c r="F583" s="248" t="s">
        <v>181</v>
      </c>
      <c r="G583" s="246"/>
      <c r="H583" s="247" t="s">
        <v>1</v>
      </c>
      <c r="I583" s="249"/>
      <c r="J583" s="246"/>
      <c r="K583" s="246"/>
      <c r="L583" s="250"/>
      <c r="M583" s="251"/>
      <c r="N583" s="252"/>
      <c r="O583" s="252"/>
      <c r="P583" s="252"/>
      <c r="Q583" s="252"/>
      <c r="R583" s="252"/>
      <c r="S583" s="252"/>
      <c r="T583" s="25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4" t="s">
        <v>159</v>
      </c>
      <c r="AU583" s="254" t="s">
        <v>87</v>
      </c>
      <c r="AV583" s="13" t="s">
        <v>85</v>
      </c>
      <c r="AW583" s="13" t="s">
        <v>33</v>
      </c>
      <c r="AX583" s="13" t="s">
        <v>77</v>
      </c>
      <c r="AY583" s="254" t="s">
        <v>148</v>
      </c>
    </row>
    <row r="584" s="14" customFormat="1">
      <c r="A584" s="14"/>
      <c r="B584" s="255"/>
      <c r="C584" s="256"/>
      <c r="D584" s="240" t="s">
        <v>159</v>
      </c>
      <c r="E584" s="257" t="s">
        <v>1</v>
      </c>
      <c r="F584" s="258" t="s">
        <v>530</v>
      </c>
      <c r="G584" s="256"/>
      <c r="H584" s="259">
        <v>86.260000000000005</v>
      </c>
      <c r="I584" s="260"/>
      <c r="J584" s="256"/>
      <c r="K584" s="256"/>
      <c r="L584" s="261"/>
      <c r="M584" s="262"/>
      <c r="N584" s="263"/>
      <c r="O584" s="263"/>
      <c r="P584" s="263"/>
      <c r="Q584" s="263"/>
      <c r="R584" s="263"/>
      <c r="S584" s="263"/>
      <c r="T584" s="26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5" t="s">
        <v>159</v>
      </c>
      <c r="AU584" s="265" t="s">
        <v>87</v>
      </c>
      <c r="AV584" s="14" t="s">
        <v>87</v>
      </c>
      <c r="AW584" s="14" t="s">
        <v>33</v>
      </c>
      <c r="AX584" s="14" t="s">
        <v>77</v>
      </c>
      <c r="AY584" s="265" t="s">
        <v>148</v>
      </c>
    </row>
    <row r="585" s="16" customFormat="1">
      <c r="A585" s="16"/>
      <c r="B585" s="277"/>
      <c r="C585" s="278"/>
      <c r="D585" s="240" t="s">
        <v>159</v>
      </c>
      <c r="E585" s="279" t="s">
        <v>1</v>
      </c>
      <c r="F585" s="280" t="s">
        <v>185</v>
      </c>
      <c r="G585" s="278"/>
      <c r="H585" s="281">
        <v>86.260000000000005</v>
      </c>
      <c r="I585" s="282"/>
      <c r="J585" s="278"/>
      <c r="K585" s="278"/>
      <c r="L585" s="283"/>
      <c r="M585" s="284"/>
      <c r="N585" s="285"/>
      <c r="O585" s="285"/>
      <c r="P585" s="285"/>
      <c r="Q585" s="285"/>
      <c r="R585" s="285"/>
      <c r="S585" s="285"/>
      <c r="T585" s="28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T585" s="287" t="s">
        <v>159</v>
      </c>
      <c r="AU585" s="287" t="s">
        <v>87</v>
      </c>
      <c r="AV585" s="16" t="s">
        <v>155</v>
      </c>
      <c r="AW585" s="16" t="s">
        <v>33</v>
      </c>
      <c r="AX585" s="16" t="s">
        <v>85</v>
      </c>
      <c r="AY585" s="287" t="s">
        <v>148</v>
      </c>
    </row>
    <row r="586" s="2" customFormat="1" ht="24.15" customHeight="1">
      <c r="A586" s="39"/>
      <c r="B586" s="40"/>
      <c r="C586" s="288" t="s">
        <v>531</v>
      </c>
      <c r="D586" s="288" t="s">
        <v>363</v>
      </c>
      <c r="E586" s="289" t="s">
        <v>532</v>
      </c>
      <c r="F586" s="290" t="s">
        <v>533</v>
      </c>
      <c r="G586" s="291" t="s">
        <v>176</v>
      </c>
      <c r="H586" s="292">
        <v>85.245000000000005</v>
      </c>
      <c r="I586" s="293"/>
      <c r="J586" s="294">
        <f>ROUND(I586*H586,2)</f>
        <v>0</v>
      </c>
      <c r="K586" s="290" t="s">
        <v>154</v>
      </c>
      <c r="L586" s="295"/>
      <c r="M586" s="296" t="s">
        <v>1</v>
      </c>
      <c r="N586" s="297" t="s">
        <v>42</v>
      </c>
      <c r="O586" s="92"/>
      <c r="P586" s="236">
        <f>O586*H586</f>
        <v>0</v>
      </c>
      <c r="Q586" s="236">
        <v>0.10000000000000001</v>
      </c>
      <c r="R586" s="236">
        <f>Q586*H586</f>
        <v>8.5245000000000015</v>
      </c>
      <c r="S586" s="236">
        <v>0</v>
      </c>
      <c r="T586" s="237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8" t="s">
        <v>265</v>
      </c>
      <c r="AT586" s="238" t="s">
        <v>363</v>
      </c>
      <c r="AU586" s="238" t="s">
        <v>87</v>
      </c>
      <c r="AY586" s="18" t="s">
        <v>148</v>
      </c>
      <c r="BE586" s="239">
        <f>IF(N586="základní",J586,0)</f>
        <v>0</v>
      </c>
      <c r="BF586" s="239">
        <f>IF(N586="snížená",J586,0)</f>
        <v>0</v>
      </c>
      <c r="BG586" s="239">
        <f>IF(N586="zákl. přenesená",J586,0)</f>
        <v>0</v>
      </c>
      <c r="BH586" s="239">
        <f>IF(N586="sníž. přenesená",J586,0)</f>
        <v>0</v>
      </c>
      <c r="BI586" s="239">
        <f>IF(N586="nulová",J586,0)</f>
        <v>0</v>
      </c>
      <c r="BJ586" s="18" t="s">
        <v>85</v>
      </c>
      <c r="BK586" s="239">
        <f>ROUND(I586*H586,2)</f>
        <v>0</v>
      </c>
      <c r="BL586" s="18" t="s">
        <v>155</v>
      </c>
      <c r="BM586" s="238" t="s">
        <v>534</v>
      </c>
    </row>
    <row r="587" s="2" customFormat="1">
      <c r="A587" s="39"/>
      <c r="B587" s="40"/>
      <c r="C587" s="41"/>
      <c r="D587" s="240" t="s">
        <v>157</v>
      </c>
      <c r="E587" s="41"/>
      <c r="F587" s="241" t="s">
        <v>535</v>
      </c>
      <c r="G587" s="41"/>
      <c r="H587" s="41"/>
      <c r="I587" s="242"/>
      <c r="J587" s="41"/>
      <c r="K587" s="41"/>
      <c r="L587" s="45"/>
      <c r="M587" s="243"/>
      <c r="N587" s="244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157</v>
      </c>
      <c r="AU587" s="18" t="s">
        <v>87</v>
      </c>
    </row>
    <row r="588" s="13" customFormat="1">
      <c r="A588" s="13"/>
      <c r="B588" s="245"/>
      <c r="C588" s="246"/>
      <c r="D588" s="240" t="s">
        <v>159</v>
      </c>
      <c r="E588" s="247" t="s">
        <v>1</v>
      </c>
      <c r="F588" s="248" t="s">
        <v>181</v>
      </c>
      <c r="G588" s="246"/>
      <c r="H588" s="247" t="s">
        <v>1</v>
      </c>
      <c r="I588" s="249"/>
      <c r="J588" s="246"/>
      <c r="K588" s="246"/>
      <c r="L588" s="250"/>
      <c r="M588" s="251"/>
      <c r="N588" s="252"/>
      <c r="O588" s="252"/>
      <c r="P588" s="252"/>
      <c r="Q588" s="252"/>
      <c r="R588" s="252"/>
      <c r="S588" s="252"/>
      <c r="T588" s="25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4" t="s">
        <v>159</v>
      </c>
      <c r="AU588" s="254" t="s">
        <v>87</v>
      </c>
      <c r="AV588" s="13" t="s">
        <v>85</v>
      </c>
      <c r="AW588" s="13" t="s">
        <v>33</v>
      </c>
      <c r="AX588" s="13" t="s">
        <v>77</v>
      </c>
      <c r="AY588" s="254" t="s">
        <v>148</v>
      </c>
    </row>
    <row r="589" s="14" customFormat="1">
      <c r="A589" s="14"/>
      <c r="B589" s="255"/>
      <c r="C589" s="256"/>
      <c r="D589" s="240" t="s">
        <v>159</v>
      </c>
      <c r="E589" s="257" t="s">
        <v>1</v>
      </c>
      <c r="F589" s="258" t="s">
        <v>536</v>
      </c>
      <c r="G589" s="256"/>
      <c r="H589" s="259">
        <v>85.245000000000005</v>
      </c>
      <c r="I589" s="260"/>
      <c r="J589" s="256"/>
      <c r="K589" s="256"/>
      <c r="L589" s="261"/>
      <c r="M589" s="262"/>
      <c r="N589" s="263"/>
      <c r="O589" s="263"/>
      <c r="P589" s="263"/>
      <c r="Q589" s="263"/>
      <c r="R589" s="263"/>
      <c r="S589" s="263"/>
      <c r="T589" s="26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5" t="s">
        <v>159</v>
      </c>
      <c r="AU589" s="265" t="s">
        <v>87</v>
      </c>
      <c r="AV589" s="14" t="s">
        <v>87</v>
      </c>
      <c r="AW589" s="14" t="s">
        <v>33</v>
      </c>
      <c r="AX589" s="14" t="s">
        <v>77</v>
      </c>
      <c r="AY589" s="265" t="s">
        <v>148</v>
      </c>
    </row>
    <row r="590" s="16" customFormat="1">
      <c r="A590" s="16"/>
      <c r="B590" s="277"/>
      <c r="C590" s="278"/>
      <c r="D590" s="240" t="s">
        <v>159</v>
      </c>
      <c r="E590" s="279" t="s">
        <v>1</v>
      </c>
      <c r="F590" s="280" t="s">
        <v>185</v>
      </c>
      <c r="G590" s="278"/>
      <c r="H590" s="281">
        <v>85.245000000000005</v>
      </c>
      <c r="I590" s="282"/>
      <c r="J590" s="278"/>
      <c r="K590" s="278"/>
      <c r="L590" s="283"/>
      <c r="M590" s="284"/>
      <c r="N590" s="285"/>
      <c r="O590" s="285"/>
      <c r="P590" s="285"/>
      <c r="Q590" s="285"/>
      <c r="R590" s="285"/>
      <c r="S590" s="285"/>
      <c r="T590" s="28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T590" s="287" t="s">
        <v>159</v>
      </c>
      <c r="AU590" s="287" t="s">
        <v>87</v>
      </c>
      <c r="AV590" s="16" t="s">
        <v>155</v>
      </c>
      <c r="AW590" s="16" t="s">
        <v>33</v>
      </c>
      <c r="AX590" s="16" t="s">
        <v>85</v>
      </c>
      <c r="AY590" s="287" t="s">
        <v>148</v>
      </c>
    </row>
    <row r="591" s="2" customFormat="1" ht="33" customHeight="1">
      <c r="A591" s="39"/>
      <c r="B591" s="40"/>
      <c r="C591" s="227" t="s">
        <v>537</v>
      </c>
      <c r="D591" s="227" t="s">
        <v>150</v>
      </c>
      <c r="E591" s="228" t="s">
        <v>538</v>
      </c>
      <c r="F591" s="229" t="s">
        <v>539</v>
      </c>
      <c r="G591" s="230" t="s">
        <v>176</v>
      </c>
      <c r="H591" s="231">
        <v>57.560000000000002</v>
      </c>
      <c r="I591" s="232"/>
      <c r="J591" s="233">
        <f>ROUND(I591*H591,2)</f>
        <v>0</v>
      </c>
      <c r="K591" s="229" t="s">
        <v>154</v>
      </c>
      <c r="L591" s="45"/>
      <c r="M591" s="234" t="s">
        <v>1</v>
      </c>
      <c r="N591" s="235" t="s">
        <v>42</v>
      </c>
      <c r="O591" s="92"/>
      <c r="P591" s="236">
        <f>O591*H591</f>
        <v>0</v>
      </c>
      <c r="Q591" s="236">
        <v>0.00011</v>
      </c>
      <c r="R591" s="236">
        <f>Q591*H591</f>
        <v>0.0063316000000000006</v>
      </c>
      <c r="S591" s="236">
        <v>0</v>
      </c>
      <c r="T591" s="237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8" t="s">
        <v>155</v>
      </c>
      <c r="AT591" s="238" t="s">
        <v>150</v>
      </c>
      <c r="AU591" s="238" t="s">
        <v>87</v>
      </c>
      <c r="AY591" s="18" t="s">
        <v>148</v>
      </c>
      <c r="BE591" s="239">
        <f>IF(N591="základní",J591,0)</f>
        <v>0</v>
      </c>
      <c r="BF591" s="239">
        <f>IF(N591="snížená",J591,0)</f>
        <v>0</v>
      </c>
      <c r="BG591" s="239">
        <f>IF(N591="zákl. přenesená",J591,0)</f>
        <v>0</v>
      </c>
      <c r="BH591" s="239">
        <f>IF(N591="sníž. přenesená",J591,0)</f>
        <v>0</v>
      </c>
      <c r="BI591" s="239">
        <f>IF(N591="nulová",J591,0)</f>
        <v>0</v>
      </c>
      <c r="BJ591" s="18" t="s">
        <v>85</v>
      </c>
      <c r="BK591" s="239">
        <f>ROUND(I591*H591,2)</f>
        <v>0</v>
      </c>
      <c r="BL591" s="18" t="s">
        <v>155</v>
      </c>
      <c r="BM591" s="238" t="s">
        <v>540</v>
      </c>
    </row>
    <row r="592" s="2" customFormat="1">
      <c r="A592" s="39"/>
      <c r="B592" s="40"/>
      <c r="C592" s="41"/>
      <c r="D592" s="240" t="s">
        <v>157</v>
      </c>
      <c r="E592" s="41"/>
      <c r="F592" s="241" t="s">
        <v>529</v>
      </c>
      <c r="G592" s="41"/>
      <c r="H592" s="41"/>
      <c r="I592" s="242"/>
      <c r="J592" s="41"/>
      <c r="K592" s="41"/>
      <c r="L592" s="45"/>
      <c r="M592" s="243"/>
      <c r="N592" s="244"/>
      <c r="O592" s="92"/>
      <c r="P592" s="92"/>
      <c r="Q592" s="92"/>
      <c r="R592" s="92"/>
      <c r="S592" s="92"/>
      <c r="T592" s="93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157</v>
      </c>
      <c r="AU592" s="18" t="s">
        <v>87</v>
      </c>
    </row>
    <row r="593" s="13" customFormat="1">
      <c r="A593" s="13"/>
      <c r="B593" s="245"/>
      <c r="C593" s="246"/>
      <c r="D593" s="240" t="s">
        <v>159</v>
      </c>
      <c r="E593" s="247" t="s">
        <v>1</v>
      </c>
      <c r="F593" s="248" t="s">
        <v>178</v>
      </c>
      <c r="G593" s="246"/>
      <c r="H593" s="247" t="s">
        <v>1</v>
      </c>
      <c r="I593" s="249"/>
      <c r="J593" s="246"/>
      <c r="K593" s="246"/>
      <c r="L593" s="250"/>
      <c r="M593" s="251"/>
      <c r="N593" s="252"/>
      <c r="O593" s="252"/>
      <c r="P593" s="252"/>
      <c r="Q593" s="252"/>
      <c r="R593" s="252"/>
      <c r="S593" s="252"/>
      <c r="T593" s="25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4" t="s">
        <v>159</v>
      </c>
      <c r="AU593" s="254" t="s">
        <v>87</v>
      </c>
      <c r="AV593" s="13" t="s">
        <v>85</v>
      </c>
      <c r="AW593" s="13" t="s">
        <v>33</v>
      </c>
      <c r="AX593" s="13" t="s">
        <v>77</v>
      </c>
      <c r="AY593" s="254" t="s">
        <v>148</v>
      </c>
    </row>
    <row r="594" s="14" customFormat="1">
      <c r="A594" s="14"/>
      <c r="B594" s="255"/>
      <c r="C594" s="256"/>
      <c r="D594" s="240" t="s">
        <v>159</v>
      </c>
      <c r="E594" s="257" t="s">
        <v>1</v>
      </c>
      <c r="F594" s="258" t="s">
        <v>541</v>
      </c>
      <c r="G594" s="256"/>
      <c r="H594" s="259">
        <v>13.050000000000001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5" t="s">
        <v>159</v>
      </c>
      <c r="AU594" s="265" t="s">
        <v>87</v>
      </c>
      <c r="AV594" s="14" t="s">
        <v>87</v>
      </c>
      <c r="AW594" s="14" t="s">
        <v>33</v>
      </c>
      <c r="AX594" s="14" t="s">
        <v>77</v>
      </c>
      <c r="AY594" s="265" t="s">
        <v>148</v>
      </c>
    </row>
    <row r="595" s="13" customFormat="1">
      <c r="A595" s="13"/>
      <c r="B595" s="245"/>
      <c r="C595" s="246"/>
      <c r="D595" s="240" t="s">
        <v>159</v>
      </c>
      <c r="E595" s="247" t="s">
        <v>1</v>
      </c>
      <c r="F595" s="248" t="s">
        <v>184</v>
      </c>
      <c r="G595" s="246"/>
      <c r="H595" s="247" t="s">
        <v>1</v>
      </c>
      <c r="I595" s="249"/>
      <c r="J595" s="246"/>
      <c r="K595" s="246"/>
      <c r="L595" s="250"/>
      <c r="M595" s="251"/>
      <c r="N595" s="252"/>
      <c r="O595" s="252"/>
      <c r="P595" s="252"/>
      <c r="Q595" s="252"/>
      <c r="R595" s="252"/>
      <c r="S595" s="252"/>
      <c r="T595" s="25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4" t="s">
        <v>159</v>
      </c>
      <c r="AU595" s="254" t="s">
        <v>87</v>
      </c>
      <c r="AV595" s="13" t="s">
        <v>85</v>
      </c>
      <c r="AW595" s="13" t="s">
        <v>33</v>
      </c>
      <c r="AX595" s="13" t="s">
        <v>77</v>
      </c>
      <c r="AY595" s="254" t="s">
        <v>148</v>
      </c>
    </row>
    <row r="596" s="14" customFormat="1">
      <c r="A596" s="14"/>
      <c r="B596" s="255"/>
      <c r="C596" s="256"/>
      <c r="D596" s="240" t="s">
        <v>159</v>
      </c>
      <c r="E596" s="257" t="s">
        <v>1</v>
      </c>
      <c r="F596" s="258" t="s">
        <v>542</v>
      </c>
      <c r="G596" s="256"/>
      <c r="H596" s="259">
        <v>44.509999999999998</v>
      </c>
      <c r="I596" s="260"/>
      <c r="J596" s="256"/>
      <c r="K596" s="256"/>
      <c r="L596" s="261"/>
      <c r="M596" s="262"/>
      <c r="N596" s="263"/>
      <c r="O596" s="263"/>
      <c r="P596" s="263"/>
      <c r="Q596" s="263"/>
      <c r="R596" s="263"/>
      <c r="S596" s="263"/>
      <c r="T596" s="26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5" t="s">
        <v>159</v>
      </c>
      <c r="AU596" s="265" t="s">
        <v>87</v>
      </c>
      <c r="AV596" s="14" t="s">
        <v>87</v>
      </c>
      <c r="AW596" s="14" t="s">
        <v>33</v>
      </c>
      <c r="AX596" s="14" t="s">
        <v>77</v>
      </c>
      <c r="AY596" s="265" t="s">
        <v>148</v>
      </c>
    </row>
    <row r="597" s="16" customFormat="1">
      <c r="A597" s="16"/>
      <c r="B597" s="277"/>
      <c r="C597" s="278"/>
      <c r="D597" s="240" t="s">
        <v>159</v>
      </c>
      <c r="E597" s="279" t="s">
        <v>1</v>
      </c>
      <c r="F597" s="280" t="s">
        <v>185</v>
      </c>
      <c r="G597" s="278"/>
      <c r="H597" s="281">
        <v>57.560000000000002</v>
      </c>
      <c r="I597" s="282"/>
      <c r="J597" s="278"/>
      <c r="K597" s="278"/>
      <c r="L597" s="283"/>
      <c r="M597" s="284"/>
      <c r="N597" s="285"/>
      <c r="O597" s="285"/>
      <c r="P597" s="285"/>
      <c r="Q597" s="285"/>
      <c r="R597" s="285"/>
      <c r="S597" s="285"/>
      <c r="T597" s="28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T597" s="287" t="s">
        <v>159</v>
      </c>
      <c r="AU597" s="287" t="s">
        <v>87</v>
      </c>
      <c r="AV597" s="16" t="s">
        <v>155</v>
      </c>
      <c r="AW597" s="16" t="s">
        <v>33</v>
      </c>
      <c r="AX597" s="16" t="s">
        <v>85</v>
      </c>
      <c r="AY597" s="287" t="s">
        <v>148</v>
      </c>
    </row>
    <row r="598" s="2" customFormat="1" ht="24.15" customHeight="1">
      <c r="A598" s="39"/>
      <c r="B598" s="40"/>
      <c r="C598" s="288" t="s">
        <v>543</v>
      </c>
      <c r="D598" s="288" t="s">
        <v>363</v>
      </c>
      <c r="E598" s="289" t="s">
        <v>544</v>
      </c>
      <c r="F598" s="290" t="s">
        <v>545</v>
      </c>
      <c r="G598" s="291" t="s">
        <v>176</v>
      </c>
      <c r="H598" s="292">
        <v>58.423999999999999</v>
      </c>
      <c r="I598" s="293"/>
      <c r="J598" s="294">
        <f>ROUND(I598*H598,2)</f>
        <v>0</v>
      </c>
      <c r="K598" s="290" t="s">
        <v>154</v>
      </c>
      <c r="L598" s="295"/>
      <c r="M598" s="296" t="s">
        <v>1</v>
      </c>
      <c r="N598" s="297" t="s">
        <v>42</v>
      </c>
      <c r="O598" s="92"/>
      <c r="P598" s="236">
        <f>O598*H598</f>
        <v>0</v>
      </c>
      <c r="Q598" s="236">
        <v>0.152</v>
      </c>
      <c r="R598" s="236">
        <f>Q598*H598</f>
        <v>8.8804479999999995</v>
      </c>
      <c r="S598" s="236">
        <v>0</v>
      </c>
      <c r="T598" s="237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38" t="s">
        <v>265</v>
      </c>
      <c r="AT598" s="238" t="s">
        <v>363</v>
      </c>
      <c r="AU598" s="238" t="s">
        <v>87</v>
      </c>
      <c r="AY598" s="18" t="s">
        <v>148</v>
      </c>
      <c r="BE598" s="239">
        <f>IF(N598="základní",J598,0)</f>
        <v>0</v>
      </c>
      <c r="BF598" s="239">
        <f>IF(N598="snížená",J598,0)</f>
        <v>0</v>
      </c>
      <c r="BG598" s="239">
        <f>IF(N598="zákl. přenesená",J598,0)</f>
        <v>0</v>
      </c>
      <c r="BH598" s="239">
        <f>IF(N598="sníž. přenesená",J598,0)</f>
        <v>0</v>
      </c>
      <c r="BI598" s="239">
        <f>IF(N598="nulová",J598,0)</f>
        <v>0</v>
      </c>
      <c r="BJ598" s="18" t="s">
        <v>85</v>
      </c>
      <c r="BK598" s="239">
        <f>ROUND(I598*H598,2)</f>
        <v>0</v>
      </c>
      <c r="BL598" s="18" t="s">
        <v>155</v>
      </c>
      <c r="BM598" s="238" t="s">
        <v>546</v>
      </c>
    </row>
    <row r="599" s="2" customFormat="1">
      <c r="A599" s="39"/>
      <c r="B599" s="40"/>
      <c r="C599" s="41"/>
      <c r="D599" s="240" t="s">
        <v>157</v>
      </c>
      <c r="E599" s="41"/>
      <c r="F599" s="241" t="s">
        <v>535</v>
      </c>
      <c r="G599" s="41"/>
      <c r="H599" s="41"/>
      <c r="I599" s="242"/>
      <c r="J599" s="41"/>
      <c r="K599" s="41"/>
      <c r="L599" s="45"/>
      <c r="M599" s="243"/>
      <c r="N599" s="244"/>
      <c r="O599" s="92"/>
      <c r="P599" s="92"/>
      <c r="Q599" s="92"/>
      <c r="R599" s="92"/>
      <c r="S599" s="92"/>
      <c r="T599" s="93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157</v>
      </c>
      <c r="AU599" s="18" t="s">
        <v>87</v>
      </c>
    </row>
    <row r="600" s="13" customFormat="1">
      <c r="A600" s="13"/>
      <c r="B600" s="245"/>
      <c r="C600" s="246"/>
      <c r="D600" s="240" t="s">
        <v>159</v>
      </c>
      <c r="E600" s="247" t="s">
        <v>1</v>
      </c>
      <c r="F600" s="248" t="s">
        <v>178</v>
      </c>
      <c r="G600" s="246"/>
      <c r="H600" s="247" t="s">
        <v>1</v>
      </c>
      <c r="I600" s="249"/>
      <c r="J600" s="246"/>
      <c r="K600" s="246"/>
      <c r="L600" s="250"/>
      <c r="M600" s="251"/>
      <c r="N600" s="252"/>
      <c r="O600" s="252"/>
      <c r="P600" s="252"/>
      <c r="Q600" s="252"/>
      <c r="R600" s="252"/>
      <c r="S600" s="252"/>
      <c r="T600" s="25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4" t="s">
        <v>159</v>
      </c>
      <c r="AU600" s="254" t="s">
        <v>87</v>
      </c>
      <c r="AV600" s="13" t="s">
        <v>85</v>
      </c>
      <c r="AW600" s="13" t="s">
        <v>33</v>
      </c>
      <c r="AX600" s="13" t="s">
        <v>77</v>
      </c>
      <c r="AY600" s="254" t="s">
        <v>148</v>
      </c>
    </row>
    <row r="601" s="14" customFormat="1">
      <c r="A601" s="14"/>
      <c r="B601" s="255"/>
      <c r="C601" s="256"/>
      <c r="D601" s="240" t="s">
        <v>159</v>
      </c>
      <c r="E601" s="257" t="s">
        <v>1</v>
      </c>
      <c r="F601" s="258" t="s">
        <v>547</v>
      </c>
      <c r="G601" s="256"/>
      <c r="H601" s="259">
        <v>13.246</v>
      </c>
      <c r="I601" s="260"/>
      <c r="J601" s="256"/>
      <c r="K601" s="256"/>
      <c r="L601" s="261"/>
      <c r="M601" s="262"/>
      <c r="N601" s="263"/>
      <c r="O601" s="263"/>
      <c r="P601" s="263"/>
      <c r="Q601" s="263"/>
      <c r="R601" s="263"/>
      <c r="S601" s="263"/>
      <c r="T601" s="26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5" t="s">
        <v>159</v>
      </c>
      <c r="AU601" s="265" t="s">
        <v>87</v>
      </c>
      <c r="AV601" s="14" t="s">
        <v>87</v>
      </c>
      <c r="AW601" s="14" t="s">
        <v>33</v>
      </c>
      <c r="AX601" s="14" t="s">
        <v>77</v>
      </c>
      <c r="AY601" s="265" t="s">
        <v>148</v>
      </c>
    </row>
    <row r="602" s="13" customFormat="1">
      <c r="A602" s="13"/>
      <c r="B602" s="245"/>
      <c r="C602" s="246"/>
      <c r="D602" s="240" t="s">
        <v>159</v>
      </c>
      <c r="E602" s="247" t="s">
        <v>1</v>
      </c>
      <c r="F602" s="248" t="s">
        <v>184</v>
      </c>
      <c r="G602" s="246"/>
      <c r="H602" s="247" t="s">
        <v>1</v>
      </c>
      <c r="I602" s="249"/>
      <c r="J602" s="246"/>
      <c r="K602" s="246"/>
      <c r="L602" s="250"/>
      <c r="M602" s="251"/>
      <c r="N602" s="252"/>
      <c r="O602" s="252"/>
      <c r="P602" s="252"/>
      <c r="Q602" s="252"/>
      <c r="R602" s="252"/>
      <c r="S602" s="252"/>
      <c r="T602" s="25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4" t="s">
        <v>159</v>
      </c>
      <c r="AU602" s="254" t="s">
        <v>87</v>
      </c>
      <c r="AV602" s="13" t="s">
        <v>85</v>
      </c>
      <c r="AW602" s="13" t="s">
        <v>33</v>
      </c>
      <c r="AX602" s="13" t="s">
        <v>77</v>
      </c>
      <c r="AY602" s="254" t="s">
        <v>148</v>
      </c>
    </row>
    <row r="603" s="14" customFormat="1">
      <c r="A603" s="14"/>
      <c r="B603" s="255"/>
      <c r="C603" s="256"/>
      <c r="D603" s="240" t="s">
        <v>159</v>
      </c>
      <c r="E603" s="257" t="s">
        <v>1</v>
      </c>
      <c r="F603" s="258" t="s">
        <v>548</v>
      </c>
      <c r="G603" s="256"/>
      <c r="H603" s="259">
        <v>45.177999999999997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5" t="s">
        <v>159</v>
      </c>
      <c r="AU603" s="265" t="s">
        <v>87</v>
      </c>
      <c r="AV603" s="14" t="s">
        <v>87</v>
      </c>
      <c r="AW603" s="14" t="s">
        <v>33</v>
      </c>
      <c r="AX603" s="14" t="s">
        <v>77</v>
      </c>
      <c r="AY603" s="265" t="s">
        <v>148</v>
      </c>
    </row>
    <row r="604" s="16" customFormat="1">
      <c r="A604" s="16"/>
      <c r="B604" s="277"/>
      <c r="C604" s="278"/>
      <c r="D604" s="240" t="s">
        <v>159</v>
      </c>
      <c r="E604" s="279" t="s">
        <v>1</v>
      </c>
      <c r="F604" s="280" t="s">
        <v>185</v>
      </c>
      <c r="G604" s="278"/>
      <c r="H604" s="281">
        <v>58.423999999999999</v>
      </c>
      <c r="I604" s="282"/>
      <c r="J604" s="278"/>
      <c r="K604" s="278"/>
      <c r="L604" s="283"/>
      <c r="M604" s="284"/>
      <c r="N604" s="285"/>
      <c r="O604" s="285"/>
      <c r="P604" s="285"/>
      <c r="Q604" s="285"/>
      <c r="R604" s="285"/>
      <c r="S604" s="285"/>
      <c r="T604" s="28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T604" s="287" t="s">
        <v>159</v>
      </c>
      <c r="AU604" s="287" t="s">
        <v>87</v>
      </c>
      <c r="AV604" s="16" t="s">
        <v>155</v>
      </c>
      <c r="AW604" s="16" t="s">
        <v>33</v>
      </c>
      <c r="AX604" s="16" t="s">
        <v>85</v>
      </c>
      <c r="AY604" s="287" t="s">
        <v>148</v>
      </c>
    </row>
    <row r="605" s="2" customFormat="1" ht="24.15" customHeight="1">
      <c r="A605" s="39"/>
      <c r="B605" s="40"/>
      <c r="C605" s="227" t="s">
        <v>549</v>
      </c>
      <c r="D605" s="227" t="s">
        <v>150</v>
      </c>
      <c r="E605" s="228" t="s">
        <v>550</v>
      </c>
      <c r="F605" s="229" t="s">
        <v>551</v>
      </c>
      <c r="G605" s="230" t="s">
        <v>552</v>
      </c>
      <c r="H605" s="231">
        <v>21</v>
      </c>
      <c r="I605" s="232"/>
      <c r="J605" s="233">
        <f>ROUND(I605*H605,2)</f>
        <v>0</v>
      </c>
      <c r="K605" s="229" t="s">
        <v>154</v>
      </c>
      <c r="L605" s="45"/>
      <c r="M605" s="234" t="s">
        <v>1</v>
      </c>
      <c r="N605" s="235" t="s">
        <v>42</v>
      </c>
      <c r="O605" s="92"/>
      <c r="P605" s="236">
        <f>O605*H605</f>
        <v>0</v>
      </c>
      <c r="Q605" s="236">
        <v>0.00016000000000000001</v>
      </c>
      <c r="R605" s="236">
        <f>Q605*H605</f>
        <v>0.0033600000000000001</v>
      </c>
      <c r="S605" s="236">
        <v>0</v>
      </c>
      <c r="T605" s="237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8" t="s">
        <v>155</v>
      </c>
      <c r="AT605" s="238" t="s">
        <v>150</v>
      </c>
      <c r="AU605" s="238" t="s">
        <v>87</v>
      </c>
      <c r="AY605" s="18" t="s">
        <v>148</v>
      </c>
      <c r="BE605" s="239">
        <f>IF(N605="základní",J605,0)</f>
        <v>0</v>
      </c>
      <c r="BF605" s="239">
        <f>IF(N605="snížená",J605,0)</f>
        <v>0</v>
      </c>
      <c r="BG605" s="239">
        <f>IF(N605="zákl. přenesená",J605,0)</f>
        <v>0</v>
      </c>
      <c r="BH605" s="239">
        <f>IF(N605="sníž. přenesená",J605,0)</f>
        <v>0</v>
      </c>
      <c r="BI605" s="239">
        <f>IF(N605="nulová",J605,0)</f>
        <v>0</v>
      </c>
      <c r="BJ605" s="18" t="s">
        <v>85</v>
      </c>
      <c r="BK605" s="239">
        <f>ROUND(I605*H605,2)</f>
        <v>0</v>
      </c>
      <c r="BL605" s="18" t="s">
        <v>155</v>
      </c>
      <c r="BM605" s="238" t="s">
        <v>553</v>
      </c>
    </row>
    <row r="606" s="13" customFormat="1">
      <c r="A606" s="13"/>
      <c r="B606" s="245"/>
      <c r="C606" s="246"/>
      <c r="D606" s="240" t="s">
        <v>159</v>
      </c>
      <c r="E606" s="247" t="s">
        <v>1</v>
      </c>
      <c r="F606" s="248" t="s">
        <v>554</v>
      </c>
      <c r="G606" s="246"/>
      <c r="H606" s="247" t="s">
        <v>1</v>
      </c>
      <c r="I606" s="249"/>
      <c r="J606" s="246"/>
      <c r="K606" s="246"/>
      <c r="L606" s="250"/>
      <c r="M606" s="251"/>
      <c r="N606" s="252"/>
      <c r="O606" s="252"/>
      <c r="P606" s="252"/>
      <c r="Q606" s="252"/>
      <c r="R606" s="252"/>
      <c r="S606" s="252"/>
      <c r="T606" s="25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54" t="s">
        <v>159</v>
      </c>
      <c r="AU606" s="254" t="s">
        <v>87</v>
      </c>
      <c r="AV606" s="13" t="s">
        <v>85</v>
      </c>
      <c r="AW606" s="13" t="s">
        <v>33</v>
      </c>
      <c r="AX606" s="13" t="s">
        <v>77</v>
      </c>
      <c r="AY606" s="254" t="s">
        <v>148</v>
      </c>
    </row>
    <row r="607" s="14" customFormat="1">
      <c r="A607" s="14"/>
      <c r="B607" s="255"/>
      <c r="C607" s="256"/>
      <c r="D607" s="240" t="s">
        <v>159</v>
      </c>
      <c r="E607" s="257" t="s">
        <v>1</v>
      </c>
      <c r="F607" s="258" t="s">
        <v>555</v>
      </c>
      <c r="G607" s="256"/>
      <c r="H607" s="259">
        <v>10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5" t="s">
        <v>159</v>
      </c>
      <c r="AU607" s="265" t="s">
        <v>87</v>
      </c>
      <c r="AV607" s="14" t="s">
        <v>87</v>
      </c>
      <c r="AW607" s="14" t="s">
        <v>33</v>
      </c>
      <c r="AX607" s="14" t="s">
        <v>77</v>
      </c>
      <c r="AY607" s="265" t="s">
        <v>148</v>
      </c>
    </row>
    <row r="608" s="14" customFormat="1">
      <c r="A608" s="14"/>
      <c r="B608" s="255"/>
      <c r="C608" s="256"/>
      <c r="D608" s="240" t="s">
        <v>159</v>
      </c>
      <c r="E608" s="257" t="s">
        <v>1</v>
      </c>
      <c r="F608" s="258" t="s">
        <v>556</v>
      </c>
      <c r="G608" s="256"/>
      <c r="H608" s="259">
        <v>6</v>
      </c>
      <c r="I608" s="260"/>
      <c r="J608" s="256"/>
      <c r="K608" s="256"/>
      <c r="L608" s="261"/>
      <c r="M608" s="262"/>
      <c r="N608" s="263"/>
      <c r="O608" s="263"/>
      <c r="P608" s="263"/>
      <c r="Q608" s="263"/>
      <c r="R608" s="263"/>
      <c r="S608" s="263"/>
      <c r="T608" s="26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5" t="s">
        <v>159</v>
      </c>
      <c r="AU608" s="265" t="s">
        <v>87</v>
      </c>
      <c r="AV608" s="14" t="s">
        <v>87</v>
      </c>
      <c r="AW608" s="14" t="s">
        <v>33</v>
      </c>
      <c r="AX608" s="14" t="s">
        <v>77</v>
      </c>
      <c r="AY608" s="265" t="s">
        <v>148</v>
      </c>
    </row>
    <row r="609" s="14" customFormat="1">
      <c r="A609" s="14"/>
      <c r="B609" s="255"/>
      <c r="C609" s="256"/>
      <c r="D609" s="240" t="s">
        <v>159</v>
      </c>
      <c r="E609" s="257" t="s">
        <v>1</v>
      </c>
      <c r="F609" s="258" t="s">
        <v>557</v>
      </c>
      <c r="G609" s="256"/>
      <c r="H609" s="259">
        <v>5</v>
      </c>
      <c r="I609" s="260"/>
      <c r="J609" s="256"/>
      <c r="K609" s="256"/>
      <c r="L609" s="261"/>
      <c r="M609" s="262"/>
      <c r="N609" s="263"/>
      <c r="O609" s="263"/>
      <c r="P609" s="263"/>
      <c r="Q609" s="263"/>
      <c r="R609" s="263"/>
      <c r="S609" s="263"/>
      <c r="T609" s="26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5" t="s">
        <v>159</v>
      </c>
      <c r="AU609" s="265" t="s">
        <v>87</v>
      </c>
      <c r="AV609" s="14" t="s">
        <v>87</v>
      </c>
      <c r="AW609" s="14" t="s">
        <v>33</v>
      </c>
      <c r="AX609" s="14" t="s">
        <v>77</v>
      </c>
      <c r="AY609" s="265" t="s">
        <v>148</v>
      </c>
    </row>
    <row r="610" s="16" customFormat="1">
      <c r="A610" s="16"/>
      <c r="B610" s="277"/>
      <c r="C610" s="278"/>
      <c r="D610" s="240" t="s">
        <v>159</v>
      </c>
      <c r="E610" s="279" t="s">
        <v>1</v>
      </c>
      <c r="F610" s="280" t="s">
        <v>185</v>
      </c>
      <c r="G610" s="278"/>
      <c r="H610" s="281">
        <v>21</v>
      </c>
      <c r="I610" s="282"/>
      <c r="J610" s="278"/>
      <c r="K610" s="278"/>
      <c r="L610" s="283"/>
      <c r="M610" s="284"/>
      <c r="N610" s="285"/>
      <c r="O610" s="285"/>
      <c r="P610" s="285"/>
      <c r="Q610" s="285"/>
      <c r="R610" s="285"/>
      <c r="S610" s="285"/>
      <c r="T610" s="28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T610" s="287" t="s">
        <v>159</v>
      </c>
      <c r="AU610" s="287" t="s">
        <v>87</v>
      </c>
      <c r="AV610" s="16" t="s">
        <v>155</v>
      </c>
      <c r="AW610" s="16" t="s">
        <v>33</v>
      </c>
      <c r="AX610" s="16" t="s">
        <v>85</v>
      </c>
      <c r="AY610" s="287" t="s">
        <v>148</v>
      </c>
    </row>
    <row r="611" s="2" customFormat="1" ht="33" customHeight="1">
      <c r="A611" s="39"/>
      <c r="B611" s="40"/>
      <c r="C611" s="288" t="s">
        <v>558</v>
      </c>
      <c r="D611" s="288" t="s">
        <v>363</v>
      </c>
      <c r="E611" s="289" t="s">
        <v>559</v>
      </c>
      <c r="F611" s="290" t="s">
        <v>560</v>
      </c>
      <c r="G611" s="291" t="s">
        <v>552</v>
      </c>
      <c r="H611" s="292">
        <v>21.315000000000001</v>
      </c>
      <c r="I611" s="293"/>
      <c r="J611" s="294">
        <f>ROUND(I611*H611,2)</f>
        <v>0</v>
      </c>
      <c r="K611" s="290" t="s">
        <v>154</v>
      </c>
      <c r="L611" s="295"/>
      <c r="M611" s="296" t="s">
        <v>1</v>
      </c>
      <c r="N611" s="297" t="s">
        <v>42</v>
      </c>
      <c r="O611" s="92"/>
      <c r="P611" s="236">
        <f>O611*H611</f>
        <v>0</v>
      </c>
      <c r="Q611" s="236">
        <v>0.072999999999999995</v>
      </c>
      <c r="R611" s="236">
        <f>Q611*H611</f>
        <v>1.555995</v>
      </c>
      <c r="S611" s="236">
        <v>0</v>
      </c>
      <c r="T611" s="237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8" t="s">
        <v>265</v>
      </c>
      <c r="AT611" s="238" t="s">
        <v>363</v>
      </c>
      <c r="AU611" s="238" t="s">
        <v>87</v>
      </c>
      <c r="AY611" s="18" t="s">
        <v>148</v>
      </c>
      <c r="BE611" s="239">
        <f>IF(N611="základní",J611,0)</f>
        <v>0</v>
      </c>
      <c r="BF611" s="239">
        <f>IF(N611="snížená",J611,0)</f>
        <v>0</v>
      </c>
      <c r="BG611" s="239">
        <f>IF(N611="zákl. přenesená",J611,0)</f>
        <v>0</v>
      </c>
      <c r="BH611" s="239">
        <f>IF(N611="sníž. přenesená",J611,0)</f>
        <v>0</v>
      </c>
      <c r="BI611" s="239">
        <f>IF(N611="nulová",J611,0)</f>
        <v>0</v>
      </c>
      <c r="BJ611" s="18" t="s">
        <v>85</v>
      </c>
      <c r="BK611" s="239">
        <f>ROUND(I611*H611,2)</f>
        <v>0</v>
      </c>
      <c r="BL611" s="18" t="s">
        <v>155</v>
      </c>
      <c r="BM611" s="238" t="s">
        <v>561</v>
      </c>
    </row>
    <row r="612" s="13" customFormat="1">
      <c r="A612" s="13"/>
      <c r="B612" s="245"/>
      <c r="C612" s="246"/>
      <c r="D612" s="240" t="s">
        <v>159</v>
      </c>
      <c r="E612" s="247" t="s">
        <v>1</v>
      </c>
      <c r="F612" s="248" t="s">
        <v>554</v>
      </c>
      <c r="G612" s="246"/>
      <c r="H612" s="247" t="s">
        <v>1</v>
      </c>
      <c r="I612" s="249"/>
      <c r="J612" s="246"/>
      <c r="K612" s="246"/>
      <c r="L612" s="250"/>
      <c r="M612" s="251"/>
      <c r="N612" s="252"/>
      <c r="O612" s="252"/>
      <c r="P612" s="252"/>
      <c r="Q612" s="252"/>
      <c r="R612" s="252"/>
      <c r="S612" s="252"/>
      <c r="T612" s="25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4" t="s">
        <v>159</v>
      </c>
      <c r="AU612" s="254" t="s">
        <v>87</v>
      </c>
      <c r="AV612" s="13" t="s">
        <v>85</v>
      </c>
      <c r="AW612" s="13" t="s">
        <v>33</v>
      </c>
      <c r="AX612" s="13" t="s">
        <v>77</v>
      </c>
      <c r="AY612" s="254" t="s">
        <v>148</v>
      </c>
    </row>
    <row r="613" s="14" customFormat="1">
      <c r="A613" s="14"/>
      <c r="B613" s="255"/>
      <c r="C613" s="256"/>
      <c r="D613" s="240" t="s">
        <v>159</v>
      </c>
      <c r="E613" s="257" t="s">
        <v>1</v>
      </c>
      <c r="F613" s="258" t="s">
        <v>562</v>
      </c>
      <c r="G613" s="256"/>
      <c r="H613" s="259">
        <v>10.15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5" t="s">
        <v>159</v>
      </c>
      <c r="AU613" s="265" t="s">
        <v>87</v>
      </c>
      <c r="AV613" s="14" t="s">
        <v>87</v>
      </c>
      <c r="AW613" s="14" t="s">
        <v>33</v>
      </c>
      <c r="AX613" s="14" t="s">
        <v>77</v>
      </c>
      <c r="AY613" s="265" t="s">
        <v>148</v>
      </c>
    </row>
    <row r="614" s="14" customFormat="1">
      <c r="A614" s="14"/>
      <c r="B614" s="255"/>
      <c r="C614" s="256"/>
      <c r="D614" s="240" t="s">
        <v>159</v>
      </c>
      <c r="E614" s="257" t="s">
        <v>1</v>
      </c>
      <c r="F614" s="258" t="s">
        <v>563</v>
      </c>
      <c r="G614" s="256"/>
      <c r="H614" s="259">
        <v>6.0899999999999999</v>
      </c>
      <c r="I614" s="260"/>
      <c r="J614" s="256"/>
      <c r="K614" s="256"/>
      <c r="L614" s="261"/>
      <c r="M614" s="262"/>
      <c r="N614" s="263"/>
      <c r="O614" s="263"/>
      <c r="P614" s="263"/>
      <c r="Q614" s="263"/>
      <c r="R614" s="263"/>
      <c r="S614" s="263"/>
      <c r="T614" s="26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5" t="s">
        <v>159</v>
      </c>
      <c r="AU614" s="265" t="s">
        <v>87</v>
      </c>
      <c r="AV614" s="14" t="s">
        <v>87</v>
      </c>
      <c r="AW614" s="14" t="s">
        <v>33</v>
      </c>
      <c r="AX614" s="14" t="s">
        <v>77</v>
      </c>
      <c r="AY614" s="265" t="s">
        <v>148</v>
      </c>
    </row>
    <row r="615" s="14" customFormat="1">
      <c r="A615" s="14"/>
      <c r="B615" s="255"/>
      <c r="C615" s="256"/>
      <c r="D615" s="240" t="s">
        <v>159</v>
      </c>
      <c r="E615" s="257" t="s">
        <v>1</v>
      </c>
      <c r="F615" s="258" t="s">
        <v>564</v>
      </c>
      <c r="G615" s="256"/>
      <c r="H615" s="259">
        <v>5.0750000000000002</v>
      </c>
      <c r="I615" s="260"/>
      <c r="J615" s="256"/>
      <c r="K615" s="256"/>
      <c r="L615" s="261"/>
      <c r="M615" s="262"/>
      <c r="N615" s="263"/>
      <c r="O615" s="263"/>
      <c r="P615" s="263"/>
      <c r="Q615" s="263"/>
      <c r="R615" s="263"/>
      <c r="S615" s="263"/>
      <c r="T615" s="26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5" t="s">
        <v>159</v>
      </c>
      <c r="AU615" s="265" t="s">
        <v>87</v>
      </c>
      <c r="AV615" s="14" t="s">
        <v>87</v>
      </c>
      <c r="AW615" s="14" t="s">
        <v>33</v>
      </c>
      <c r="AX615" s="14" t="s">
        <v>77</v>
      </c>
      <c r="AY615" s="265" t="s">
        <v>148</v>
      </c>
    </row>
    <row r="616" s="16" customFormat="1">
      <c r="A616" s="16"/>
      <c r="B616" s="277"/>
      <c r="C616" s="278"/>
      <c r="D616" s="240" t="s">
        <v>159</v>
      </c>
      <c r="E616" s="279" t="s">
        <v>1</v>
      </c>
      <c r="F616" s="280" t="s">
        <v>185</v>
      </c>
      <c r="G616" s="278"/>
      <c r="H616" s="281">
        <v>21.315000000000001</v>
      </c>
      <c r="I616" s="282"/>
      <c r="J616" s="278"/>
      <c r="K616" s="278"/>
      <c r="L616" s="283"/>
      <c r="M616" s="284"/>
      <c r="N616" s="285"/>
      <c r="O616" s="285"/>
      <c r="P616" s="285"/>
      <c r="Q616" s="285"/>
      <c r="R616" s="285"/>
      <c r="S616" s="285"/>
      <c r="T616" s="28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T616" s="287" t="s">
        <v>159</v>
      </c>
      <c r="AU616" s="287" t="s">
        <v>87</v>
      </c>
      <c r="AV616" s="16" t="s">
        <v>155</v>
      </c>
      <c r="AW616" s="16" t="s">
        <v>33</v>
      </c>
      <c r="AX616" s="16" t="s">
        <v>85</v>
      </c>
      <c r="AY616" s="287" t="s">
        <v>148</v>
      </c>
    </row>
    <row r="617" s="2" customFormat="1" ht="24.15" customHeight="1">
      <c r="A617" s="39"/>
      <c r="B617" s="40"/>
      <c r="C617" s="227" t="s">
        <v>565</v>
      </c>
      <c r="D617" s="227" t="s">
        <v>150</v>
      </c>
      <c r="E617" s="228" t="s">
        <v>566</v>
      </c>
      <c r="F617" s="229" t="s">
        <v>567</v>
      </c>
      <c r="G617" s="230" t="s">
        <v>552</v>
      </c>
      <c r="H617" s="231">
        <v>6</v>
      </c>
      <c r="I617" s="232"/>
      <c r="J617" s="233">
        <f>ROUND(I617*H617,2)</f>
        <v>0</v>
      </c>
      <c r="K617" s="229" t="s">
        <v>154</v>
      </c>
      <c r="L617" s="45"/>
      <c r="M617" s="234" t="s">
        <v>1</v>
      </c>
      <c r="N617" s="235" t="s">
        <v>42</v>
      </c>
      <c r="O617" s="92"/>
      <c r="P617" s="236">
        <f>O617*H617</f>
        <v>0</v>
      </c>
      <c r="Q617" s="236">
        <v>0.00017000000000000001</v>
      </c>
      <c r="R617" s="236">
        <f>Q617*H617</f>
        <v>0.0010200000000000001</v>
      </c>
      <c r="S617" s="236">
        <v>0</v>
      </c>
      <c r="T617" s="237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8" t="s">
        <v>155</v>
      </c>
      <c r="AT617" s="238" t="s">
        <v>150</v>
      </c>
      <c r="AU617" s="238" t="s">
        <v>87</v>
      </c>
      <c r="AY617" s="18" t="s">
        <v>148</v>
      </c>
      <c r="BE617" s="239">
        <f>IF(N617="základní",J617,0)</f>
        <v>0</v>
      </c>
      <c r="BF617" s="239">
        <f>IF(N617="snížená",J617,0)</f>
        <v>0</v>
      </c>
      <c r="BG617" s="239">
        <f>IF(N617="zákl. přenesená",J617,0)</f>
        <v>0</v>
      </c>
      <c r="BH617" s="239">
        <f>IF(N617="sníž. přenesená",J617,0)</f>
        <v>0</v>
      </c>
      <c r="BI617" s="239">
        <f>IF(N617="nulová",J617,0)</f>
        <v>0</v>
      </c>
      <c r="BJ617" s="18" t="s">
        <v>85</v>
      </c>
      <c r="BK617" s="239">
        <f>ROUND(I617*H617,2)</f>
        <v>0</v>
      </c>
      <c r="BL617" s="18" t="s">
        <v>155</v>
      </c>
      <c r="BM617" s="238" t="s">
        <v>568</v>
      </c>
    </row>
    <row r="618" s="13" customFormat="1">
      <c r="A618" s="13"/>
      <c r="B618" s="245"/>
      <c r="C618" s="246"/>
      <c r="D618" s="240" t="s">
        <v>159</v>
      </c>
      <c r="E618" s="247" t="s">
        <v>1</v>
      </c>
      <c r="F618" s="248" t="s">
        <v>178</v>
      </c>
      <c r="G618" s="246"/>
      <c r="H618" s="247" t="s">
        <v>1</v>
      </c>
      <c r="I618" s="249"/>
      <c r="J618" s="246"/>
      <c r="K618" s="246"/>
      <c r="L618" s="250"/>
      <c r="M618" s="251"/>
      <c r="N618" s="252"/>
      <c r="O618" s="252"/>
      <c r="P618" s="252"/>
      <c r="Q618" s="252"/>
      <c r="R618" s="252"/>
      <c r="S618" s="252"/>
      <c r="T618" s="25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4" t="s">
        <v>159</v>
      </c>
      <c r="AU618" s="254" t="s">
        <v>87</v>
      </c>
      <c r="AV618" s="13" t="s">
        <v>85</v>
      </c>
      <c r="AW618" s="13" t="s">
        <v>33</v>
      </c>
      <c r="AX618" s="13" t="s">
        <v>77</v>
      </c>
      <c r="AY618" s="254" t="s">
        <v>148</v>
      </c>
    </row>
    <row r="619" s="14" customFormat="1">
      <c r="A619" s="14"/>
      <c r="B619" s="255"/>
      <c r="C619" s="256"/>
      <c r="D619" s="240" t="s">
        <v>159</v>
      </c>
      <c r="E619" s="257" t="s">
        <v>1</v>
      </c>
      <c r="F619" s="258" t="s">
        <v>569</v>
      </c>
      <c r="G619" s="256"/>
      <c r="H619" s="259">
        <v>1</v>
      </c>
      <c r="I619" s="260"/>
      <c r="J619" s="256"/>
      <c r="K619" s="256"/>
      <c r="L619" s="261"/>
      <c r="M619" s="262"/>
      <c r="N619" s="263"/>
      <c r="O619" s="263"/>
      <c r="P619" s="263"/>
      <c r="Q619" s="263"/>
      <c r="R619" s="263"/>
      <c r="S619" s="263"/>
      <c r="T619" s="26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5" t="s">
        <v>159</v>
      </c>
      <c r="AU619" s="265" t="s">
        <v>87</v>
      </c>
      <c r="AV619" s="14" t="s">
        <v>87</v>
      </c>
      <c r="AW619" s="14" t="s">
        <v>33</v>
      </c>
      <c r="AX619" s="14" t="s">
        <v>77</v>
      </c>
      <c r="AY619" s="265" t="s">
        <v>148</v>
      </c>
    </row>
    <row r="620" s="14" customFormat="1">
      <c r="A620" s="14"/>
      <c r="B620" s="255"/>
      <c r="C620" s="256"/>
      <c r="D620" s="240" t="s">
        <v>159</v>
      </c>
      <c r="E620" s="257" t="s">
        <v>1</v>
      </c>
      <c r="F620" s="258" t="s">
        <v>570</v>
      </c>
      <c r="G620" s="256"/>
      <c r="H620" s="259">
        <v>2</v>
      </c>
      <c r="I620" s="260"/>
      <c r="J620" s="256"/>
      <c r="K620" s="256"/>
      <c r="L620" s="261"/>
      <c r="M620" s="262"/>
      <c r="N620" s="263"/>
      <c r="O620" s="263"/>
      <c r="P620" s="263"/>
      <c r="Q620" s="263"/>
      <c r="R620" s="263"/>
      <c r="S620" s="263"/>
      <c r="T620" s="26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5" t="s">
        <v>159</v>
      </c>
      <c r="AU620" s="265" t="s">
        <v>87</v>
      </c>
      <c r="AV620" s="14" t="s">
        <v>87</v>
      </c>
      <c r="AW620" s="14" t="s">
        <v>33</v>
      </c>
      <c r="AX620" s="14" t="s">
        <v>77</v>
      </c>
      <c r="AY620" s="265" t="s">
        <v>148</v>
      </c>
    </row>
    <row r="621" s="13" customFormat="1">
      <c r="A621" s="13"/>
      <c r="B621" s="245"/>
      <c r="C621" s="246"/>
      <c r="D621" s="240" t="s">
        <v>159</v>
      </c>
      <c r="E621" s="247" t="s">
        <v>1</v>
      </c>
      <c r="F621" s="248" t="s">
        <v>184</v>
      </c>
      <c r="G621" s="246"/>
      <c r="H621" s="247" t="s">
        <v>1</v>
      </c>
      <c r="I621" s="249"/>
      <c r="J621" s="246"/>
      <c r="K621" s="246"/>
      <c r="L621" s="250"/>
      <c r="M621" s="251"/>
      <c r="N621" s="252"/>
      <c r="O621" s="252"/>
      <c r="P621" s="252"/>
      <c r="Q621" s="252"/>
      <c r="R621" s="252"/>
      <c r="S621" s="252"/>
      <c r="T621" s="25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4" t="s">
        <v>159</v>
      </c>
      <c r="AU621" s="254" t="s">
        <v>87</v>
      </c>
      <c r="AV621" s="13" t="s">
        <v>85</v>
      </c>
      <c r="AW621" s="13" t="s">
        <v>33</v>
      </c>
      <c r="AX621" s="13" t="s">
        <v>77</v>
      </c>
      <c r="AY621" s="254" t="s">
        <v>148</v>
      </c>
    </row>
    <row r="622" s="14" customFormat="1">
      <c r="A622" s="14"/>
      <c r="B622" s="255"/>
      <c r="C622" s="256"/>
      <c r="D622" s="240" t="s">
        <v>159</v>
      </c>
      <c r="E622" s="257" t="s">
        <v>1</v>
      </c>
      <c r="F622" s="258" t="s">
        <v>571</v>
      </c>
      <c r="G622" s="256"/>
      <c r="H622" s="259">
        <v>2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5" t="s">
        <v>159</v>
      </c>
      <c r="AU622" s="265" t="s">
        <v>87</v>
      </c>
      <c r="AV622" s="14" t="s">
        <v>87</v>
      </c>
      <c r="AW622" s="14" t="s">
        <v>33</v>
      </c>
      <c r="AX622" s="14" t="s">
        <v>77</v>
      </c>
      <c r="AY622" s="265" t="s">
        <v>148</v>
      </c>
    </row>
    <row r="623" s="14" customFormat="1">
      <c r="A623" s="14"/>
      <c r="B623" s="255"/>
      <c r="C623" s="256"/>
      <c r="D623" s="240" t="s">
        <v>159</v>
      </c>
      <c r="E623" s="257" t="s">
        <v>1</v>
      </c>
      <c r="F623" s="258" t="s">
        <v>572</v>
      </c>
      <c r="G623" s="256"/>
      <c r="H623" s="259">
        <v>1</v>
      </c>
      <c r="I623" s="260"/>
      <c r="J623" s="256"/>
      <c r="K623" s="256"/>
      <c r="L623" s="261"/>
      <c r="M623" s="262"/>
      <c r="N623" s="263"/>
      <c r="O623" s="263"/>
      <c r="P623" s="263"/>
      <c r="Q623" s="263"/>
      <c r="R623" s="263"/>
      <c r="S623" s="263"/>
      <c r="T623" s="26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5" t="s">
        <v>159</v>
      </c>
      <c r="AU623" s="265" t="s">
        <v>87</v>
      </c>
      <c r="AV623" s="14" t="s">
        <v>87</v>
      </c>
      <c r="AW623" s="14" t="s">
        <v>33</v>
      </c>
      <c r="AX623" s="14" t="s">
        <v>77</v>
      </c>
      <c r="AY623" s="265" t="s">
        <v>148</v>
      </c>
    </row>
    <row r="624" s="16" customFormat="1">
      <c r="A624" s="16"/>
      <c r="B624" s="277"/>
      <c r="C624" s="278"/>
      <c r="D624" s="240" t="s">
        <v>159</v>
      </c>
      <c r="E624" s="279" t="s">
        <v>1</v>
      </c>
      <c r="F624" s="280" t="s">
        <v>185</v>
      </c>
      <c r="G624" s="278"/>
      <c r="H624" s="281">
        <v>6</v>
      </c>
      <c r="I624" s="282"/>
      <c r="J624" s="278"/>
      <c r="K624" s="278"/>
      <c r="L624" s="283"/>
      <c r="M624" s="284"/>
      <c r="N624" s="285"/>
      <c r="O624" s="285"/>
      <c r="P624" s="285"/>
      <c r="Q624" s="285"/>
      <c r="R624" s="285"/>
      <c r="S624" s="285"/>
      <c r="T624" s="28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T624" s="287" t="s">
        <v>159</v>
      </c>
      <c r="AU624" s="287" t="s">
        <v>87</v>
      </c>
      <c r="AV624" s="16" t="s">
        <v>155</v>
      </c>
      <c r="AW624" s="16" t="s">
        <v>33</v>
      </c>
      <c r="AX624" s="16" t="s">
        <v>85</v>
      </c>
      <c r="AY624" s="287" t="s">
        <v>148</v>
      </c>
    </row>
    <row r="625" s="2" customFormat="1" ht="33" customHeight="1">
      <c r="A625" s="39"/>
      <c r="B625" s="40"/>
      <c r="C625" s="288" t="s">
        <v>573</v>
      </c>
      <c r="D625" s="288" t="s">
        <v>363</v>
      </c>
      <c r="E625" s="289" t="s">
        <v>574</v>
      </c>
      <c r="F625" s="290" t="s">
        <v>575</v>
      </c>
      <c r="G625" s="291" t="s">
        <v>552</v>
      </c>
      <c r="H625" s="292">
        <v>6.0899999999999999</v>
      </c>
      <c r="I625" s="293"/>
      <c r="J625" s="294">
        <f>ROUND(I625*H625,2)</f>
        <v>0</v>
      </c>
      <c r="K625" s="290" t="s">
        <v>154</v>
      </c>
      <c r="L625" s="295"/>
      <c r="M625" s="296" t="s">
        <v>1</v>
      </c>
      <c r="N625" s="297" t="s">
        <v>42</v>
      </c>
      <c r="O625" s="92"/>
      <c r="P625" s="236">
        <f>O625*H625</f>
        <v>0</v>
      </c>
      <c r="Q625" s="236">
        <v>0.14499999999999999</v>
      </c>
      <c r="R625" s="236">
        <f>Q625*H625</f>
        <v>0.88304999999999989</v>
      </c>
      <c r="S625" s="236">
        <v>0</v>
      </c>
      <c r="T625" s="237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8" t="s">
        <v>265</v>
      </c>
      <c r="AT625" s="238" t="s">
        <v>363</v>
      </c>
      <c r="AU625" s="238" t="s">
        <v>87</v>
      </c>
      <c r="AY625" s="18" t="s">
        <v>148</v>
      </c>
      <c r="BE625" s="239">
        <f>IF(N625="základní",J625,0)</f>
        <v>0</v>
      </c>
      <c r="BF625" s="239">
        <f>IF(N625="snížená",J625,0)</f>
        <v>0</v>
      </c>
      <c r="BG625" s="239">
        <f>IF(N625="zákl. přenesená",J625,0)</f>
        <v>0</v>
      </c>
      <c r="BH625" s="239">
        <f>IF(N625="sníž. přenesená",J625,0)</f>
        <v>0</v>
      </c>
      <c r="BI625" s="239">
        <f>IF(N625="nulová",J625,0)</f>
        <v>0</v>
      </c>
      <c r="BJ625" s="18" t="s">
        <v>85</v>
      </c>
      <c r="BK625" s="239">
        <f>ROUND(I625*H625,2)</f>
        <v>0</v>
      </c>
      <c r="BL625" s="18" t="s">
        <v>155</v>
      </c>
      <c r="BM625" s="238" t="s">
        <v>576</v>
      </c>
    </row>
    <row r="626" s="13" customFormat="1">
      <c r="A626" s="13"/>
      <c r="B626" s="245"/>
      <c r="C626" s="246"/>
      <c r="D626" s="240" t="s">
        <v>159</v>
      </c>
      <c r="E626" s="247" t="s">
        <v>1</v>
      </c>
      <c r="F626" s="248" t="s">
        <v>178</v>
      </c>
      <c r="G626" s="246"/>
      <c r="H626" s="247" t="s">
        <v>1</v>
      </c>
      <c r="I626" s="249"/>
      <c r="J626" s="246"/>
      <c r="K626" s="246"/>
      <c r="L626" s="250"/>
      <c r="M626" s="251"/>
      <c r="N626" s="252"/>
      <c r="O626" s="252"/>
      <c r="P626" s="252"/>
      <c r="Q626" s="252"/>
      <c r="R626" s="252"/>
      <c r="S626" s="252"/>
      <c r="T626" s="25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54" t="s">
        <v>159</v>
      </c>
      <c r="AU626" s="254" t="s">
        <v>87</v>
      </c>
      <c r="AV626" s="13" t="s">
        <v>85</v>
      </c>
      <c r="AW626" s="13" t="s">
        <v>33</v>
      </c>
      <c r="AX626" s="13" t="s">
        <v>77</v>
      </c>
      <c r="AY626" s="254" t="s">
        <v>148</v>
      </c>
    </row>
    <row r="627" s="14" customFormat="1">
      <c r="A627" s="14"/>
      <c r="B627" s="255"/>
      <c r="C627" s="256"/>
      <c r="D627" s="240" t="s">
        <v>159</v>
      </c>
      <c r="E627" s="257" t="s">
        <v>1</v>
      </c>
      <c r="F627" s="258" t="s">
        <v>577</v>
      </c>
      <c r="G627" s="256"/>
      <c r="H627" s="259">
        <v>1.0149999999999999</v>
      </c>
      <c r="I627" s="260"/>
      <c r="J627" s="256"/>
      <c r="K627" s="256"/>
      <c r="L627" s="261"/>
      <c r="M627" s="262"/>
      <c r="N627" s="263"/>
      <c r="O627" s="263"/>
      <c r="P627" s="263"/>
      <c r="Q627" s="263"/>
      <c r="R627" s="263"/>
      <c r="S627" s="263"/>
      <c r="T627" s="26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5" t="s">
        <v>159</v>
      </c>
      <c r="AU627" s="265" t="s">
        <v>87</v>
      </c>
      <c r="AV627" s="14" t="s">
        <v>87</v>
      </c>
      <c r="AW627" s="14" t="s">
        <v>33</v>
      </c>
      <c r="AX627" s="14" t="s">
        <v>77</v>
      </c>
      <c r="AY627" s="265" t="s">
        <v>148</v>
      </c>
    </row>
    <row r="628" s="14" customFormat="1">
      <c r="A628" s="14"/>
      <c r="B628" s="255"/>
      <c r="C628" s="256"/>
      <c r="D628" s="240" t="s">
        <v>159</v>
      </c>
      <c r="E628" s="257" t="s">
        <v>1</v>
      </c>
      <c r="F628" s="258" t="s">
        <v>578</v>
      </c>
      <c r="G628" s="256"/>
      <c r="H628" s="259">
        <v>2.0299999999999998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5" t="s">
        <v>159</v>
      </c>
      <c r="AU628" s="265" t="s">
        <v>87</v>
      </c>
      <c r="AV628" s="14" t="s">
        <v>87</v>
      </c>
      <c r="AW628" s="14" t="s">
        <v>33</v>
      </c>
      <c r="AX628" s="14" t="s">
        <v>77</v>
      </c>
      <c r="AY628" s="265" t="s">
        <v>148</v>
      </c>
    </row>
    <row r="629" s="13" customFormat="1">
      <c r="A629" s="13"/>
      <c r="B629" s="245"/>
      <c r="C629" s="246"/>
      <c r="D629" s="240" t="s">
        <v>159</v>
      </c>
      <c r="E629" s="247" t="s">
        <v>1</v>
      </c>
      <c r="F629" s="248" t="s">
        <v>184</v>
      </c>
      <c r="G629" s="246"/>
      <c r="H629" s="247" t="s">
        <v>1</v>
      </c>
      <c r="I629" s="249"/>
      <c r="J629" s="246"/>
      <c r="K629" s="246"/>
      <c r="L629" s="250"/>
      <c r="M629" s="251"/>
      <c r="N629" s="252"/>
      <c r="O629" s="252"/>
      <c r="P629" s="252"/>
      <c r="Q629" s="252"/>
      <c r="R629" s="252"/>
      <c r="S629" s="252"/>
      <c r="T629" s="25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4" t="s">
        <v>159</v>
      </c>
      <c r="AU629" s="254" t="s">
        <v>87</v>
      </c>
      <c r="AV629" s="13" t="s">
        <v>85</v>
      </c>
      <c r="AW629" s="13" t="s">
        <v>33</v>
      </c>
      <c r="AX629" s="13" t="s">
        <v>77</v>
      </c>
      <c r="AY629" s="254" t="s">
        <v>148</v>
      </c>
    </row>
    <row r="630" s="14" customFormat="1">
      <c r="A630" s="14"/>
      <c r="B630" s="255"/>
      <c r="C630" s="256"/>
      <c r="D630" s="240" t="s">
        <v>159</v>
      </c>
      <c r="E630" s="257" t="s">
        <v>1</v>
      </c>
      <c r="F630" s="258" t="s">
        <v>579</v>
      </c>
      <c r="G630" s="256"/>
      <c r="H630" s="259">
        <v>2.0299999999999998</v>
      </c>
      <c r="I630" s="260"/>
      <c r="J630" s="256"/>
      <c r="K630" s="256"/>
      <c r="L630" s="261"/>
      <c r="M630" s="262"/>
      <c r="N630" s="263"/>
      <c r="O630" s="263"/>
      <c r="P630" s="263"/>
      <c r="Q630" s="263"/>
      <c r="R630" s="263"/>
      <c r="S630" s="263"/>
      <c r="T630" s="26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5" t="s">
        <v>159</v>
      </c>
      <c r="AU630" s="265" t="s">
        <v>87</v>
      </c>
      <c r="AV630" s="14" t="s">
        <v>87</v>
      </c>
      <c r="AW630" s="14" t="s">
        <v>33</v>
      </c>
      <c r="AX630" s="14" t="s">
        <v>77</v>
      </c>
      <c r="AY630" s="265" t="s">
        <v>148</v>
      </c>
    </row>
    <row r="631" s="14" customFormat="1">
      <c r="A631" s="14"/>
      <c r="B631" s="255"/>
      <c r="C631" s="256"/>
      <c r="D631" s="240" t="s">
        <v>159</v>
      </c>
      <c r="E631" s="257" t="s">
        <v>1</v>
      </c>
      <c r="F631" s="258" t="s">
        <v>580</v>
      </c>
      <c r="G631" s="256"/>
      <c r="H631" s="259">
        <v>1.0149999999999999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5" t="s">
        <v>159</v>
      </c>
      <c r="AU631" s="265" t="s">
        <v>87</v>
      </c>
      <c r="AV631" s="14" t="s">
        <v>87</v>
      </c>
      <c r="AW631" s="14" t="s">
        <v>33</v>
      </c>
      <c r="AX631" s="14" t="s">
        <v>77</v>
      </c>
      <c r="AY631" s="265" t="s">
        <v>148</v>
      </c>
    </row>
    <row r="632" s="16" customFormat="1">
      <c r="A632" s="16"/>
      <c r="B632" s="277"/>
      <c r="C632" s="278"/>
      <c r="D632" s="240" t="s">
        <v>159</v>
      </c>
      <c r="E632" s="279" t="s">
        <v>1</v>
      </c>
      <c r="F632" s="280" t="s">
        <v>185</v>
      </c>
      <c r="G632" s="278"/>
      <c r="H632" s="281">
        <v>6.0899999999999999</v>
      </c>
      <c r="I632" s="282"/>
      <c r="J632" s="278"/>
      <c r="K632" s="278"/>
      <c r="L632" s="283"/>
      <c r="M632" s="284"/>
      <c r="N632" s="285"/>
      <c r="O632" s="285"/>
      <c r="P632" s="285"/>
      <c r="Q632" s="285"/>
      <c r="R632" s="285"/>
      <c r="S632" s="285"/>
      <c r="T632" s="28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T632" s="287" t="s">
        <v>159</v>
      </c>
      <c r="AU632" s="287" t="s">
        <v>87</v>
      </c>
      <c r="AV632" s="16" t="s">
        <v>155</v>
      </c>
      <c r="AW632" s="16" t="s">
        <v>33</v>
      </c>
      <c r="AX632" s="16" t="s">
        <v>85</v>
      </c>
      <c r="AY632" s="287" t="s">
        <v>148</v>
      </c>
    </row>
    <row r="633" s="2" customFormat="1" ht="24.15" customHeight="1">
      <c r="A633" s="39"/>
      <c r="B633" s="40"/>
      <c r="C633" s="227" t="s">
        <v>581</v>
      </c>
      <c r="D633" s="227" t="s">
        <v>150</v>
      </c>
      <c r="E633" s="228" t="s">
        <v>582</v>
      </c>
      <c r="F633" s="229" t="s">
        <v>583</v>
      </c>
      <c r="G633" s="230" t="s">
        <v>552</v>
      </c>
      <c r="H633" s="231">
        <v>26</v>
      </c>
      <c r="I633" s="232"/>
      <c r="J633" s="233">
        <f>ROUND(I633*H633,2)</f>
        <v>0</v>
      </c>
      <c r="K633" s="229" t="s">
        <v>154</v>
      </c>
      <c r="L633" s="45"/>
      <c r="M633" s="234" t="s">
        <v>1</v>
      </c>
      <c r="N633" s="235" t="s">
        <v>42</v>
      </c>
      <c r="O633" s="92"/>
      <c r="P633" s="236">
        <f>O633*H633</f>
        <v>0</v>
      </c>
      <c r="Q633" s="236">
        <v>3.0000000000000001E-05</v>
      </c>
      <c r="R633" s="236">
        <f>Q633*H633</f>
        <v>0.00077999999999999999</v>
      </c>
      <c r="S633" s="236">
        <v>0</v>
      </c>
      <c r="T633" s="237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8" t="s">
        <v>155</v>
      </c>
      <c r="AT633" s="238" t="s">
        <v>150</v>
      </c>
      <c r="AU633" s="238" t="s">
        <v>87</v>
      </c>
      <c r="AY633" s="18" t="s">
        <v>148</v>
      </c>
      <c r="BE633" s="239">
        <f>IF(N633="základní",J633,0)</f>
        <v>0</v>
      </c>
      <c r="BF633" s="239">
        <f>IF(N633="snížená",J633,0)</f>
        <v>0</v>
      </c>
      <c r="BG633" s="239">
        <f>IF(N633="zákl. přenesená",J633,0)</f>
        <v>0</v>
      </c>
      <c r="BH633" s="239">
        <f>IF(N633="sníž. přenesená",J633,0)</f>
        <v>0</v>
      </c>
      <c r="BI633" s="239">
        <f>IF(N633="nulová",J633,0)</f>
        <v>0</v>
      </c>
      <c r="BJ633" s="18" t="s">
        <v>85</v>
      </c>
      <c r="BK633" s="239">
        <f>ROUND(I633*H633,2)</f>
        <v>0</v>
      </c>
      <c r="BL633" s="18" t="s">
        <v>155</v>
      </c>
      <c r="BM633" s="238" t="s">
        <v>584</v>
      </c>
    </row>
    <row r="634" s="13" customFormat="1">
      <c r="A634" s="13"/>
      <c r="B634" s="245"/>
      <c r="C634" s="246"/>
      <c r="D634" s="240" t="s">
        <v>159</v>
      </c>
      <c r="E634" s="247" t="s">
        <v>1</v>
      </c>
      <c r="F634" s="248" t="s">
        <v>585</v>
      </c>
      <c r="G634" s="246"/>
      <c r="H634" s="247" t="s">
        <v>1</v>
      </c>
      <c r="I634" s="249"/>
      <c r="J634" s="246"/>
      <c r="K634" s="246"/>
      <c r="L634" s="250"/>
      <c r="M634" s="251"/>
      <c r="N634" s="252"/>
      <c r="O634" s="252"/>
      <c r="P634" s="252"/>
      <c r="Q634" s="252"/>
      <c r="R634" s="252"/>
      <c r="S634" s="252"/>
      <c r="T634" s="25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4" t="s">
        <v>159</v>
      </c>
      <c r="AU634" s="254" t="s">
        <v>87</v>
      </c>
      <c r="AV634" s="13" t="s">
        <v>85</v>
      </c>
      <c r="AW634" s="13" t="s">
        <v>33</v>
      </c>
      <c r="AX634" s="13" t="s">
        <v>77</v>
      </c>
      <c r="AY634" s="254" t="s">
        <v>148</v>
      </c>
    </row>
    <row r="635" s="14" customFormat="1">
      <c r="A635" s="14"/>
      <c r="B635" s="255"/>
      <c r="C635" s="256"/>
      <c r="D635" s="240" t="s">
        <v>159</v>
      </c>
      <c r="E635" s="257" t="s">
        <v>1</v>
      </c>
      <c r="F635" s="258" t="s">
        <v>586</v>
      </c>
      <c r="G635" s="256"/>
      <c r="H635" s="259">
        <v>14</v>
      </c>
      <c r="I635" s="260"/>
      <c r="J635" s="256"/>
      <c r="K635" s="256"/>
      <c r="L635" s="261"/>
      <c r="M635" s="262"/>
      <c r="N635" s="263"/>
      <c r="O635" s="263"/>
      <c r="P635" s="263"/>
      <c r="Q635" s="263"/>
      <c r="R635" s="263"/>
      <c r="S635" s="263"/>
      <c r="T635" s="26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5" t="s">
        <v>159</v>
      </c>
      <c r="AU635" s="265" t="s">
        <v>87</v>
      </c>
      <c r="AV635" s="14" t="s">
        <v>87</v>
      </c>
      <c r="AW635" s="14" t="s">
        <v>33</v>
      </c>
      <c r="AX635" s="14" t="s">
        <v>77</v>
      </c>
      <c r="AY635" s="265" t="s">
        <v>148</v>
      </c>
    </row>
    <row r="636" s="14" customFormat="1">
      <c r="A636" s="14"/>
      <c r="B636" s="255"/>
      <c r="C636" s="256"/>
      <c r="D636" s="240" t="s">
        <v>159</v>
      </c>
      <c r="E636" s="257" t="s">
        <v>1</v>
      </c>
      <c r="F636" s="258" t="s">
        <v>587</v>
      </c>
      <c r="G636" s="256"/>
      <c r="H636" s="259">
        <v>8</v>
      </c>
      <c r="I636" s="260"/>
      <c r="J636" s="256"/>
      <c r="K636" s="256"/>
      <c r="L636" s="261"/>
      <c r="M636" s="262"/>
      <c r="N636" s="263"/>
      <c r="O636" s="263"/>
      <c r="P636" s="263"/>
      <c r="Q636" s="263"/>
      <c r="R636" s="263"/>
      <c r="S636" s="263"/>
      <c r="T636" s="26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5" t="s">
        <v>159</v>
      </c>
      <c r="AU636" s="265" t="s">
        <v>87</v>
      </c>
      <c r="AV636" s="14" t="s">
        <v>87</v>
      </c>
      <c r="AW636" s="14" t="s">
        <v>33</v>
      </c>
      <c r="AX636" s="14" t="s">
        <v>77</v>
      </c>
      <c r="AY636" s="265" t="s">
        <v>148</v>
      </c>
    </row>
    <row r="637" s="14" customFormat="1">
      <c r="A637" s="14"/>
      <c r="B637" s="255"/>
      <c r="C637" s="256"/>
      <c r="D637" s="240" t="s">
        <v>159</v>
      </c>
      <c r="E637" s="257" t="s">
        <v>1</v>
      </c>
      <c r="F637" s="258" t="s">
        <v>588</v>
      </c>
      <c r="G637" s="256"/>
      <c r="H637" s="259">
        <v>4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5" t="s">
        <v>159</v>
      </c>
      <c r="AU637" s="265" t="s">
        <v>87</v>
      </c>
      <c r="AV637" s="14" t="s">
        <v>87</v>
      </c>
      <c r="AW637" s="14" t="s">
        <v>33</v>
      </c>
      <c r="AX637" s="14" t="s">
        <v>77</v>
      </c>
      <c r="AY637" s="265" t="s">
        <v>148</v>
      </c>
    </row>
    <row r="638" s="16" customFormat="1">
      <c r="A638" s="16"/>
      <c r="B638" s="277"/>
      <c r="C638" s="278"/>
      <c r="D638" s="240" t="s">
        <v>159</v>
      </c>
      <c r="E638" s="279" t="s">
        <v>1</v>
      </c>
      <c r="F638" s="280" t="s">
        <v>185</v>
      </c>
      <c r="G638" s="278"/>
      <c r="H638" s="281">
        <v>26</v>
      </c>
      <c r="I638" s="282"/>
      <c r="J638" s="278"/>
      <c r="K638" s="278"/>
      <c r="L638" s="283"/>
      <c r="M638" s="284"/>
      <c r="N638" s="285"/>
      <c r="O638" s="285"/>
      <c r="P638" s="285"/>
      <c r="Q638" s="285"/>
      <c r="R638" s="285"/>
      <c r="S638" s="285"/>
      <c r="T638" s="28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T638" s="287" t="s">
        <v>159</v>
      </c>
      <c r="AU638" s="287" t="s">
        <v>87</v>
      </c>
      <c r="AV638" s="16" t="s">
        <v>155</v>
      </c>
      <c r="AW638" s="16" t="s">
        <v>33</v>
      </c>
      <c r="AX638" s="16" t="s">
        <v>85</v>
      </c>
      <c r="AY638" s="287" t="s">
        <v>148</v>
      </c>
    </row>
    <row r="639" s="2" customFormat="1" ht="24.15" customHeight="1">
      <c r="A639" s="39"/>
      <c r="B639" s="40"/>
      <c r="C639" s="288" t="s">
        <v>589</v>
      </c>
      <c r="D639" s="288" t="s">
        <v>363</v>
      </c>
      <c r="E639" s="289" t="s">
        <v>590</v>
      </c>
      <c r="F639" s="290" t="s">
        <v>591</v>
      </c>
      <c r="G639" s="291" t="s">
        <v>552</v>
      </c>
      <c r="H639" s="292">
        <v>8.1199999999999992</v>
      </c>
      <c r="I639" s="293"/>
      <c r="J639" s="294">
        <f>ROUND(I639*H639,2)</f>
        <v>0</v>
      </c>
      <c r="K639" s="290" t="s">
        <v>154</v>
      </c>
      <c r="L639" s="295"/>
      <c r="M639" s="296" t="s">
        <v>1</v>
      </c>
      <c r="N639" s="297" t="s">
        <v>42</v>
      </c>
      <c r="O639" s="92"/>
      <c r="P639" s="236">
        <f>O639*H639</f>
        <v>0</v>
      </c>
      <c r="Q639" s="236">
        <v>0.0035000000000000001</v>
      </c>
      <c r="R639" s="236">
        <f>Q639*H639</f>
        <v>0.028419999999999997</v>
      </c>
      <c r="S639" s="236">
        <v>0</v>
      </c>
      <c r="T639" s="237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8" t="s">
        <v>265</v>
      </c>
      <c r="AT639" s="238" t="s">
        <v>363</v>
      </c>
      <c r="AU639" s="238" t="s">
        <v>87</v>
      </c>
      <c r="AY639" s="18" t="s">
        <v>148</v>
      </c>
      <c r="BE639" s="239">
        <f>IF(N639="základní",J639,0)</f>
        <v>0</v>
      </c>
      <c r="BF639" s="239">
        <f>IF(N639="snížená",J639,0)</f>
        <v>0</v>
      </c>
      <c r="BG639" s="239">
        <f>IF(N639="zákl. přenesená",J639,0)</f>
        <v>0</v>
      </c>
      <c r="BH639" s="239">
        <f>IF(N639="sníž. přenesená",J639,0)</f>
        <v>0</v>
      </c>
      <c r="BI639" s="239">
        <f>IF(N639="nulová",J639,0)</f>
        <v>0</v>
      </c>
      <c r="BJ639" s="18" t="s">
        <v>85</v>
      </c>
      <c r="BK639" s="239">
        <f>ROUND(I639*H639,2)</f>
        <v>0</v>
      </c>
      <c r="BL639" s="18" t="s">
        <v>155</v>
      </c>
      <c r="BM639" s="238" t="s">
        <v>592</v>
      </c>
    </row>
    <row r="640" s="13" customFormat="1">
      <c r="A640" s="13"/>
      <c r="B640" s="245"/>
      <c r="C640" s="246"/>
      <c r="D640" s="240" t="s">
        <v>159</v>
      </c>
      <c r="E640" s="247" t="s">
        <v>1</v>
      </c>
      <c r="F640" s="248" t="s">
        <v>585</v>
      </c>
      <c r="G640" s="246"/>
      <c r="H640" s="247" t="s">
        <v>1</v>
      </c>
      <c r="I640" s="249"/>
      <c r="J640" s="246"/>
      <c r="K640" s="246"/>
      <c r="L640" s="250"/>
      <c r="M640" s="251"/>
      <c r="N640" s="252"/>
      <c r="O640" s="252"/>
      <c r="P640" s="252"/>
      <c r="Q640" s="252"/>
      <c r="R640" s="252"/>
      <c r="S640" s="252"/>
      <c r="T640" s="25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4" t="s">
        <v>159</v>
      </c>
      <c r="AU640" s="254" t="s">
        <v>87</v>
      </c>
      <c r="AV640" s="13" t="s">
        <v>85</v>
      </c>
      <c r="AW640" s="13" t="s">
        <v>33</v>
      </c>
      <c r="AX640" s="13" t="s">
        <v>77</v>
      </c>
      <c r="AY640" s="254" t="s">
        <v>148</v>
      </c>
    </row>
    <row r="641" s="14" customFormat="1">
      <c r="A641" s="14"/>
      <c r="B641" s="255"/>
      <c r="C641" s="256"/>
      <c r="D641" s="240" t="s">
        <v>159</v>
      </c>
      <c r="E641" s="257" t="s">
        <v>1</v>
      </c>
      <c r="F641" s="258" t="s">
        <v>593</v>
      </c>
      <c r="G641" s="256"/>
      <c r="H641" s="259">
        <v>8.1199999999999992</v>
      </c>
      <c r="I641" s="260"/>
      <c r="J641" s="256"/>
      <c r="K641" s="256"/>
      <c r="L641" s="261"/>
      <c r="M641" s="262"/>
      <c r="N641" s="263"/>
      <c r="O641" s="263"/>
      <c r="P641" s="263"/>
      <c r="Q641" s="263"/>
      <c r="R641" s="263"/>
      <c r="S641" s="263"/>
      <c r="T641" s="26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5" t="s">
        <v>159</v>
      </c>
      <c r="AU641" s="265" t="s">
        <v>87</v>
      </c>
      <c r="AV641" s="14" t="s">
        <v>87</v>
      </c>
      <c r="AW641" s="14" t="s">
        <v>33</v>
      </c>
      <c r="AX641" s="14" t="s">
        <v>77</v>
      </c>
      <c r="AY641" s="265" t="s">
        <v>148</v>
      </c>
    </row>
    <row r="642" s="16" customFormat="1">
      <c r="A642" s="16"/>
      <c r="B642" s="277"/>
      <c r="C642" s="278"/>
      <c r="D642" s="240" t="s">
        <v>159</v>
      </c>
      <c r="E642" s="279" t="s">
        <v>1</v>
      </c>
      <c r="F642" s="280" t="s">
        <v>185</v>
      </c>
      <c r="G642" s="278"/>
      <c r="H642" s="281">
        <v>8.1199999999999992</v>
      </c>
      <c r="I642" s="282"/>
      <c r="J642" s="278"/>
      <c r="K642" s="278"/>
      <c r="L642" s="283"/>
      <c r="M642" s="284"/>
      <c r="N642" s="285"/>
      <c r="O642" s="285"/>
      <c r="P642" s="285"/>
      <c r="Q642" s="285"/>
      <c r="R642" s="285"/>
      <c r="S642" s="285"/>
      <c r="T642" s="28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87" t="s">
        <v>159</v>
      </c>
      <c r="AU642" s="287" t="s">
        <v>87</v>
      </c>
      <c r="AV642" s="16" t="s">
        <v>155</v>
      </c>
      <c r="AW642" s="16" t="s">
        <v>33</v>
      </c>
      <c r="AX642" s="16" t="s">
        <v>85</v>
      </c>
      <c r="AY642" s="287" t="s">
        <v>148</v>
      </c>
    </row>
    <row r="643" s="2" customFormat="1" ht="24.15" customHeight="1">
      <c r="A643" s="39"/>
      <c r="B643" s="40"/>
      <c r="C643" s="288" t="s">
        <v>594</v>
      </c>
      <c r="D643" s="288" t="s">
        <v>363</v>
      </c>
      <c r="E643" s="289" t="s">
        <v>595</v>
      </c>
      <c r="F643" s="290" t="s">
        <v>596</v>
      </c>
      <c r="G643" s="291" t="s">
        <v>552</v>
      </c>
      <c r="H643" s="292">
        <v>18.27</v>
      </c>
      <c r="I643" s="293"/>
      <c r="J643" s="294">
        <f>ROUND(I643*H643,2)</f>
        <v>0</v>
      </c>
      <c r="K643" s="290" t="s">
        <v>1</v>
      </c>
      <c r="L643" s="295"/>
      <c r="M643" s="296" t="s">
        <v>1</v>
      </c>
      <c r="N643" s="297" t="s">
        <v>42</v>
      </c>
      <c r="O643" s="92"/>
      <c r="P643" s="236">
        <f>O643*H643</f>
        <v>0</v>
      </c>
      <c r="Q643" s="236">
        <v>0.012800000000000001</v>
      </c>
      <c r="R643" s="236">
        <f>Q643*H643</f>
        <v>0.23385600000000001</v>
      </c>
      <c r="S643" s="236">
        <v>0</v>
      </c>
      <c r="T643" s="237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8" t="s">
        <v>265</v>
      </c>
      <c r="AT643" s="238" t="s">
        <v>363</v>
      </c>
      <c r="AU643" s="238" t="s">
        <v>87</v>
      </c>
      <c r="AY643" s="18" t="s">
        <v>148</v>
      </c>
      <c r="BE643" s="239">
        <f>IF(N643="základní",J643,0)</f>
        <v>0</v>
      </c>
      <c r="BF643" s="239">
        <f>IF(N643="snížená",J643,0)</f>
        <v>0</v>
      </c>
      <c r="BG643" s="239">
        <f>IF(N643="zákl. přenesená",J643,0)</f>
        <v>0</v>
      </c>
      <c r="BH643" s="239">
        <f>IF(N643="sníž. přenesená",J643,0)</f>
        <v>0</v>
      </c>
      <c r="BI643" s="239">
        <f>IF(N643="nulová",J643,0)</f>
        <v>0</v>
      </c>
      <c r="BJ643" s="18" t="s">
        <v>85</v>
      </c>
      <c r="BK643" s="239">
        <f>ROUND(I643*H643,2)</f>
        <v>0</v>
      </c>
      <c r="BL643" s="18" t="s">
        <v>155</v>
      </c>
      <c r="BM643" s="238" t="s">
        <v>597</v>
      </c>
    </row>
    <row r="644" s="13" customFormat="1">
      <c r="A644" s="13"/>
      <c r="B644" s="245"/>
      <c r="C644" s="246"/>
      <c r="D644" s="240" t="s">
        <v>159</v>
      </c>
      <c r="E644" s="247" t="s">
        <v>1</v>
      </c>
      <c r="F644" s="248" t="s">
        <v>585</v>
      </c>
      <c r="G644" s="246"/>
      <c r="H644" s="247" t="s">
        <v>1</v>
      </c>
      <c r="I644" s="249"/>
      <c r="J644" s="246"/>
      <c r="K644" s="246"/>
      <c r="L644" s="250"/>
      <c r="M644" s="251"/>
      <c r="N644" s="252"/>
      <c r="O644" s="252"/>
      <c r="P644" s="252"/>
      <c r="Q644" s="252"/>
      <c r="R644" s="252"/>
      <c r="S644" s="252"/>
      <c r="T644" s="25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4" t="s">
        <v>159</v>
      </c>
      <c r="AU644" s="254" t="s">
        <v>87</v>
      </c>
      <c r="AV644" s="13" t="s">
        <v>85</v>
      </c>
      <c r="AW644" s="13" t="s">
        <v>33</v>
      </c>
      <c r="AX644" s="13" t="s">
        <v>77</v>
      </c>
      <c r="AY644" s="254" t="s">
        <v>148</v>
      </c>
    </row>
    <row r="645" s="14" customFormat="1">
      <c r="A645" s="14"/>
      <c r="B645" s="255"/>
      <c r="C645" s="256"/>
      <c r="D645" s="240" t="s">
        <v>159</v>
      </c>
      <c r="E645" s="257" t="s">
        <v>1</v>
      </c>
      <c r="F645" s="258" t="s">
        <v>598</v>
      </c>
      <c r="G645" s="256"/>
      <c r="H645" s="259">
        <v>14.210000000000001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5" t="s">
        <v>159</v>
      </c>
      <c r="AU645" s="265" t="s">
        <v>87</v>
      </c>
      <c r="AV645" s="14" t="s">
        <v>87</v>
      </c>
      <c r="AW645" s="14" t="s">
        <v>33</v>
      </c>
      <c r="AX645" s="14" t="s">
        <v>77</v>
      </c>
      <c r="AY645" s="265" t="s">
        <v>148</v>
      </c>
    </row>
    <row r="646" s="14" customFormat="1">
      <c r="A646" s="14"/>
      <c r="B646" s="255"/>
      <c r="C646" s="256"/>
      <c r="D646" s="240" t="s">
        <v>159</v>
      </c>
      <c r="E646" s="257" t="s">
        <v>1</v>
      </c>
      <c r="F646" s="258" t="s">
        <v>599</v>
      </c>
      <c r="G646" s="256"/>
      <c r="H646" s="259">
        <v>4.0599999999999996</v>
      </c>
      <c r="I646" s="260"/>
      <c r="J646" s="256"/>
      <c r="K646" s="256"/>
      <c r="L646" s="261"/>
      <c r="M646" s="262"/>
      <c r="N646" s="263"/>
      <c r="O646" s="263"/>
      <c r="P646" s="263"/>
      <c r="Q646" s="263"/>
      <c r="R646" s="263"/>
      <c r="S646" s="263"/>
      <c r="T646" s="26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5" t="s">
        <v>159</v>
      </c>
      <c r="AU646" s="265" t="s">
        <v>87</v>
      </c>
      <c r="AV646" s="14" t="s">
        <v>87</v>
      </c>
      <c r="AW646" s="14" t="s">
        <v>33</v>
      </c>
      <c r="AX646" s="14" t="s">
        <v>77</v>
      </c>
      <c r="AY646" s="265" t="s">
        <v>148</v>
      </c>
    </row>
    <row r="647" s="16" customFormat="1">
      <c r="A647" s="16"/>
      <c r="B647" s="277"/>
      <c r="C647" s="278"/>
      <c r="D647" s="240" t="s">
        <v>159</v>
      </c>
      <c r="E647" s="279" t="s">
        <v>1</v>
      </c>
      <c r="F647" s="280" t="s">
        <v>185</v>
      </c>
      <c r="G647" s="278"/>
      <c r="H647" s="281">
        <v>18.27</v>
      </c>
      <c r="I647" s="282"/>
      <c r="J647" s="278"/>
      <c r="K647" s="278"/>
      <c r="L647" s="283"/>
      <c r="M647" s="284"/>
      <c r="N647" s="285"/>
      <c r="O647" s="285"/>
      <c r="P647" s="285"/>
      <c r="Q647" s="285"/>
      <c r="R647" s="285"/>
      <c r="S647" s="285"/>
      <c r="T647" s="28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T647" s="287" t="s">
        <v>159</v>
      </c>
      <c r="AU647" s="287" t="s">
        <v>87</v>
      </c>
      <c r="AV647" s="16" t="s">
        <v>155</v>
      </c>
      <c r="AW647" s="16" t="s">
        <v>33</v>
      </c>
      <c r="AX647" s="16" t="s">
        <v>85</v>
      </c>
      <c r="AY647" s="287" t="s">
        <v>148</v>
      </c>
    </row>
    <row r="648" s="2" customFormat="1" ht="24.15" customHeight="1">
      <c r="A648" s="39"/>
      <c r="B648" s="40"/>
      <c r="C648" s="227" t="s">
        <v>600</v>
      </c>
      <c r="D648" s="227" t="s">
        <v>150</v>
      </c>
      <c r="E648" s="228" t="s">
        <v>601</v>
      </c>
      <c r="F648" s="229" t="s">
        <v>602</v>
      </c>
      <c r="G648" s="230" t="s">
        <v>176</v>
      </c>
      <c r="H648" s="231">
        <v>143.81999999999999</v>
      </c>
      <c r="I648" s="232"/>
      <c r="J648" s="233">
        <f>ROUND(I648*H648,2)</f>
        <v>0</v>
      </c>
      <c r="K648" s="229" t="s">
        <v>154</v>
      </c>
      <c r="L648" s="45"/>
      <c r="M648" s="234" t="s">
        <v>1</v>
      </c>
      <c r="N648" s="235" t="s">
        <v>42</v>
      </c>
      <c r="O648" s="92"/>
      <c r="P648" s="236">
        <f>O648*H648</f>
        <v>0</v>
      </c>
      <c r="Q648" s="236">
        <v>0</v>
      </c>
      <c r="R648" s="236">
        <f>Q648*H648</f>
        <v>0</v>
      </c>
      <c r="S648" s="236">
        <v>0</v>
      </c>
      <c r="T648" s="237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8" t="s">
        <v>155</v>
      </c>
      <c r="AT648" s="238" t="s">
        <v>150</v>
      </c>
      <c r="AU648" s="238" t="s">
        <v>87</v>
      </c>
      <c r="AY648" s="18" t="s">
        <v>148</v>
      </c>
      <c r="BE648" s="239">
        <f>IF(N648="základní",J648,0)</f>
        <v>0</v>
      </c>
      <c r="BF648" s="239">
        <f>IF(N648="snížená",J648,0)</f>
        <v>0</v>
      </c>
      <c r="BG648" s="239">
        <f>IF(N648="zákl. přenesená",J648,0)</f>
        <v>0</v>
      </c>
      <c r="BH648" s="239">
        <f>IF(N648="sníž. přenesená",J648,0)</f>
        <v>0</v>
      </c>
      <c r="BI648" s="239">
        <f>IF(N648="nulová",J648,0)</f>
        <v>0</v>
      </c>
      <c r="BJ648" s="18" t="s">
        <v>85</v>
      </c>
      <c r="BK648" s="239">
        <f>ROUND(I648*H648,2)</f>
        <v>0</v>
      </c>
      <c r="BL648" s="18" t="s">
        <v>155</v>
      </c>
      <c r="BM648" s="238" t="s">
        <v>603</v>
      </c>
    </row>
    <row r="649" s="14" customFormat="1">
      <c r="A649" s="14"/>
      <c r="B649" s="255"/>
      <c r="C649" s="256"/>
      <c r="D649" s="240" t="s">
        <v>159</v>
      </c>
      <c r="E649" s="257" t="s">
        <v>1</v>
      </c>
      <c r="F649" s="258" t="s">
        <v>604</v>
      </c>
      <c r="G649" s="256"/>
      <c r="H649" s="259">
        <v>86.260000000000005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5" t="s">
        <v>159</v>
      </c>
      <c r="AU649" s="265" t="s">
        <v>87</v>
      </c>
      <c r="AV649" s="14" t="s">
        <v>87</v>
      </c>
      <c r="AW649" s="14" t="s">
        <v>33</v>
      </c>
      <c r="AX649" s="14" t="s">
        <v>77</v>
      </c>
      <c r="AY649" s="265" t="s">
        <v>148</v>
      </c>
    </row>
    <row r="650" s="14" customFormat="1">
      <c r="A650" s="14"/>
      <c r="B650" s="255"/>
      <c r="C650" s="256"/>
      <c r="D650" s="240" t="s">
        <v>159</v>
      </c>
      <c r="E650" s="257" t="s">
        <v>1</v>
      </c>
      <c r="F650" s="258" t="s">
        <v>605</v>
      </c>
      <c r="G650" s="256"/>
      <c r="H650" s="259">
        <v>13.050000000000001</v>
      </c>
      <c r="I650" s="260"/>
      <c r="J650" s="256"/>
      <c r="K650" s="256"/>
      <c r="L650" s="261"/>
      <c r="M650" s="262"/>
      <c r="N650" s="263"/>
      <c r="O650" s="263"/>
      <c r="P650" s="263"/>
      <c r="Q650" s="263"/>
      <c r="R650" s="263"/>
      <c r="S650" s="263"/>
      <c r="T650" s="26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5" t="s">
        <v>159</v>
      </c>
      <c r="AU650" s="265" t="s">
        <v>87</v>
      </c>
      <c r="AV650" s="14" t="s">
        <v>87</v>
      </c>
      <c r="AW650" s="14" t="s">
        <v>33</v>
      </c>
      <c r="AX650" s="14" t="s">
        <v>77</v>
      </c>
      <c r="AY650" s="265" t="s">
        <v>148</v>
      </c>
    </row>
    <row r="651" s="14" customFormat="1">
      <c r="A651" s="14"/>
      <c r="B651" s="255"/>
      <c r="C651" s="256"/>
      <c r="D651" s="240" t="s">
        <v>159</v>
      </c>
      <c r="E651" s="257" t="s">
        <v>1</v>
      </c>
      <c r="F651" s="258" t="s">
        <v>606</v>
      </c>
      <c r="G651" s="256"/>
      <c r="H651" s="259">
        <v>44.509999999999998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5" t="s">
        <v>159</v>
      </c>
      <c r="AU651" s="265" t="s">
        <v>87</v>
      </c>
      <c r="AV651" s="14" t="s">
        <v>87</v>
      </c>
      <c r="AW651" s="14" t="s">
        <v>33</v>
      </c>
      <c r="AX651" s="14" t="s">
        <v>77</v>
      </c>
      <c r="AY651" s="265" t="s">
        <v>148</v>
      </c>
    </row>
    <row r="652" s="16" customFormat="1">
      <c r="A652" s="16"/>
      <c r="B652" s="277"/>
      <c r="C652" s="278"/>
      <c r="D652" s="240" t="s">
        <v>159</v>
      </c>
      <c r="E652" s="279" t="s">
        <v>1</v>
      </c>
      <c r="F652" s="280" t="s">
        <v>185</v>
      </c>
      <c r="G652" s="278"/>
      <c r="H652" s="281">
        <v>143.81999999999999</v>
      </c>
      <c r="I652" s="282"/>
      <c r="J652" s="278"/>
      <c r="K652" s="278"/>
      <c r="L652" s="283"/>
      <c r="M652" s="284"/>
      <c r="N652" s="285"/>
      <c r="O652" s="285"/>
      <c r="P652" s="285"/>
      <c r="Q652" s="285"/>
      <c r="R652" s="285"/>
      <c r="S652" s="285"/>
      <c r="T652" s="28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T652" s="287" t="s">
        <v>159</v>
      </c>
      <c r="AU652" s="287" t="s">
        <v>87</v>
      </c>
      <c r="AV652" s="16" t="s">
        <v>155</v>
      </c>
      <c r="AW652" s="16" t="s">
        <v>33</v>
      </c>
      <c r="AX652" s="16" t="s">
        <v>85</v>
      </c>
      <c r="AY652" s="287" t="s">
        <v>148</v>
      </c>
    </row>
    <row r="653" s="2" customFormat="1" ht="16.5" customHeight="1">
      <c r="A653" s="39"/>
      <c r="B653" s="40"/>
      <c r="C653" s="227" t="s">
        <v>607</v>
      </c>
      <c r="D653" s="227" t="s">
        <v>150</v>
      </c>
      <c r="E653" s="228" t="s">
        <v>608</v>
      </c>
      <c r="F653" s="229" t="s">
        <v>609</v>
      </c>
      <c r="G653" s="230" t="s">
        <v>176</v>
      </c>
      <c r="H653" s="231">
        <v>143.81999999999999</v>
      </c>
      <c r="I653" s="232"/>
      <c r="J653" s="233">
        <f>ROUND(I653*H653,2)</f>
        <v>0</v>
      </c>
      <c r="K653" s="229" t="s">
        <v>1</v>
      </c>
      <c r="L653" s="45"/>
      <c r="M653" s="234" t="s">
        <v>1</v>
      </c>
      <c r="N653" s="235" t="s">
        <v>42</v>
      </c>
      <c r="O653" s="92"/>
      <c r="P653" s="236">
        <f>O653*H653</f>
        <v>0</v>
      </c>
      <c r="Q653" s="236">
        <v>1.0000000000000001E-05</v>
      </c>
      <c r="R653" s="236">
        <f>Q653*H653</f>
        <v>0.0014382000000000002</v>
      </c>
      <c r="S653" s="236">
        <v>0</v>
      </c>
      <c r="T653" s="237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8" t="s">
        <v>155</v>
      </c>
      <c r="AT653" s="238" t="s">
        <v>150</v>
      </c>
      <c r="AU653" s="238" t="s">
        <v>87</v>
      </c>
      <c r="AY653" s="18" t="s">
        <v>148</v>
      </c>
      <c r="BE653" s="239">
        <f>IF(N653="základní",J653,0)</f>
        <v>0</v>
      </c>
      <c r="BF653" s="239">
        <f>IF(N653="snížená",J653,0)</f>
        <v>0</v>
      </c>
      <c r="BG653" s="239">
        <f>IF(N653="zákl. přenesená",J653,0)</f>
        <v>0</v>
      </c>
      <c r="BH653" s="239">
        <f>IF(N653="sníž. přenesená",J653,0)</f>
        <v>0</v>
      </c>
      <c r="BI653" s="239">
        <f>IF(N653="nulová",J653,0)</f>
        <v>0</v>
      </c>
      <c r="BJ653" s="18" t="s">
        <v>85</v>
      </c>
      <c r="BK653" s="239">
        <f>ROUND(I653*H653,2)</f>
        <v>0</v>
      </c>
      <c r="BL653" s="18" t="s">
        <v>155</v>
      </c>
      <c r="BM653" s="238" t="s">
        <v>610</v>
      </c>
    </row>
    <row r="654" s="14" customFormat="1">
      <c r="A654" s="14"/>
      <c r="B654" s="255"/>
      <c r="C654" s="256"/>
      <c r="D654" s="240" t="s">
        <v>159</v>
      </c>
      <c r="E654" s="257" t="s">
        <v>1</v>
      </c>
      <c r="F654" s="258" t="s">
        <v>604</v>
      </c>
      <c r="G654" s="256"/>
      <c r="H654" s="259">
        <v>86.260000000000005</v>
      </c>
      <c r="I654" s="260"/>
      <c r="J654" s="256"/>
      <c r="K654" s="256"/>
      <c r="L654" s="261"/>
      <c r="M654" s="262"/>
      <c r="N654" s="263"/>
      <c r="O654" s="263"/>
      <c r="P654" s="263"/>
      <c r="Q654" s="263"/>
      <c r="R654" s="263"/>
      <c r="S654" s="263"/>
      <c r="T654" s="26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5" t="s">
        <v>159</v>
      </c>
      <c r="AU654" s="265" t="s">
        <v>87</v>
      </c>
      <c r="AV654" s="14" t="s">
        <v>87</v>
      </c>
      <c r="AW654" s="14" t="s">
        <v>33</v>
      </c>
      <c r="AX654" s="14" t="s">
        <v>77</v>
      </c>
      <c r="AY654" s="265" t="s">
        <v>148</v>
      </c>
    </row>
    <row r="655" s="14" customFormat="1">
      <c r="A655" s="14"/>
      <c r="B655" s="255"/>
      <c r="C655" s="256"/>
      <c r="D655" s="240" t="s">
        <v>159</v>
      </c>
      <c r="E655" s="257" t="s">
        <v>1</v>
      </c>
      <c r="F655" s="258" t="s">
        <v>605</v>
      </c>
      <c r="G655" s="256"/>
      <c r="H655" s="259">
        <v>13.050000000000001</v>
      </c>
      <c r="I655" s="260"/>
      <c r="J655" s="256"/>
      <c r="K655" s="256"/>
      <c r="L655" s="261"/>
      <c r="M655" s="262"/>
      <c r="N655" s="263"/>
      <c r="O655" s="263"/>
      <c r="P655" s="263"/>
      <c r="Q655" s="263"/>
      <c r="R655" s="263"/>
      <c r="S655" s="263"/>
      <c r="T655" s="26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5" t="s">
        <v>159</v>
      </c>
      <c r="AU655" s="265" t="s">
        <v>87</v>
      </c>
      <c r="AV655" s="14" t="s">
        <v>87</v>
      </c>
      <c r="AW655" s="14" t="s">
        <v>33</v>
      </c>
      <c r="AX655" s="14" t="s">
        <v>77</v>
      </c>
      <c r="AY655" s="265" t="s">
        <v>148</v>
      </c>
    </row>
    <row r="656" s="14" customFormat="1">
      <c r="A656" s="14"/>
      <c r="B656" s="255"/>
      <c r="C656" s="256"/>
      <c r="D656" s="240" t="s">
        <v>159</v>
      </c>
      <c r="E656" s="257" t="s">
        <v>1</v>
      </c>
      <c r="F656" s="258" t="s">
        <v>606</v>
      </c>
      <c r="G656" s="256"/>
      <c r="H656" s="259">
        <v>44.509999999999998</v>
      </c>
      <c r="I656" s="260"/>
      <c r="J656" s="256"/>
      <c r="K656" s="256"/>
      <c r="L656" s="261"/>
      <c r="M656" s="262"/>
      <c r="N656" s="263"/>
      <c r="O656" s="263"/>
      <c r="P656" s="263"/>
      <c r="Q656" s="263"/>
      <c r="R656" s="263"/>
      <c r="S656" s="263"/>
      <c r="T656" s="26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5" t="s">
        <v>159</v>
      </c>
      <c r="AU656" s="265" t="s">
        <v>87</v>
      </c>
      <c r="AV656" s="14" t="s">
        <v>87</v>
      </c>
      <c r="AW656" s="14" t="s">
        <v>33</v>
      </c>
      <c r="AX656" s="14" t="s">
        <v>77</v>
      </c>
      <c r="AY656" s="265" t="s">
        <v>148</v>
      </c>
    </row>
    <row r="657" s="16" customFormat="1">
      <c r="A657" s="16"/>
      <c r="B657" s="277"/>
      <c r="C657" s="278"/>
      <c r="D657" s="240" t="s">
        <v>159</v>
      </c>
      <c r="E657" s="279" t="s">
        <v>1</v>
      </c>
      <c r="F657" s="280" t="s">
        <v>185</v>
      </c>
      <c r="G657" s="278"/>
      <c r="H657" s="281">
        <v>143.81999999999999</v>
      </c>
      <c r="I657" s="282"/>
      <c r="J657" s="278"/>
      <c r="K657" s="278"/>
      <c r="L657" s="283"/>
      <c r="M657" s="284"/>
      <c r="N657" s="285"/>
      <c r="O657" s="285"/>
      <c r="P657" s="285"/>
      <c r="Q657" s="285"/>
      <c r="R657" s="285"/>
      <c r="S657" s="285"/>
      <c r="T657" s="28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T657" s="287" t="s">
        <v>159</v>
      </c>
      <c r="AU657" s="287" t="s">
        <v>87</v>
      </c>
      <c r="AV657" s="16" t="s">
        <v>155</v>
      </c>
      <c r="AW657" s="16" t="s">
        <v>33</v>
      </c>
      <c r="AX657" s="16" t="s">
        <v>85</v>
      </c>
      <c r="AY657" s="287" t="s">
        <v>148</v>
      </c>
    </row>
    <row r="658" s="2" customFormat="1" ht="24.15" customHeight="1">
      <c r="A658" s="39"/>
      <c r="B658" s="40"/>
      <c r="C658" s="227" t="s">
        <v>611</v>
      </c>
      <c r="D658" s="227" t="s">
        <v>150</v>
      </c>
      <c r="E658" s="228" t="s">
        <v>612</v>
      </c>
      <c r="F658" s="229" t="s">
        <v>613</v>
      </c>
      <c r="G658" s="230" t="s">
        <v>552</v>
      </c>
      <c r="H658" s="231">
        <v>3</v>
      </c>
      <c r="I658" s="232"/>
      <c r="J658" s="233">
        <f>ROUND(I658*H658,2)</f>
        <v>0</v>
      </c>
      <c r="K658" s="229" t="s">
        <v>154</v>
      </c>
      <c r="L658" s="45"/>
      <c r="M658" s="234" t="s">
        <v>1</v>
      </c>
      <c r="N658" s="235" t="s">
        <v>42</v>
      </c>
      <c r="O658" s="92"/>
      <c r="P658" s="236">
        <f>O658*H658</f>
        <v>0</v>
      </c>
      <c r="Q658" s="236">
        <v>0.45937</v>
      </c>
      <c r="R658" s="236">
        <f>Q658*H658</f>
        <v>1.37811</v>
      </c>
      <c r="S658" s="236">
        <v>0</v>
      </c>
      <c r="T658" s="237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8" t="s">
        <v>155</v>
      </c>
      <c r="AT658" s="238" t="s">
        <v>150</v>
      </c>
      <c r="AU658" s="238" t="s">
        <v>87</v>
      </c>
      <c r="AY658" s="18" t="s">
        <v>148</v>
      </c>
      <c r="BE658" s="239">
        <f>IF(N658="základní",J658,0)</f>
        <v>0</v>
      </c>
      <c r="BF658" s="239">
        <f>IF(N658="snížená",J658,0)</f>
        <v>0</v>
      </c>
      <c r="BG658" s="239">
        <f>IF(N658="zákl. přenesená",J658,0)</f>
        <v>0</v>
      </c>
      <c r="BH658" s="239">
        <f>IF(N658="sníž. přenesená",J658,0)</f>
        <v>0</v>
      </c>
      <c r="BI658" s="239">
        <f>IF(N658="nulová",J658,0)</f>
        <v>0</v>
      </c>
      <c r="BJ658" s="18" t="s">
        <v>85</v>
      </c>
      <c r="BK658" s="239">
        <f>ROUND(I658*H658,2)</f>
        <v>0</v>
      </c>
      <c r="BL658" s="18" t="s">
        <v>155</v>
      </c>
      <c r="BM658" s="238" t="s">
        <v>614</v>
      </c>
    </row>
    <row r="659" s="14" customFormat="1">
      <c r="A659" s="14"/>
      <c r="B659" s="255"/>
      <c r="C659" s="256"/>
      <c r="D659" s="240" t="s">
        <v>159</v>
      </c>
      <c r="E659" s="257" t="s">
        <v>1</v>
      </c>
      <c r="F659" s="258" t="s">
        <v>615</v>
      </c>
      <c r="G659" s="256"/>
      <c r="H659" s="259">
        <v>3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5" t="s">
        <v>159</v>
      </c>
      <c r="AU659" s="265" t="s">
        <v>87</v>
      </c>
      <c r="AV659" s="14" t="s">
        <v>87</v>
      </c>
      <c r="AW659" s="14" t="s">
        <v>33</v>
      </c>
      <c r="AX659" s="14" t="s">
        <v>77</v>
      </c>
      <c r="AY659" s="265" t="s">
        <v>148</v>
      </c>
    </row>
    <row r="660" s="16" customFormat="1">
      <c r="A660" s="16"/>
      <c r="B660" s="277"/>
      <c r="C660" s="278"/>
      <c r="D660" s="240" t="s">
        <v>159</v>
      </c>
      <c r="E660" s="279" t="s">
        <v>1</v>
      </c>
      <c r="F660" s="280" t="s">
        <v>185</v>
      </c>
      <c r="G660" s="278"/>
      <c r="H660" s="281">
        <v>3</v>
      </c>
      <c r="I660" s="282"/>
      <c r="J660" s="278"/>
      <c r="K660" s="278"/>
      <c r="L660" s="283"/>
      <c r="M660" s="284"/>
      <c r="N660" s="285"/>
      <c r="O660" s="285"/>
      <c r="P660" s="285"/>
      <c r="Q660" s="285"/>
      <c r="R660" s="285"/>
      <c r="S660" s="285"/>
      <c r="T660" s="28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87" t="s">
        <v>159</v>
      </c>
      <c r="AU660" s="287" t="s">
        <v>87</v>
      </c>
      <c r="AV660" s="16" t="s">
        <v>155</v>
      </c>
      <c r="AW660" s="16" t="s">
        <v>33</v>
      </c>
      <c r="AX660" s="16" t="s">
        <v>85</v>
      </c>
      <c r="AY660" s="287" t="s">
        <v>148</v>
      </c>
    </row>
    <row r="661" s="2" customFormat="1" ht="24.15" customHeight="1">
      <c r="A661" s="39"/>
      <c r="B661" s="40"/>
      <c r="C661" s="227" t="s">
        <v>616</v>
      </c>
      <c r="D661" s="227" t="s">
        <v>150</v>
      </c>
      <c r="E661" s="228" t="s">
        <v>617</v>
      </c>
      <c r="F661" s="229" t="s">
        <v>618</v>
      </c>
      <c r="G661" s="230" t="s">
        <v>552</v>
      </c>
      <c r="H661" s="231">
        <v>4</v>
      </c>
      <c r="I661" s="232"/>
      <c r="J661" s="233">
        <f>ROUND(I661*H661,2)</f>
        <v>0</v>
      </c>
      <c r="K661" s="229" t="s">
        <v>154</v>
      </c>
      <c r="L661" s="45"/>
      <c r="M661" s="234" t="s">
        <v>1</v>
      </c>
      <c r="N661" s="235" t="s">
        <v>42</v>
      </c>
      <c r="O661" s="92"/>
      <c r="P661" s="236">
        <f>O661*H661</f>
        <v>0</v>
      </c>
      <c r="Q661" s="236">
        <v>0.47094000000000003</v>
      </c>
      <c r="R661" s="236">
        <f>Q661*H661</f>
        <v>1.8837600000000001</v>
      </c>
      <c r="S661" s="236">
        <v>0</v>
      </c>
      <c r="T661" s="237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8" t="s">
        <v>155</v>
      </c>
      <c r="AT661" s="238" t="s">
        <v>150</v>
      </c>
      <c r="AU661" s="238" t="s">
        <v>87</v>
      </c>
      <c r="AY661" s="18" t="s">
        <v>148</v>
      </c>
      <c r="BE661" s="239">
        <f>IF(N661="základní",J661,0)</f>
        <v>0</v>
      </c>
      <c r="BF661" s="239">
        <f>IF(N661="snížená",J661,0)</f>
        <v>0</v>
      </c>
      <c r="BG661" s="239">
        <f>IF(N661="zákl. přenesená",J661,0)</f>
        <v>0</v>
      </c>
      <c r="BH661" s="239">
        <f>IF(N661="sníž. přenesená",J661,0)</f>
        <v>0</v>
      </c>
      <c r="BI661" s="239">
        <f>IF(N661="nulová",J661,0)</f>
        <v>0</v>
      </c>
      <c r="BJ661" s="18" t="s">
        <v>85</v>
      </c>
      <c r="BK661" s="239">
        <f>ROUND(I661*H661,2)</f>
        <v>0</v>
      </c>
      <c r="BL661" s="18" t="s">
        <v>155</v>
      </c>
      <c r="BM661" s="238" t="s">
        <v>619</v>
      </c>
    </row>
    <row r="662" s="14" customFormat="1">
      <c r="A662" s="14"/>
      <c r="B662" s="255"/>
      <c r="C662" s="256"/>
      <c r="D662" s="240" t="s">
        <v>159</v>
      </c>
      <c r="E662" s="257" t="s">
        <v>1</v>
      </c>
      <c r="F662" s="258" t="s">
        <v>620</v>
      </c>
      <c r="G662" s="256"/>
      <c r="H662" s="259">
        <v>2</v>
      </c>
      <c r="I662" s="260"/>
      <c r="J662" s="256"/>
      <c r="K662" s="256"/>
      <c r="L662" s="261"/>
      <c r="M662" s="262"/>
      <c r="N662" s="263"/>
      <c r="O662" s="263"/>
      <c r="P662" s="263"/>
      <c r="Q662" s="263"/>
      <c r="R662" s="263"/>
      <c r="S662" s="263"/>
      <c r="T662" s="26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5" t="s">
        <v>159</v>
      </c>
      <c r="AU662" s="265" t="s">
        <v>87</v>
      </c>
      <c r="AV662" s="14" t="s">
        <v>87</v>
      </c>
      <c r="AW662" s="14" t="s">
        <v>33</v>
      </c>
      <c r="AX662" s="14" t="s">
        <v>77</v>
      </c>
      <c r="AY662" s="265" t="s">
        <v>148</v>
      </c>
    </row>
    <row r="663" s="14" customFormat="1">
      <c r="A663" s="14"/>
      <c r="B663" s="255"/>
      <c r="C663" s="256"/>
      <c r="D663" s="240" t="s">
        <v>159</v>
      </c>
      <c r="E663" s="257" t="s">
        <v>1</v>
      </c>
      <c r="F663" s="258" t="s">
        <v>621</v>
      </c>
      <c r="G663" s="256"/>
      <c r="H663" s="259">
        <v>2</v>
      </c>
      <c r="I663" s="260"/>
      <c r="J663" s="256"/>
      <c r="K663" s="256"/>
      <c r="L663" s="261"/>
      <c r="M663" s="262"/>
      <c r="N663" s="263"/>
      <c r="O663" s="263"/>
      <c r="P663" s="263"/>
      <c r="Q663" s="263"/>
      <c r="R663" s="263"/>
      <c r="S663" s="263"/>
      <c r="T663" s="26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5" t="s">
        <v>159</v>
      </c>
      <c r="AU663" s="265" t="s">
        <v>87</v>
      </c>
      <c r="AV663" s="14" t="s">
        <v>87</v>
      </c>
      <c r="AW663" s="14" t="s">
        <v>33</v>
      </c>
      <c r="AX663" s="14" t="s">
        <v>77</v>
      </c>
      <c r="AY663" s="265" t="s">
        <v>148</v>
      </c>
    </row>
    <row r="664" s="16" customFormat="1">
      <c r="A664" s="16"/>
      <c r="B664" s="277"/>
      <c r="C664" s="278"/>
      <c r="D664" s="240" t="s">
        <v>159</v>
      </c>
      <c r="E664" s="279" t="s">
        <v>1</v>
      </c>
      <c r="F664" s="280" t="s">
        <v>185</v>
      </c>
      <c r="G664" s="278"/>
      <c r="H664" s="281">
        <v>4</v>
      </c>
      <c r="I664" s="282"/>
      <c r="J664" s="278"/>
      <c r="K664" s="278"/>
      <c r="L664" s="283"/>
      <c r="M664" s="284"/>
      <c r="N664" s="285"/>
      <c r="O664" s="285"/>
      <c r="P664" s="285"/>
      <c r="Q664" s="285"/>
      <c r="R664" s="285"/>
      <c r="S664" s="285"/>
      <c r="T664" s="28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T664" s="287" t="s">
        <v>159</v>
      </c>
      <c r="AU664" s="287" t="s">
        <v>87</v>
      </c>
      <c r="AV664" s="16" t="s">
        <v>155</v>
      </c>
      <c r="AW664" s="16" t="s">
        <v>33</v>
      </c>
      <c r="AX664" s="16" t="s">
        <v>85</v>
      </c>
      <c r="AY664" s="287" t="s">
        <v>148</v>
      </c>
    </row>
    <row r="665" s="2" customFormat="1" ht="24.15" customHeight="1">
      <c r="A665" s="39"/>
      <c r="B665" s="40"/>
      <c r="C665" s="227" t="s">
        <v>622</v>
      </c>
      <c r="D665" s="227" t="s">
        <v>150</v>
      </c>
      <c r="E665" s="228" t="s">
        <v>623</v>
      </c>
      <c r="F665" s="229" t="s">
        <v>624</v>
      </c>
      <c r="G665" s="230" t="s">
        <v>176</v>
      </c>
      <c r="H665" s="231">
        <v>86.260000000000005</v>
      </c>
      <c r="I665" s="232"/>
      <c r="J665" s="233">
        <f>ROUND(I665*H665,2)</f>
        <v>0</v>
      </c>
      <c r="K665" s="229" t="s">
        <v>154</v>
      </c>
      <c r="L665" s="45"/>
      <c r="M665" s="234" t="s">
        <v>1</v>
      </c>
      <c r="N665" s="235" t="s">
        <v>42</v>
      </c>
      <c r="O665" s="92"/>
      <c r="P665" s="236">
        <f>O665*H665</f>
        <v>0</v>
      </c>
      <c r="Q665" s="236">
        <v>0</v>
      </c>
      <c r="R665" s="236">
        <f>Q665*H665</f>
        <v>0</v>
      </c>
      <c r="S665" s="236">
        <v>0</v>
      </c>
      <c r="T665" s="237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8" t="s">
        <v>155</v>
      </c>
      <c r="AT665" s="238" t="s">
        <v>150</v>
      </c>
      <c r="AU665" s="238" t="s">
        <v>87</v>
      </c>
      <c r="AY665" s="18" t="s">
        <v>148</v>
      </c>
      <c r="BE665" s="239">
        <f>IF(N665="základní",J665,0)</f>
        <v>0</v>
      </c>
      <c r="BF665" s="239">
        <f>IF(N665="snížená",J665,0)</f>
        <v>0</v>
      </c>
      <c r="BG665" s="239">
        <f>IF(N665="zákl. přenesená",J665,0)</f>
        <v>0</v>
      </c>
      <c r="BH665" s="239">
        <f>IF(N665="sníž. přenesená",J665,0)</f>
        <v>0</v>
      </c>
      <c r="BI665" s="239">
        <f>IF(N665="nulová",J665,0)</f>
        <v>0</v>
      </c>
      <c r="BJ665" s="18" t="s">
        <v>85</v>
      </c>
      <c r="BK665" s="239">
        <f>ROUND(I665*H665,2)</f>
        <v>0</v>
      </c>
      <c r="BL665" s="18" t="s">
        <v>155</v>
      </c>
      <c r="BM665" s="238" t="s">
        <v>625</v>
      </c>
    </row>
    <row r="666" s="14" customFormat="1">
      <c r="A666" s="14"/>
      <c r="B666" s="255"/>
      <c r="C666" s="256"/>
      <c r="D666" s="240" t="s">
        <v>159</v>
      </c>
      <c r="E666" s="257" t="s">
        <v>1</v>
      </c>
      <c r="F666" s="258" t="s">
        <v>604</v>
      </c>
      <c r="G666" s="256"/>
      <c r="H666" s="259">
        <v>86.260000000000005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5" t="s">
        <v>159</v>
      </c>
      <c r="AU666" s="265" t="s">
        <v>87</v>
      </c>
      <c r="AV666" s="14" t="s">
        <v>87</v>
      </c>
      <c r="AW666" s="14" t="s">
        <v>33</v>
      </c>
      <c r="AX666" s="14" t="s">
        <v>77</v>
      </c>
      <c r="AY666" s="265" t="s">
        <v>148</v>
      </c>
    </row>
    <row r="667" s="16" customFormat="1">
      <c r="A667" s="16"/>
      <c r="B667" s="277"/>
      <c r="C667" s="278"/>
      <c r="D667" s="240" t="s">
        <v>159</v>
      </c>
      <c r="E667" s="279" t="s">
        <v>1</v>
      </c>
      <c r="F667" s="280" t="s">
        <v>185</v>
      </c>
      <c r="G667" s="278"/>
      <c r="H667" s="281">
        <v>86.260000000000005</v>
      </c>
      <c r="I667" s="282"/>
      <c r="J667" s="278"/>
      <c r="K667" s="278"/>
      <c r="L667" s="283"/>
      <c r="M667" s="284"/>
      <c r="N667" s="285"/>
      <c r="O667" s="285"/>
      <c r="P667" s="285"/>
      <c r="Q667" s="285"/>
      <c r="R667" s="285"/>
      <c r="S667" s="285"/>
      <c r="T667" s="28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T667" s="287" t="s">
        <v>159</v>
      </c>
      <c r="AU667" s="287" t="s">
        <v>87</v>
      </c>
      <c r="AV667" s="16" t="s">
        <v>155</v>
      </c>
      <c r="AW667" s="16" t="s">
        <v>33</v>
      </c>
      <c r="AX667" s="16" t="s">
        <v>85</v>
      </c>
      <c r="AY667" s="287" t="s">
        <v>148</v>
      </c>
    </row>
    <row r="668" s="2" customFormat="1" ht="21.75" customHeight="1">
      <c r="A668" s="39"/>
      <c r="B668" s="40"/>
      <c r="C668" s="227" t="s">
        <v>626</v>
      </c>
      <c r="D668" s="227" t="s">
        <v>150</v>
      </c>
      <c r="E668" s="228" t="s">
        <v>627</v>
      </c>
      <c r="F668" s="229" t="s">
        <v>628</v>
      </c>
      <c r="G668" s="230" t="s">
        <v>176</v>
      </c>
      <c r="H668" s="231">
        <v>57.560000000000002</v>
      </c>
      <c r="I668" s="232"/>
      <c r="J668" s="233">
        <f>ROUND(I668*H668,2)</f>
        <v>0</v>
      </c>
      <c r="K668" s="229" t="s">
        <v>154</v>
      </c>
      <c r="L668" s="45"/>
      <c r="M668" s="234" t="s">
        <v>1</v>
      </c>
      <c r="N668" s="235" t="s">
        <v>42</v>
      </c>
      <c r="O668" s="92"/>
      <c r="P668" s="236">
        <f>O668*H668</f>
        <v>0</v>
      </c>
      <c r="Q668" s="236">
        <v>0</v>
      </c>
      <c r="R668" s="236">
        <f>Q668*H668</f>
        <v>0</v>
      </c>
      <c r="S668" s="236">
        <v>0</v>
      </c>
      <c r="T668" s="237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8" t="s">
        <v>155</v>
      </c>
      <c r="AT668" s="238" t="s">
        <v>150</v>
      </c>
      <c r="AU668" s="238" t="s">
        <v>87</v>
      </c>
      <c r="AY668" s="18" t="s">
        <v>148</v>
      </c>
      <c r="BE668" s="239">
        <f>IF(N668="základní",J668,0)</f>
        <v>0</v>
      </c>
      <c r="BF668" s="239">
        <f>IF(N668="snížená",J668,0)</f>
        <v>0</v>
      </c>
      <c r="BG668" s="239">
        <f>IF(N668="zákl. přenesená",J668,0)</f>
        <v>0</v>
      </c>
      <c r="BH668" s="239">
        <f>IF(N668="sníž. přenesená",J668,0)</f>
        <v>0</v>
      </c>
      <c r="BI668" s="239">
        <f>IF(N668="nulová",J668,0)</f>
        <v>0</v>
      </c>
      <c r="BJ668" s="18" t="s">
        <v>85</v>
      </c>
      <c r="BK668" s="239">
        <f>ROUND(I668*H668,2)</f>
        <v>0</v>
      </c>
      <c r="BL668" s="18" t="s">
        <v>155</v>
      </c>
      <c r="BM668" s="238" t="s">
        <v>629</v>
      </c>
    </row>
    <row r="669" s="14" customFormat="1">
      <c r="A669" s="14"/>
      <c r="B669" s="255"/>
      <c r="C669" s="256"/>
      <c r="D669" s="240" t="s">
        <v>159</v>
      </c>
      <c r="E669" s="257" t="s">
        <v>1</v>
      </c>
      <c r="F669" s="258" t="s">
        <v>605</v>
      </c>
      <c r="G669" s="256"/>
      <c r="H669" s="259">
        <v>13.050000000000001</v>
      </c>
      <c r="I669" s="260"/>
      <c r="J669" s="256"/>
      <c r="K669" s="256"/>
      <c r="L669" s="261"/>
      <c r="M669" s="262"/>
      <c r="N669" s="263"/>
      <c r="O669" s="263"/>
      <c r="P669" s="263"/>
      <c r="Q669" s="263"/>
      <c r="R669" s="263"/>
      <c r="S669" s="263"/>
      <c r="T669" s="26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5" t="s">
        <v>159</v>
      </c>
      <c r="AU669" s="265" t="s">
        <v>87</v>
      </c>
      <c r="AV669" s="14" t="s">
        <v>87</v>
      </c>
      <c r="AW669" s="14" t="s">
        <v>33</v>
      </c>
      <c r="AX669" s="14" t="s">
        <v>77</v>
      </c>
      <c r="AY669" s="265" t="s">
        <v>148</v>
      </c>
    </row>
    <row r="670" s="14" customFormat="1">
      <c r="A670" s="14"/>
      <c r="B670" s="255"/>
      <c r="C670" s="256"/>
      <c r="D670" s="240" t="s">
        <v>159</v>
      </c>
      <c r="E670" s="257" t="s">
        <v>1</v>
      </c>
      <c r="F670" s="258" t="s">
        <v>606</v>
      </c>
      <c r="G670" s="256"/>
      <c r="H670" s="259">
        <v>44.509999999999998</v>
      </c>
      <c r="I670" s="260"/>
      <c r="J670" s="256"/>
      <c r="K670" s="256"/>
      <c r="L670" s="261"/>
      <c r="M670" s="262"/>
      <c r="N670" s="263"/>
      <c r="O670" s="263"/>
      <c r="P670" s="263"/>
      <c r="Q670" s="263"/>
      <c r="R670" s="263"/>
      <c r="S670" s="263"/>
      <c r="T670" s="26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5" t="s">
        <v>159</v>
      </c>
      <c r="AU670" s="265" t="s">
        <v>87</v>
      </c>
      <c r="AV670" s="14" t="s">
        <v>87</v>
      </c>
      <c r="AW670" s="14" t="s">
        <v>33</v>
      </c>
      <c r="AX670" s="14" t="s">
        <v>77</v>
      </c>
      <c r="AY670" s="265" t="s">
        <v>148</v>
      </c>
    </row>
    <row r="671" s="16" customFormat="1">
      <c r="A671" s="16"/>
      <c r="B671" s="277"/>
      <c r="C671" s="278"/>
      <c r="D671" s="240" t="s">
        <v>159</v>
      </c>
      <c r="E671" s="279" t="s">
        <v>1</v>
      </c>
      <c r="F671" s="280" t="s">
        <v>185</v>
      </c>
      <c r="G671" s="278"/>
      <c r="H671" s="281">
        <v>57.560000000000002</v>
      </c>
      <c r="I671" s="282"/>
      <c r="J671" s="278"/>
      <c r="K671" s="278"/>
      <c r="L671" s="283"/>
      <c r="M671" s="284"/>
      <c r="N671" s="285"/>
      <c r="O671" s="285"/>
      <c r="P671" s="285"/>
      <c r="Q671" s="285"/>
      <c r="R671" s="285"/>
      <c r="S671" s="285"/>
      <c r="T671" s="28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T671" s="287" t="s">
        <v>159</v>
      </c>
      <c r="AU671" s="287" t="s">
        <v>87</v>
      </c>
      <c r="AV671" s="16" t="s">
        <v>155</v>
      </c>
      <c r="AW671" s="16" t="s">
        <v>33</v>
      </c>
      <c r="AX671" s="16" t="s">
        <v>85</v>
      </c>
      <c r="AY671" s="287" t="s">
        <v>148</v>
      </c>
    </row>
    <row r="672" s="2" customFormat="1" ht="24.15" customHeight="1">
      <c r="A672" s="39"/>
      <c r="B672" s="40"/>
      <c r="C672" s="227" t="s">
        <v>630</v>
      </c>
      <c r="D672" s="227" t="s">
        <v>150</v>
      </c>
      <c r="E672" s="228" t="s">
        <v>631</v>
      </c>
      <c r="F672" s="229" t="s">
        <v>632</v>
      </c>
      <c r="G672" s="230" t="s">
        <v>552</v>
      </c>
      <c r="H672" s="231">
        <v>1</v>
      </c>
      <c r="I672" s="232"/>
      <c r="J672" s="233">
        <f>ROUND(I672*H672,2)</f>
        <v>0</v>
      </c>
      <c r="K672" s="229" t="s">
        <v>1</v>
      </c>
      <c r="L672" s="45"/>
      <c r="M672" s="234" t="s">
        <v>1</v>
      </c>
      <c r="N672" s="235" t="s">
        <v>42</v>
      </c>
      <c r="O672" s="92"/>
      <c r="P672" s="236">
        <f>O672*H672</f>
        <v>0</v>
      </c>
      <c r="Q672" s="236">
        <v>2.85562</v>
      </c>
      <c r="R672" s="236">
        <f>Q672*H672</f>
        <v>2.85562</v>
      </c>
      <c r="S672" s="236">
        <v>0</v>
      </c>
      <c r="T672" s="237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38" t="s">
        <v>155</v>
      </c>
      <c r="AT672" s="238" t="s">
        <v>150</v>
      </c>
      <c r="AU672" s="238" t="s">
        <v>87</v>
      </c>
      <c r="AY672" s="18" t="s">
        <v>148</v>
      </c>
      <c r="BE672" s="239">
        <f>IF(N672="základní",J672,0)</f>
        <v>0</v>
      </c>
      <c r="BF672" s="239">
        <f>IF(N672="snížená",J672,0)</f>
        <v>0</v>
      </c>
      <c r="BG672" s="239">
        <f>IF(N672="zákl. přenesená",J672,0)</f>
        <v>0</v>
      </c>
      <c r="BH672" s="239">
        <f>IF(N672="sníž. přenesená",J672,0)</f>
        <v>0</v>
      </c>
      <c r="BI672" s="239">
        <f>IF(N672="nulová",J672,0)</f>
        <v>0</v>
      </c>
      <c r="BJ672" s="18" t="s">
        <v>85</v>
      </c>
      <c r="BK672" s="239">
        <f>ROUND(I672*H672,2)</f>
        <v>0</v>
      </c>
      <c r="BL672" s="18" t="s">
        <v>155</v>
      </c>
      <c r="BM672" s="238" t="s">
        <v>633</v>
      </c>
    </row>
    <row r="673" s="2" customFormat="1">
      <c r="A673" s="39"/>
      <c r="B673" s="40"/>
      <c r="C673" s="41"/>
      <c r="D673" s="240" t="s">
        <v>157</v>
      </c>
      <c r="E673" s="41"/>
      <c r="F673" s="241" t="s">
        <v>634</v>
      </c>
      <c r="G673" s="41"/>
      <c r="H673" s="41"/>
      <c r="I673" s="242"/>
      <c r="J673" s="41"/>
      <c r="K673" s="41"/>
      <c r="L673" s="45"/>
      <c r="M673" s="243"/>
      <c r="N673" s="244"/>
      <c r="O673" s="92"/>
      <c r="P673" s="92"/>
      <c r="Q673" s="92"/>
      <c r="R673" s="92"/>
      <c r="S673" s="92"/>
      <c r="T673" s="93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157</v>
      </c>
      <c r="AU673" s="18" t="s">
        <v>87</v>
      </c>
    </row>
    <row r="674" s="13" customFormat="1">
      <c r="A674" s="13"/>
      <c r="B674" s="245"/>
      <c r="C674" s="246"/>
      <c r="D674" s="240" t="s">
        <v>159</v>
      </c>
      <c r="E674" s="247" t="s">
        <v>1</v>
      </c>
      <c r="F674" s="248" t="s">
        <v>181</v>
      </c>
      <c r="G674" s="246"/>
      <c r="H674" s="247" t="s">
        <v>1</v>
      </c>
      <c r="I674" s="249"/>
      <c r="J674" s="246"/>
      <c r="K674" s="246"/>
      <c r="L674" s="250"/>
      <c r="M674" s="251"/>
      <c r="N674" s="252"/>
      <c r="O674" s="252"/>
      <c r="P674" s="252"/>
      <c r="Q674" s="252"/>
      <c r="R674" s="252"/>
      <c r="S674" s="252"/>
      <c r="T674" s="25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4" t="s">
        <v>159</v>
      </c>
      <c r="AU674" s="254" t="s">
        <v>87</v>
      </c>
      <c r="AV674" s="13" t="s">
        <v>85</v>
      </c>
      <c r="AW674" s="13" t="s">
        <v>33</v>
      </c>
      <c r="AX674" s="13" t="s">
        <v>77</v>
      </c>
      <c r="AY674" s="254" t="s">
        <v>148</v>
      </c>
    </row>
    <row r="675" s="14" customFormat="1">
      <c r="A675" s="14"/>
      <c r="B675" s="255"/>
      <c r="C675" s="256"/>
      <c r="D675" s="240" t="s">
        <v>159</v>
      </c>
      <c r="E675" s="257" t="s">
        <v>1</v>
      </c>
      <c r="F675" s="258" t="s">
        <v>635</v>
      </c>
      <c r="G675" s="256"/>
      <c r="H675" s="259">
        <v>1</v>
      </c>
      <c r="I675" s="260"/>
      <c r="J675" s="256"/>
      <c r="K675" s="256"/>
      <c r="L675" s="261"/>
      <c r="M675" s="262"/>
      <c r="N675" s="263"/>
      <c r="O675" s="263"/>
      <c r="P675" s="263"/>
      <c r="Q675" s="263"/>
      <c r="R675" s="263"/>
      <c r="S675" s="263"/>
      <c r="T675" s="26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5" t="s">
        <v>159</v>
      </c>
      <c r="AU675" s="265" t="s">
        <v>87</v>
      </c>
      <c r="AV675" s="14" t="s">
        <v>87</v>
      </c>
      <c r="AW675" s="14" t="s">
        <v>33</v>
      </c>
      <c r="AX675" s="14" t="s">
        <v>77</v>
      </c>
      <c r="AY675" s="265" t="s">
        <v>148</v>
      </c>
    </row>
    <row r="676" s="16" customFormat="1">
      <c r="A676" s="16"/>
      <c r="B676" s="277"/>
      <c r="C676" s="278"/>
      <c r="D676" s="240" t="s">
        <v>159</v>
      </c>
      <c r="E676" s="279" t="s">
        <v>1</v>
      </c>
      <c r="F676" s="280" t="s">
        <v>185</v>
      </c>
      <c r="G676" s="278"/>
      <c r="H676" s="281">
        <v>1</v>
      </c>
      <c r="I676" s="282"/>
      <c r="J676" s="278"/>
      <c r="K676" s="278"/>
      <c r="L676" s="283"/>
      <c r="M676" s="284"/>
      <c r="N676" s="285"/>
      <c r="O676" s="285"/>
      <c r="P676" s="285"/>
      <c r="Q676" s="285"/>
      <c r="R676" s="285"/>
      <c r="S676" s="285"/>
      <c r="T676" s="28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T676" s="287" t="s">
        <v>159</v>
      </c>
      <c r="AU676" s="287" t="s">
        <v>87</v>
      </c>
      <c r="AV676" s="16" t="s">
        <v>155</v>
      </c>
      <c r="AW676" s="16" t="s">
        <v>33</v>
      </c>
      <c r="AX676" s="16" t="s">
        <v>85</v>
      </c>
      <c r="AY676" s="287" t="s">
        <v>148</v>
      </c>
    </row>
    <row r="677" s="2" customFormat="1" ht="24.15" customHeight="1">
      <c r="A677" s="39"/>
      <c r="B677" s="40"/>
      <c r="C677" s="227" t="s">
        <v>636</v>
      </c>
      <c r="D677" s="227" t="s">
        <v>150</v>
      </c>
      <c r="E677" s="228" t="s">
        <v>637</v>
      </c>
      <c r="F677" s="229" t="s">
        <v>638</v>
      </c>
      <c r="G677" s="230" t="s">
        <v>552</v>
      </c>
      <c r="H677" s="231">
        <v>5</v>
      </c>
      <c r="I677" s="232"/>
      <c r="J677" s="233">
        <f>ROUND(I677*H677,2)</f>
        <v>0</v>
      </c>
      <c r="K677" s="229" t="s">
        <v>1</v>
      </c>
      <c r="L677" s="45"/>
      <c r="M677" s="234" t="s">
        <v>1</v>
      </c>
      <c r="N677" s="235" t="s">
        <v>42</v>
      </c>
      <c r="O677" s="92"/>
      <c r="P677" s="236">
        <f>O677*H677</f>
        <v>0</v>
      </c>
      <c r="Q677" s="236">
        <v>4.4194800000000001</v>
      </c>
      <c r="R677" s="236">
        <f>Q677*H677</f>
        <v>22.0974</v>
      </c>
      <c r="S677" s="236">
        <v>0</v>
      </c>
      <c r="T677" s="237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8" t="s">
        <v>155</v>
      </c>
      <c r="AT677" s="238" t="s">
        <v>150</v>
      </c>
      <c r="AU677" s="238" t="s">
        <v>87</v>
      </c>
      <c r="AY677" s="18" t="s">
        <v>148</v>
      </c>
      <c r="BE677" s="239">
        <f>IF(N677="základní",J677,0)</f>
        <v>0</v>
      </c>
      <c r="BF677" s="239">
        <f>IF(N677="snížená",J677,0)</f>
        <v>0</v>
      </c>
      <c r="BG677" s="239">
        <f>IF(N677="zákl. přenesená",J677,0)</f>
        <v>0</v>
      </c>
      <c r="BH677" s="239">
        <f>IF(N677="sníž. přenesená",J677,0)</f>
        <v>0</v>
      </c>
      <c r="BI677" s="239">
        <f>IF(N677="nulová",J677,0)</f>
        <v>0</v>
      </c>
      <c r="BJ677" s="18" t="s">
        <v>85</v>
      </c>
      <c r="BK677" s="239">
        <f>ROUND(I677*H677,2)</f>
        <v>0</v>
      </c>
      <c r="BL677" s="18" t="s">
        <v>155</v>
      </c>
      <c r="BM677" s="238" t="s">
        <v>639</v>
      </c>
    </row>
    <row r="678" s="2" customFormat="1">
      <c r="A678" s="39"/>
      <c r="B678" s="40"/>
      <c r="C678" s="41"/>
      <c r="D678" s="240" t="s">
        <v>157</v>
      </c>
      <c r="E678" s="41"/>
      <c r="F678" s="241" t="s">
        <v>634</v>
      </c>
      <c r="G678" s="41"/>
      <c r="H678" s="41"/>
      <c r="I678" s="242"/>
      <c r="J678" s="41"/>
      <c r="K678" s="41"/>
      <c r="L678" s="45"/>
      <c r="M678" s="243"/>
      <c r="N678" s="244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157</v>
      </c>
      <c r="AU678" s="18" t="s">
        <v>87</v>
      </c>
    </row>
    <row r="679" s="13" customFormat="1">
      <c r="A679" s="13"/>
      <c r="B679" s="245"/>
      <c r="C679" s="246"/>
      <c r="D679" s="240" t="s">
        <v>159</v>
      </c>
      <c r="E679" s="247" t="s">
        <v>1</v>
      </c>
      <c r="F679" s="248" t="s">
        <v>178</v>
      </c>
      <c r="G679" s="246"/>
      <c r="H679" s="247" t="s">
        <v>1</v>
      </c>
      <c r="I679" s="249"/>
      <c r="J679" s="246"/>
      <c r="K679" s="246"/>
      <c r="L679" s="250"/>
      <c r="M679" s="251"/>
      <c r="N679" s="252"/>
      <c r="O679" s="252"/>
      <c r="P679" s="252"/>
      <c r="Q679" s="252"/>
      <c r="R679" s="252"/>
      <c r="S679" s="252"/>
      <c r="T679" s="25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4" t="s">
        <v>159</v>
      </c>
      <c r="AU679" s="254" t="s">
        <v>87</v>
      </c>
      <c r="AV679" s="13" t="s">
        <v>85</v>
      </c>
      <c r="AW679" s="13" t="s">
        <v>33</v>
      </c>
      <c r="AX679" s="13" t="s">
        <v>77</v>
      </c>
      <c r="AY679" s="254" t="s">
        <v>148</v>
      </c>
    </row>
    <row r="680" s="14" customFormat="1">
      <c r="A680" s="14"/>
      <c r="B680" s="255"/>
      <c r="C680" s="256"/>
      <c r="D680" s="240" t="s">
        <v>159</v>
      </c>
      <c r="E680" s="257" t="s">
        <v>1</v>
      </c>
      <c r="F680" s="258" t="s">
        <v>640</v>
      </c>
      <c r="G680" s="256"/>
      <c r="H680" s="259">
        <v>1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5" t="s">
        <v>159</v>
      </c>
      <c r="AU680" s="265" t="s">
        <v>87</v>
      </c>
      <c r="AV680" s="14" t="s">
        <v>87</v>
      </c>
      <c r="AW680" s="14" t="s">
        <v>33</v>
      </c>
      <c r="AX680" s="14" t="s">
        <v>77</v>
      </c>
      <c r="AY680" s="265" t="s">
        <v>148</v>
      </c>
    </row>
    <row r="681" s="13" customFormat="1">
      <c r="A681" s="13"/>
      <c r="B681" s="245"/>
      <c r="C681" s="246"/>
      <c r="D681" s="240" t="s">
        <v>159</v>
      </c>
      <c r="E681" s="247" t="s">
        <v>1</v>
      </c>
      <c r="F681" s="248" t="s">
        <v>181</v>
      </c>
      <c r="G681" s="246"/>
      <c r="H681" s="247" t="s">
        <v>1</v>
      </c>
      <c r="I681" s="249"/>
      <c r="J681" s="246"/>
      <c r="K681" s="246"/>
      <c r="L681" s="250"/>
      <c r="M681" s="251"/>
      <c r="N681" s="252"/>
      <c r="O681" s="252"/>
      <c r="P681" s="252"/>
      <c r="Q681" s="252"/>
      <c r="R681" s="252"/>
      <c r="S681" s="252"/>
      <c r="T681" s="25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4" t="s">
        <v>159</v>
      </c>
      <c r="AU681" s="254" t="s">
        <v>87</v>
      </c>
      <c r="AV681" s="13" t="s">
        <v>85</v>
      </c>
      <c r="AW681" s="13" t="s">
        <v>33</v>
      </c>
      <c r="AX681" s="13" t="s">
        <v>77</v>
      </c>
      <c r="AY681" s="254" t="s">
        <v>148</v>
      </c>
    </row>
    <row r="682" s="14" customFormat="1">
      <c r="A682" s="14"/>
      <c r="B682" s="255"/>
      <c r="C682" s="256"/>
      <c r="D682" s="240" t="s">
        <v>159</v>
      </c>
      <c r="E682" s="257" t="s">
        <v>1</v>
      </c>
      <c r="F682" s="258" t="s">
        <v>641</v>
      </c>
      <c r="G682" s="256"/>
      <c r="H682" s="259">
        <v>2</v>
      </c>
      <c r="I682" s="260"/>
      <c r="J682" s="256"/>
      <c r="K682" s="256"/>
      <c r="L682" s="261"/>
      <c r="M682" s="262"/>
      <c r="N682" s="263"/>
      <c r="O682" s="263"/>
      <c r="P682" s="263"/>
      <c r="Q682" s="263"/>
      <c r="R682" s="263"/>
      <c r="S682" s="263"/>
      <c r="T682" s="26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5" t="s">
        <v>159</v>
      </c>
      <c r="AU682" s="265" t="s">
        <v>87</v>
      </c>
      <c r="AV682" s="14" t="s">
        <v>87</v>
      </c>
      <c r="AW682" s="14" t="s">
        <v>33</v>
      </c>
      <c r="AX682" s="14" t="s">
        <v>77</v>
      </c>
      <c r="AY682" s="265" t="s">
        <v>148</v>
      </c>
    </row>
    <row r="683" s="13" customFormat="1">
      <c r="A683" s="13"/>
      <c r="B683" s="245"/>
      <c r="C683" s="246"/>
      <c r="D683" s="240" t="s">
        <v>159</v>
      </c>
      <c r="E683" s="247" t="s">
        <v>1</v>
      </c>
      <c r="F683" s="248" t="s">
        <v>184</v>
      </c>
      <c r="G683" s="246"/>
      <c r="H683" s="247" t="s">
        <v>1</v>
      </c>
      <c r="I683" s="249"/>
      <c r="J683" s="246"/>
      <c r="K683" s="246"/>
      <c r="L683" s="250"/>
      <c r="M683" s="251"/>
      <c r="N683" s="252"/>
      <c r="O683" s="252"/>
      <c r="P683" s="252"/>
      <c r="Q683" s="252"/>
      <c r="R683" s="252"/>
      <c r="S683" s="252"/>
      <c r="T683" s="25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54" t="s">
        <v>159</v>
      </c>
      <c r="AU683" s="254" t="s">
        <v>87</v>
      </c>
      <c r="AV683" s="13" t="s">
        <v>85</v>
      </c>
      <c r="AW683" s="13" t="s">
        <v>33</v>
      </c>
      <c r="AX683" s="13" t="s">
        <v>77</v>
      </c>
      <c r="AY683" s="254" t="s">
        <v>148</v>
      </c>
    </row>
    <row r="684" s="14" customFormat="1">
      <c r="A684" s="14"/>
      <c r="B684" s="255"/>
      <c r="C684" s="256"/>
      <c r="D684" s="240" t="s">
        <v>159</v>
      </c>
      <c r="E684" s="257" t="s">
        <v>1</v>
      </c>
      <c r="F684" s="258" t="s">
        <v>642</v>
      </c>
      <c r="G684" s="256"/>
      <c r="H684" s="259">
        <v>2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5" t="s">
        <v>159</v>
      </c>
      <c r="AU684" s="265" t="s">
        <v>87</v>
      </c>
      <c r="AV684" s="14" t="s">
        <v>87</v>
      </c>
      <c r="AW684" s="14" t="s">
        <v>33</v>
      </c>
      <c r="AX684" s="14" t="s">
        <v>77</v>
      </c>
      <c r="AY684" s="265" t="s">
        <v>148</v>
      </c>
    </row>
    <row r="685" s="16" customFormat="1">
      <c r="A685" s="16"/>
      <c r="B685" s="277"/>
      <c r="C685" s="278"/>
      <c r="D685" s="240" t="s">
        <v>159</v>
      </c>
      <c r="E685" s="279" t="s">
        <v>1</v>
      </c>
      <c r="F685" s="280" t="s">
        <v>185</v>
      </c>
      <c r="G685" s="278"/>
      <c r="H685" s="281">
        <v>5</v>
      </c>
      <c r="I685" s="282"/>
      <c r="J685" s="278"/>
      <c r="K685" s="278"/>
      <c r="L685" s="283"/>
      <c r="M685" s="284"/>
      <c r="N685" s="285"/>
      <c r="O685" s="285"/>
      <c r="P685" s="285"/>
      <c r="Q685" s="285"/>
      <c r="R685" s="285"/>
      <c r="S685" s="285"/>
      <c r="T685" s="28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T685" s="287" t="s">
        <v>159</v>
      </c>
      <c r="AU685" s="287" t="s">
        <v>87</v>
      </c>
      <c r="AV685" s="16" t="s">
        <v>155</v>
      </c>
      <c r="AW685" s="16" t="s">
        <v>33</v>
      </c>
      <c r="AX685" s="16" t="s">
        <v>85</v>
      </c>
      <c r="AY685" s="287" t="s">
        <v>148</v>
      </c>
    </row>
    <row r="686" s="2" customFormat="1" ht="33" customHeight="1">
      <c r="A686" s="39"/>
      <c r="B686" s="40"/>
      <c r="C686" s="227" t="s">
        <v>643</v>
      </c>
      <c r="D686" s="227" t="s">
        <v>150</v>
      </c>
      <c r="E686" s="228" t="s">
        <v>644</v>
      </c>
      <c r="F686" s="229" t="s">
        <v>645</v>
      </c>
      <c r="G686" s="230" t="s">
        <v>552</v>
      </c>
      <c r="H686" s="231">
        <v>1</v>
      </c>
      <c r="I686" s="232"/>
      <c r="J686" s="233">
        <f>ROUND(I686*H686,2)</f>
        <v>0</v>
      </c>
      <c r="K686" s="229" t="s">
        <v>1</v>
      </c>
      <c r="L686" s="45"/>
      <c r="M686" s="234" t="s">
        <v>1</v>
      </c>
      <c r="N686" s="235" t="s">
        <v>42</v>
      </c>
      <c r="O686" s="92"/>
      <c r="P686" s="236">
        <f>O686*H686</f>
        <v>0</v>
      </c>
      <c r="Q686" s="236">
        <v>4.4194800000000001</v>
      </c>
      <c r="R686" s="236">
        <f>Q686*H686</f>
        <v>4.4194800000000001</v>
      </c>
      <c r="S686" s="236">
        <v>0</v>
      </c>
      <c r="T686" s="237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8" t="s">
        <v>155</v>
      </c>
      <c r="AT686" s="238" t="s">
        <v>150</v>
      </c>
      <c r="AU686" s="238" t="s">
        <v>87</v>
      </c>
      <c r="AY686" s="18" t="s">
        <v>148</v>
      </c>
      <c r="BE686" s="239">
        <f>IF(N686="základní",J686,0)</f>
        <v>0</v>
      </c>
      <c r="BF686" s="239">
        <f>IF(N686="snížená",J686,0)</f>
        <v>0</v>
      </c>
      <c r="BG686" s="239">
        <f>IF(N686="zákl. přenesená",J686,0)</f>
        <v>0</v>
      </c>
      <c r="BH686" s="239">
        <f>IF(N686="sníž. přenesená",J686,0)</f>
        <v>0</v>
      </c>
      <c r="BI686" s="239">
        <f>IF(N686="nulová",J686,0)</f>
        <v>0</v>
      </c>
      <c r="BJ686" s="18" t="s">
        <v>85</v>
      </c>
      <c r="BK686" s="239">
        <f>ROUND(I686*H686,2)</f>
        <v>0</v>
      </c>
      <c r="BL686" s="18" t="s">
        <v>155</v>
      </c>
      <c r="BM686" s="238" t="s">
        <v>646</v>
      </c>
    </row>
    <row r="687" s="2" customFormat="1">
      <c r="A687" s="39"/>
      <c r="B687" s="40"/>
      <c r="C687" s="41"/>
      <c r="D687" s="240" t="s">
        <v>157</v>
      </c>
      <c r="E687" s="41"/>
      <c r="F687" s="241" t="s">
        <v>647</v>
      </c>
      <c r="G687" s="41"/>
      <c r="H687" s="41"/>
      <c r="I687" s="242"/>
      <c r="J687" s="41"/>
      <c r="K687" s="41"/>
      <c r="L687" s="45"/>
      <c r="M687" s="243"/>
      <c r="N687" s="244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157</v>
      </c>
      <c r="AU687" s="18" t="s">
        <v>87</v>
      </c>
    </row>
    <row r="688" s="13" customFormat="1">
      <c r="A688" s="13"/>
      <c r="B688" s="245"/>
      <c r="C688" s="246"/>
      <c r="D688" s="240" t="s">
        <v>159</v>
      </c>
      <c r="E688" s="247" t="s">
        <v>1</v>
      </c>
      <c r="F688" s="248" t="s">
        <v>178</v>
      </c>
      <c r="G688" s="246"/>
      <c r="H688" s="247" t="s">
        <v>1</v>
      </c>
      <c r="I688" s="249"/>
      <c r="J688" s="246"/>
      <c r="K688" s="246"/>
      <c r="L688" s="250"/>
      <c r="M688" s="251"/>
      <c r="N688" s="252"/>
      <c r="O688" s="252"/>
      <c r="P688" s="252"/>
      <c r="Q688" s="252"/>
      <c r="R688" s="252"/>
      <c r="S688" s="252"/>
      <c r="T688" s="25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54" t="s">
        <v>159</v>
      </c>
      <c r="AU688" s="254" t="s">
        <v>87</v>
      </c>
      <c r="AV688" s="13" t="s">
        <v>85</v>
      </c>
      <c r="AW688" s="13" t="s">
        <v>33</v>
      </c>
      <c r="AX688" s="13" t="s">
        <v>77</v>
      </c>
      <c r="AY688" s="254" t="s">
        <v>148</v>
      </c>
    </row>
    <row r="689" s="14" customFormat="1">
      <c r="A689" s="14"/>
      <c r="B689" s="255"/>
      <c r="C689" s="256"/>
      <c r="D689" s="240" t="s">
        <v>159</v>
      </c>
      <c r="E689" s="257" t="s">
        <v>1</v>
      </c>
      <c r="F689" s="258" t="s">
        <v>648</v>
      </c>
      <c r="G689" s="256"/>
      <c r="H689" s="259">
        <v>1</v>
      </c>
      <c r="I689" s="260"/>
      <c r="J689" s="256"/>
      <c r="K689" s="256"/>
      <c r="L689" s="261"/>
      <c r="M689" s="262"/>
      <c r="N689" s="263"/>
      <c r="O689" s="263"/>
      <c r="P689" s="263"/>
      <c r="Q689" s="263"/>
      <c r="R689" s="263"/>
      <c r="S689" s="263"/>
      <c r="T689" s="26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5" t="s">
        <v>159</v>
      </c>
      <c r="AU689" s="265" t="s">
        <v>87</v>
      </c>
      <c r="AV689" s="14" t="s">
        <v>87</v>
      </c>
      <c r="AW689" s="14" t="s">
        <v>33</v>
      </c>
      <c r="AX689" s="14" t="s">
        <v>77</v>
      </c>
      <c r="AY689" s="265" t="s">
        <v>148</v>
      </c>
    </row>
    <row r="690" s="16" customFormat="1">
      <c r="A690" s="16"/>
      <c r="B690" s="277"/>
      <c r="C690" s="278"/>
      <c r="D690" s="240" t="s">
        <v>159</v>
      </c>
      <c r="E690" s="279" t="s">
        <v>1</v>
      </c>
      <c r="F690" s="280" t="s">
        <v>185</v>
      </c>
      <c r="G690" s="278"/>
      <c r="H690" s="281">
        <v>1</v>
      </c>
      <c r="I690" s="282"/>
      <c r="J690" s="278"/>
      <c r="K690" s="278"/>
      <c r="L690" s="283"/>
      <c r="M690" s="284"/>
      <c r="N690" s="285"/>
      <c r="O690" s="285"/>
      <c r="P690" s="285"/>
      <c r="Q690" s="285"/>
      <c r="R690" s="285"/>
      <c r="S690" s="285"/>
      <c r="T690" s="28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T690" s="287" t="s">
        <v>159</v>
      </c>
      <c r="AU690" s="287" t="s">
        <v>87</v>
      </c>
      <c r="AV690" s="16" t="s">
        <v>155</v>
      </c>
      <c r="AW690" s="16" t="s">
        <v>33</v>
      </c>
      <c r="AX690" s="16" t="s">
        <v>85</v>
      </c>
      <c r="AY690" s="287" t="s">
        <v>148</v>
      </c>
    </row>
    <row r="691" s="2" customFormat="1" ht="37.8" customHeight="1">
      <c r="A691" s="39"/>
      <c r="B691" s="40"/>
      <c r="C691" s="227" t="s">
        <v>649</v>
      </c>
      <c r="D691" s="227" t="s">
        <v>150</v>
      </c>
      <c r="E691" s="228" t="s">
        <v>650</v>
      </c>
      <c r="F691" s="229" t="s">
        <v>651</v>
      </c>
      <c r="G691" s="230" t="s">
        <v>552</v>
      </c>
      <c r="H691" s="231">
        <v>8</v>
      </c>
      <c r="I691" s="232"/>
      <c r="J691" s="233">
        <f>ROUND(I691*H691,2)</f>
        <v>0</v>
      </c>
      <c r="K691" s="229" t="s">
        <v>154</v>
      </c>
      <c r="L691" s="45"/>
      <c r="M691" s="234" t="s">
        <v>1</v>
      </c>
      <c r="N691" s="235" t="s">
        <v>42</v>
      </c>
      <c r="O691" s="92"/>
      <c r="P691" s="236">
        <f>O691*H691</f>
        <v>0</v>
      </c>
      <c r="Q691" s="236">
        <v>0.089999999999999997</v>
      </c>
      <c r="R691" s="236">
        <f>Q691*H691</f>
        <v>0.71999999999999997</v>
      </c>
      <c r="S691" s="236">
        <v>0</v>
      </c>
      <c r="T691" s="237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8" t="s">
        <v>155</v>
      </c>
      <c r="AT691" s="238" t="s">
        <v>150</v>
      </c>
      <c r="AU691" s="238" t="s">
        <v>87</v>
      </c>
      <c r="AY691" s="18" t="s">
        <v>148</v>
      </c>
      <c r="BE691" s="239">
        <f>IF(N691="základní",J691,0)</f>
        <v>0</v>
      </c>
      <c r="BF691" s="239">
        <f>IF(N691="snížená",J691,0)</f>
        <v>0</v>
      </c>
      <c r="BG691" s="239">
        <f>IF(N691="zákl. přenesená",J691,0)</f>
        <v>0</v>
      </c>
      <c r="BH691" s="239">
        <f>IF(N691="sníž. přenesená",J691,0)</f>
        <v>0</v>
      </c>
      <c r="BI691" s="239">
        <f>IF(N691="nulová",J691,0)</f>
        <v>0</v>
      </c>
      <c r="BJ691" s="18" t="s">
        <v>85</v>
      </c>
      <c r="BK691" s="239">
        <f>ROUND(I691*H691,2)</f>
        <v>0</v>
      </c>
      <c r="BL691" s="18" t="s">
        <v>155</v>
      </c>
      <c r="BM691" s="238" t="s">
        <v>652</v>
      </c>
    </row>
    <row r="692" s="2" customFormat="1">
      <c r="A692" s="39"/>
      <c r="B692" s="40"/>
      <c r="C692" s="41"/>
      <c r="D692" s="240" t="s">
        <v>157</v>
      </c>
      <c r="E692" s="41"/>
      <c r="F692" s="241" t="s">
        <v>653</v>
      </c>
      <c r="G692" s="41"/>
      <c r="H692" s="41"/>
      <c r="I692" s="242"/>
      <c r="J692" s="41"/>
      <c r="K692" s="41"/>
      <c r="L692" s="45"/>
      <c r="M692" s="243"/>
      <c r="N692" s="244"/>
      <c r="O692" s="92"/>
      <c r="P692" s="92"/>
      <c r="Q692" s="92"/>
      <c r="R692" s="92"/>
      <c r="S692" s="92"/>
      <c r="T692" s="93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157</v>
      </c>
      <c r="AU692" s="18" t="s">
        <v>87</v>
      </c>
    </row>
    <row r="693" s="13" customFormat="1">
      <c r="A693" s="13"/>
      <c r="B693" s="245"/>
      <c r="C693" s="246"/>
      <c r="D693" s="240" t="s">
        <v>159</v>
      </c>
      <c r="E693" s="247" t="s">
        <v>1</v>
      </c>
      <c r="F693" s="248" t="s">
        <v>654</v>
      </c>
      <c r="G693" s="246"/>
      <c r="H693" s="247" t="s">
        <v>1</v>
      </c>
      <c r="I693" s="249"/>
      <c r="J693" s="246"/>
      <c r="K693" s="246"/>
      <c r="L693" s="250"/>
      <c r="M693" s="251"/>
      <c r="N693" s="252"/>
      <c r="O693" s="252"/>
      <c r="P693" s="252"/>
      <c r="Q693" s="252"/>
      <c r="R693" s="252"/>
      <c r="S693" s="252"/>
      <c r="T693" s="25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54" t="s">
        <v>159</v>
      </c>
      <c r="AU693" s="254" t="s">
        <v>87</v>
      </c>
      <c r="AV693" s="13" t="s">
        <v>85</v>
      </c>
      <c r="AW693" s="13" t="s">
        <v>33</v>
      </c>
      <c r="AX693" s="13" t="s">
        <v>77</v>
      </c>
      <c r="AY693" s="254" t="s">
        <v>148</v>
      </c>
    </row>
    <row r="694" s="14" customFormat="1">
      <c r="A694" s="14"/>
      <c r="B694" s="255"/>
      <c r="C694" s="256"/>
      <c r="D694" s="240" t="s">
        <v>159</v>
      </c>
      <c r="E694" s="257" t="s">
        <v>1</v>
      </c>
      <c r="F694" s="258" t="s">
        <v>655</v>
      </c>
      <c r="G694" s="256"/>
      <c r="H694" s="259">
        <v>8</v>
      </c>
      <c r="I694" s="260"/>
      <c r="J694" s="256"/>
      <c r="K694" s="256"/>
      <c r="L694" s="261"/>
      <c r="M694" s="262"/>
      <c r="N694" s="263"/>
      <c r="O694" s="263"/>
      <c r="P694" s="263"/>
      <c r="Q694" s="263"/>
      <c r="R694" s="263"/>
      <c r="S694" s="263"/>
      <c r="T694" s="26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5" t="s">
        <v>159</v>
      </c>
      <c r="AU694" s="265" t="s">
        <v>87</v>
      </c>
      <c r="AV694" s="14" t="s">
        <v>87</v>
      </c>
      <c r="AW694" s="14" t="s">
        <v>33</v>
      </c>
      <c r="AX694" s="14" t="s">
        <v>77</v>
      </c>
      <c r="AY694" s="265" t="s">
        <v>148</v>
      </c>
    </row>
    <row r="695" s="16" customFormat="1">
      <c r="A695" s="16"/>
      <c r="B695" s="277"/>
      <c r="C695" s="278"/>
      <c r="D695" s="240" t="s">
        <v>159</v>
      </c>
      <c r="E695" s="279" t="s">
        <v>1</v>
      </c>
      <c r="F695" s="280" t="s">
        <v>185</v>
      </c>
      <c r="G695" s="278"/>
      <c r="H695" s="281">
        <v>8</v>
      </c>
      <c r="I695" s="282"/>
      <c r="J695" s="278"/>
      <c r="K695" s="278"/>
      <c r="L695" s="283"/>
      <c r="M695" s="284"/>
      <c r="N695" s="285"/>
      <c r="O695" s="285"/>
      <c r="P695" s="285"/>
      <c r="Q695" s="285"/>
      <c r="R695" s="285"/>
      <c r="S695" s="285"/>
      <c r="T695" s="28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T695" s="287" t="s">
        <v>159</v>
      </c>
      <c r="AU695" s="287" t="s">
        <v>87</v>
      </c>
      <c r="AV695" s="16" t="s">
        <v>155</v>
      </c>
      <c r="AW695" s="16" t="s">
        <v>33</v>
      </c>
      <c r="AX695" s="16" t="s">
        <v>85</v>
      </c>
      <c r="AY695" s="287" t="s">
        <v>148</v>
      </c>
    </row>
    <row r="696" s="2" customFormat="1" ht="24.15" customHeight="1">
      <c r="A696" s="39"/>
      <c r="B696" s="40"/>
      <c r="C696" s="288" t="s">
        <v>656</v>
      </c>
      <c r="D696" s="288" t="s">
        <v>363</v>
      </c>
      <c r="E696" s="289" t="s">
        <v>657</v>
      </c>
      <c r="F696" s="290" t="s">
        <v>658</v>
      </c>
      <c r="G696" s="291" t="s">
        <v>552</v>
      </c>
      <c r="H696" s="292">
        <v>8</v>
      </c>
      <c r="I696" s="293"/>
      <c r="J696" s="294">
        <f>ROUND(I696*H696,2)</f>
        <v>0</v>
      </c>
      <c r="K696" s="290" t="s">
        <v>1</v>
      </c>
      <c r="L696" s="295"/>
      <c r="M696" s="296" t="s">
        <v>1</v>
      </c>
      <c r="N696" s="297" t="s">
        <v>42</v>
      </c>
      <c r="O696" s="92"/>
      <c r="P696" s="236">
        <f>O696*H696</f>
        <v>0</v>
      </c>
      <c r="Q696" s="236">
        <v>0.054600000000000003</v>
      </c>
      <c r="R696" s="236">
        <f>Q696*H696</f>
        <v>0.43680000000000002</v>
      </c>
      <c r="S696" s="236">
        <v>0</v>
      </c>
      <c r="T696" s="237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8" t="s">
        <v>265</v>
      </c>
      <c r="AT696" s="238" t="s">
        <v>363</v>
      </c>
      <c r="AU696" s="238" t="s">
        <v>87</v>
      </c>
      <c r="AY696" s="18" t="s">
        <v>148</v>
      </c>
      <c r="BE696" s="239">
        <f>IF(N696="základní",J696,0)</f>
        <v>0</v>
      </c>
      <c r="BF696" s="239">
        <f>IF(N696="snížená",J696,0)</f>
        <v>0</v>
      </c>
      <c r="BG696" s="239">
        <f>IF(N696="zákl. přenesená",J696,0)</f>
        <v>0</v>
      </c>
      <c r="BH696" s="239">
        <f>IF(N696="sníž. přenesená",J696,0)</f>
        <v>0</v>
      </c>
      <c r="BI696" s="239">
        <f>IF(N696="nulová",J696,0)</f>
        <v>0</v>
      </c>
      <c r="BJ696" s="18" t="s">
        <v>85</v>
      </c>
      <c r="BK696" s="239">
        <f>ROUND(I696*H696,2)</f>
        <v>0</v>
      </c>
      <c r="BL696" s="18" t="s">
        <v>155</v>
      </c>
      <c r="BM696" s="238" t="s">
        <v>659</v>
      </c>
    </row>
    <row r="697" s="13" customFormat="1">
      <c r="A697" s="13"/>
      <c r="B697" s="245"/>
      <c r="C697" s="246"/>
      <c r="D697" s="240" t="s">
        <v>159</v>
      </c>
      <c r="E697" s="247" t="s">
        <v>1</v>
      </c>
      <c r="F697" s="248" t="s">
        <v>654</v>
      </c>
      <c r="G697" s="246"/>
      <c r="H697" s="247" t="s">
        <v>1</v>
      </c>
      <c r="I697" s="249"/>
      <c r="J697" s="246"/>
      <c r="K697" s="246"/>
      <c r="L697" s="250"/>
      <c r="M697" s="251"/>
      <c r="N697" s="252"/>
      <c r="O697" s="252"/>
      <c r="P697" s="252"/>
      <c r="Q697" s="252"/>
      <c r="R697" s="252"/>
      <c r="S697" s="252"/>
      <c r="T697" s="25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4" t="s">
        <v>159</v>
      </c>
      <c r="AU697" s="254" t="s">
        <v>87</v>
      </c>
      <c r="AV697" s="13" t="s">
        <v>85</v>
      </c>
      <c r="AW697" s="13" t="s">
        <v>33</v>
      </c>
      <c r="AX697" s="13" t="s">
        <v>77</v>
      </c>
      <c r="AY697" s="254" t="s">
        <v>148</v>
      </c>
    </row>
    <row r="698" s="14" customFormat="1">
      <c r="A698" s="14"/>
      <c r="B698" s="255"/>
      <c r="C698" s="256"/>
      <c r="D698" s="240" t="s">
        <v>159</v>
      </c>
      <c r="E698" s="257" t="s">
        <v>1</v>
      </c>
      <c r="F698" s="258" t="s">
        <v>655</v>
      </c>
      <c r="G698" s="256"/>
      <c r="H698" s="259">
        <v>8</v>
      </c>
      <c r="I698" s="260"/>
      <c r="J698" s="256"/>
      <c r="K698" s="256"/>
      <c r="L698" s="261"/>
      <c r="M698" s="262"/>
      <c r="N698" s="263"/>
      <c r="O698" s="263"/>
      <c r="P698" s="263"/>
      <c r="Q698" s="263"/>
      <c r="R698" s="263"/>
      <c r="S698" s="263"/>
      <c r="T698" s="26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5" t="s">
        <v>159</v>
      </c>
      <c r="AU698" s="265" t="s">
        <v>87</v>
      </c>
      <c r="AV698" s="14" t="s">
        <v>87</v>
      </c>
      <c r="AW698" s="14" t="s">
        <v>33</v>
      </c>
      <c r="AX698" s="14" t="s">
        <v>85</v>
      </c>
      <c r="AY698" s="265" t="s">
        <v>148</v>
      </c>
    </row>
    <row r="699" s="2" customFormat="1" ht="21.75" customHeight="1">
      <c r="A699" s="39"/>
      <c r="B699" s="40"/>
      <c r="C699" s="227" t="s">
        <v>660</v>
      </c>
      <c r="D699" s="227" t="s">
        <v>150</v>
      </c>
      <c r="E699" s="228" t="s">
        <v>661</v>
      </c>
      <c r="F699" s="229" t="s">
        <v>662</v>
      </c>
      <c r="G699" s="230" t="s">
        <v>552</v>
      </c>
      <c r="H699" s="231">
        <v>1</v>
      </c>
      <c r="I699" s="232"/>
      <c r="J699" s="233">
        <f>ROUND(I699*H699,2)</f>
        <v>0</v>
      </c>
      <c r="K699" s="229" t="s">
        <v>1</v>
      </c>
      <c r="L699" s="45"/>
      <c r="M699" s="234" t="s">
        <v>1</v>
      </c>
      <c r="N699" s="235" t="s">
        <v>42</v>
      </c>
      <c r="O699" s="92"/>
      <c r="P699" s="236">
        <f>O699*H699</f>
        <v>0</v>
      </c>
      <c r="Q699" s="236">
        <v>0.065500000000000003</v>
      </c>
      <c r="R699" s="236">
        <f>Q699*H699</f>
        <v>0.065500000000000003</v>
      </c>
      <c r="S699" s="236">
        <v>0</v>
      </c>
      <c r="T699" s="237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8" t="s">
        <v>155</v>
      </c>
      <c r="AT699" s="238" t="s">
        <v>150</v>
      </c>
      <c r="AU699" s="238" t="s">
        <v>87</v>
      </c>
      <c r="AY699" s="18" t="s">
        <v>148</v>
      </c>
      <c r="BE699" s="239">
        <f>IF(N699="základní",J699,0)</f>
        <v>0</v>
      </c>
      <c r="BF699" s="239">
        <f>IF(N699="snížená",J699,0)</f>
        <v>0</v>
      </c>
      <c r="BG699" s="239">
        <f>IF(N699="zákl. přenesená",J699,0)</f>
        <v>0</v>
      </c>
      <c r="BH699" s="239">
        <f>IF(N699="sníž. přenesená",J699,0)</f>
        <v>0</v>
      </c>
      <c r="BI699" s="239">
        <f>IF(N699="nulová",J699,0)</f>
        <v>0</v>
      </c>
      <c r="BJ699" s="18" t="s">
        <v>85</v>
      </c>
      <c r="BK699" s="239">
        <f>ROUND(I699*H699,2)</f>
        <v>0</v>
      </c>
      <c r="BL699" s="18" t="s">
        <v>155</v>
      </c>
      <c r="BM699" s="238" t="s">
        <v>663</v>
      </c>
    </row>
    <row r="700" s="2" customFormat="1">
      <c r="A700" s="39"/>
      <c r="B700" s="40"/>
      <c r="C700" s="41"/>
      <c r="D700" s="240" t="s">
        <v>157</v>
      </c>
      <c r="E700" s="41"/>
      <c r="F700" s="241" t="s">
        <v>664</v>
      </c>
      <c r="G700" s="41"/>
      <c r="H700" s="41"/>
      <c r="I700" s="242"/>
      <c r="J700" s="41"/>
      <c r="K700" s="41"/>
      <c r="L700" s="45"/>
      <c r="M700" s="243"/>
      <c r="N700" s="244"/>
      <c r="O700" s="92"/>
      <c r="P700" s="92"/>
      <c r="Q700" s="92"/>
      <c r="R700" s="92"/>
      <c r="S700" s="92"/>
      <c r="T700" s="93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157</v>
      </c>
      <c r="AU700" s="18" t="s">
        <v>87</v>
      </c>
    </row>
    <row r="701" s="14" customFormat="1">
      <c r="A701" s="14"/>
      <c r="B701" s="255"/>
      <c r="C701" s="256"/>
      <c r="D701" s="240" t="s">
        <v>159</v>
      </c>
      <c r="E701" s="257" t="s">
        <v>1</v>
      </c>
      <c r="F701" s="258" t="s">
        <v>665</v>
      </c>
      <c r="G701" s="256"/>
      <c r="H701" s="259">
        <v>1</v>
      </c>
      <c r="I701" s="260"/>
      <c r="J701" s="256"/>
      <c r="K701" s="256"/>
      <c r="L701" s="261"/>
      <c r="M701" s="262"/>
      <c r="N701" s="263"/>
      <c r="O701" s="263"/>
      <c r="P701" s="263"/>
      <c r="Q701" s="263"/>
      <c r="R701" s="263"/>
      <c r="S701" s="263"/>
      <c r="T701" s="26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5" t="s">
        <v>159</v>
      </c>
      <c r="AU701" s="265" t="s">
        <v>87</v>
      </c>
      <c r="AV701" s="14" t="s">
        <v>87</v>
      </c>
      <c r="AW701" s="14" t="s">
        <v>33</v>
      </c>
      <c r="AX701" s="14" t="s">
        <v>77</v>
      </c>
      <c r="AY701" s="265" t="s">
        <v>148</v>
      </c>
    </row>
    <row r="702" s="16" customFormat="1">
      <c r="A702" s="16"/>
      <c r="B702" s="277"/>
      <c r="C702" s="278"/>
      <c r="D702" s="240" t="s">
        <v>159</v>
      </c>
      <c r="E702" s="279" t="s">
        <v>1</v>
      </c>
      <c r="F702" s="280" t="s">
        <v>185</v>
      </c>
      <c r="G702" s="278"/>
      <c r="H702" s="281">
        <v>1</v>
      </c>
      <c r="I702" s="282"/>
      <c r="J702" s="278"/>
      <c r="K702" s="278"/>
      <c r="L702" s="283"/>
      <c r="M702" s="284"/>
      <c r="N702" s="285"/>
      <c r="O702" s="285"/>
      <c r="P702" s="285"/>
      <c r="Q702" s="285"/>
      <c r="R702" s="285"/>
      <c r="S702" s="285"/>
      <c r="T702" s="28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T702" s="287" t="s">
        <v>159</v>
      </c>
      <c r="AU702" s="287" t="s">
        <v>87</v>
      </c>
      <c r="AV702" s="16" t="s">
        <v>155</v>
      </c>
      <c r="AW702" s="16" t="s">
        <v>33</v>
      </c>
      <c r="AX702" s="16" t="s">
        <v>85</v>
      </c>
      <c r="AY702" s="287" t="s">
        <v>148</v>
      </c>
    </row>
    <row r="703" s="2" customFormat="1" ht="33" customHeight="1">
      <c r="A703" s="39"/>
      <c r="B703" s="40"/>
      <c r="C703" s="227" t="s">
        <v>666</v>
      </c>
      <c r="D703" s="227" t="s">
        <v>150</v>
      </c>
      <c r="E703" s="228" t="s">
        <v>667</v>
      </c>
      <c r="F703" s="229" t="s">
        <v>668</v>
      </c>
      <c r="G703" s="230" t="s">
        <v>204</v>
      </c>
      <c r="H703" s="231">
        <v>63.203000000000003</v>
      </c>
      <c r="I703" s="232"/>
      <c r="J703" s="233">
        <f>ROUND(I703*H703,2)</f>
        <v>0</v>
      </c>
      <c r="K703" s="229" t="s">
        <v>154</v>
      </c>
      <c r="L703" s="45"/>
      <c r="M703" s="234" t="s">
        <v>1</v>
      </c>
      <c r="N703" s="235" t="s">
        <v>42</v>
      </c>
      <c r="O703" s="92"/>
      <c r="P703" s="236">
        <f>O703*H703</f>
        <v>0</v>
      </c>
      <c r="Q703" s="236">
        <v>2.5018699999999998</v>
      </c>
      <c r="R703" s="236">
        <f>Q703*H703</f>
        <v>158.12568961</v>
      </c>
      <c r="S703" s="236">
        <v>0</v>
      </c>
      <c r="T703" s="237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8" t="s">
        <v>155</v>
      </c>
      <c r="AT703" s="238" t="s">
        <v>150</v>
      </c>
      <c r="AU703" s="238" t="s">
        <v>87</v>
      </c>
      <c r="AY703" s="18" t="s">
        <v>148</v>
      </c>
      <c r="BE703" s="239">
        <f>IF(N703="základní",J703,0)</f>
        <v>0</v>
      </c>
      <c r="BF703" s="239">
        <f>IF(N703="snížená",J703,0)</f>
        <v>0</v>
      </c>
      <c r="BG703" s="239">
        <f>IF(N703="zákl. přenesená",J703,0)</f>
        <v>0</v>
      </c>
      <c r="BH703" s="239">
        <f>IF(N703="sníž. přenesená",J703,0)</f>
        <v>0</v>
      </c>
      <c r="BI703" s="239">
        <f>IF(N703="nulová",J703,0)</f>
        <v>0</v>
      </c>
      <c r="BJ703" s="18" t="s">
        <v>85</v>
      </c>
      <c r="BK703" s="239">
        <f>ROUND(I703*H703,2)</f>
        <v>0</v>
      </c>
      <c r="BL703" s="18" t="s">
        <v>155</v>
      </c>
      <c r="BM703" s="238" t="s">
        <v>669</v>
      </c>
    </row>
    <row r="704" s="13" customFormat="1">
      <c r="A704" s="13"/>
      <c r="B704" s="245"/>
      <c r="C704" s="246"/>
      <c r="D704" s="240" t="s">
        <v>159</v>
      </c>
      <c r="E704" s="247" t="s">
        <v>1</v>
      </c>
      <c r="F704" s="248" t="s">
        <v>250</v>
      </c>
      <c r="G704" s="246"/>
      <c r="H704" s="247" t="s">
        <v>1</v>
      </c>
      <c r="I704" s="249"/>
      <c r="J704" s="246"/>
      <c r="K704" s="246"/>
      <c r="L704" s="250"/>
      <c r="M704" s="251"/>
      <c r="N704" s="252"/>
      <c r="O704" s="252"/>
      <c r="P704" s="252"/>
      <c r="Q704" s="252"/>
      <c r="R704" s="252"/>
      <c r="S704" s="252"/>
      <c r="T704" s="25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4" t="s">
        <v>159</v>
      </c>
      <c r="AU704" s="254" t="s">
        <v>87</v>
      </c>
      <c r="AV704" s="13" t="s">
        <v>85</v>
      </c>
      <c r="AW704" s="13" t="s">
        <v>33</v>
      </c>
      <c r="AX704" s="13" t="s">
        <v>77</v>
      </c>
      <c r="AY704" s="254" t="s">
        <v>148</v>
      </c>
    </row>
    <row r="705" s="14" customFormat="1">
      <c r="A705" s="14"/>
      <c r="B705" s="255"/>
      <c r="C705" s="256"/>
      <c r="D705" s="240" t="s">
        <v>159</v>
      </c>
      <c r="E705" s="257" t="s">
        <v>1</v>
      </c>
      <c r="F705" s="258" t="s">
        <v>670</v>
      </c>
      <c r="G705" s="256"/>
      <c r="H705" s="259">
        <v>11.394</v>
      </c>
      <c r="I705" s="260"/>
      <c r="J705" s="256"/>
      <c r="K705" s="256"/>
      <c r="L705" s="261"/>
      <c r="M705" s="262"/>
      <c r="N705" s="263"/>
      <c r="O705" s="263"/>
      <c r="P705" s="263"/>
      <c r="Q705" s="263"/>
      <c r="R705" s="263"/>
      <c r="S705" s="263"/>
      <c r="T705" s="26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5" t="s">
        <v>159</v>
      </c>
      <c r="AU705" s="265" t="s">
        <v>87</v>
      </c>
      <c r="AV705" s="14" t="s">
        <v>87</v>
      </c>
      <c r="AW705" s="14" t="s">
        <v>33</v>
      </c>
      <c r="AX705" s="14" t="s">
        <v>77</v>
      </c>
      <c r="AY705" s="265" t="s">
        <v>148</v>
      </c>
    </row>
    <row r="706" s="14" customFormat="1">
      <c r="A706" s="14"/>
      <c r="B706" s="255"/>
      <c r="C706" s="256"/>
      <c r="D706" s="240" t="s">
        <v>159</v>
      </c>
      <c r="E706" s="257" t="s">
        <v>1</v>
      </c>
      <c r="F706" s="258" t="s">
        <v>671</v>
      </c>
      <c r="G706" s="256"/>
      <c r="H706" s="259">
        <v>45.527999999999999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5" t="s">
        <v>159</v>
      </c>
      <c r="AU706" s="265" t="s">
        <v>87</v>
      </c>
      <c r="AV706" s="14" t="s">
        <v>87</v>
      </c>
      <c r="AW706" s="14" t="s">
        <v>33</v>
      </c>
      <c r="AX706" s="14" t="s">
        <v>77</v>
      </c>
      <c r="AY706" s="265" t="s">
        <v>148</v>
      </c>
    </row>
    <row r="707" s="14" customFormat="1">
      <c r="A707" s="14"/>
      <c r="B707" s="255"/>
      <c r="C707" s="256"/>
      <c r="D707" s="240" t="s">
        <v>159</v>
      </c>
      <c r="E707" s="257" t="s">
        <v>1</v>
      </c>
      <c r="F707" s="258" t="s">
        <v>672</v>
      </c>
      <c r="G707" s="256"/>
      <c r="H707" s="259">
        <v>30.175999999999998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5" t="s">
        <v>159</v>
      </c>
      <c r="AU707" s="265" t="s">
        <v>87</v>
      </c>
      <c r="AV707" s="14" t="s">
        <v>87</v>
      </c>
      <c r="AW707" s="14" t="s">
        <v>33</v>
      </c>
      <c r="AX707" s="14" t="s">
        <v>77</v>
      </c>
      <c r="AY707" s="265" t="s">
        <v>148</v>
      </c>
    </row>
    <row r="708" s="15" customFormat="1">
      <c r="A708" s="15"/>
      <c r="B708" s="266"/>
      <c r="C708" s="267"/>
      <c r="D708" s="240" t="s">
        <v>159</v>
      </c>
      <c r="E708" s="268" t="s">
        <v>1</v>
      </c>
      <c r="F708" s="269" t="s">
        <v>165</v>
      </c>
      <c r="G708" s="267"/>
      <c r="H708" s="270">
        <v>87.097999999999999</v>
      </c>
      <c r="I708" s="271"/>
      <c r="J708" s="267"/>
      <c r="K708" s="267"/>
      <c r="L708" s="272"/>
      <c r="M708" s="273"/>
      <c r="N708" s="274"/>
      <c r="O708" s="274"/>
      <c r="P708" s="274"/>
      <c r="Q708" s="274"/>
      <c r="R708" s="274"/>
      <c r="S708" s="274"/>
      <c r="T708" s="27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76" t="s">
        <v>159</v>
      </c>
      <c r="AU708" s="276" t="s">
        <v>87</v>
      </c>
      <c r="AV708" s="15" t="s">
        <v>166</v>
      </c>
      <c r="AW708" s="15" t="s">
        <v>33</v>
      </c>
      <c r="AX708" s="15" t="s">
        <v>77</v>
      </c>
      <c r="AY708" s="276" t="s">
        <v>148</v>
      </c>
    </row>
    <row r="709" s="13" customFormat="1">
      <c r="A709" s="13"/>
      <c r="B709" s="245"/>
      <c r="C709" s="246"/>
      <c r="D709" s="240" t="s">
        <v>159</v>
      </c>
      <c r="E709" s="247" t="s">
        <v>1</v>
      </c>
      <c r="F709" s="248" t="s">
        <v>673</v>
      </c>
      <c r="G709" s="246"/>
      <c r="H709" s="247" t="s">
        <v>1</v>
      </c>
      <c r="I709" s="249"/>
      <c r="J709" s="246"/>
      <c r="K709" s="246"/>
      <c r="L709" s="250"/>
      <c r="M709" s="251"/>
      <c r="N709" s="252"/>
      <c r="O709" s="252"/>
      <c r="P709" s="252"/>
      <c r="Q709" s="252"/>
      <c r="R709" s="252"/>
      <c r="S709" s="252"/>
      <c r="T709" s="25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4" t="s">
        <v>159</v>
      </c>
      <c r="AU709" s="254" t="s">
        <v>87</v>
      </c>
      <c r="AV709" s="13" t="s">
        <v>85</v>
      </c>
      <c r="AW709" s="13" t="s">
        <v>33</v>
      </c>
      <c r="AX709" s="13" t="s">
        <v>77</v>
      </c>
      <c r="AY709" s="254" t="s">
        <v>148</v>
      </c>
    </row>
    <row r="710" s="14" customFormat="1">
      <c r="A710" s="14"/>
      <c r="B710" s="255"/>
      <c r="C710" s="256"/>
      <c r="D710" s="240" t="s">
        <v>159</v>
      </c>
      <c r="E710" s="257" t="s">
        <v>1</v>
      </c>
      <c r="F710" s="258" t="s">
        <v>674</v>
      </c>
      <c r="G710" s="256"/>
      <c r="H710" s="259">
        <v>-0.50700000000000001</v>
      </c>
      <c r="I710" s="260"/>
      <c r="J710" s="256"/>
      <c r="K710" s="256"/>
      <c r="L710" s="261"/>
      <c r="M710" s="262"/>
      <c r="N710" s="263"/>
      <c r="O710" s="263"/>
      <c r="P710" s="263"/>
      <c r="Q710" s="263"/>
      <c r="R710" s="263"/>
      <c r="S710" s="263"/>
      <c r="T710" s="26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5" t="s">
        <v>159</v>
      </c>
      <c r="AU710" s="265" t="s">
        <v>87</v>
      </c>
      <c r="AV710" s="14" t="s">
        <v>87</v>
      </c>
      <c r="AW710" s="14" t="s">
        <v>33</v>
      </c>
      <c r="AX710" s="14" t="s">
        <v>77</v>
      </c>
      <c r="AY710" s="265" t="s">
        <v>148</v>
      </c>
    </row>
    <row r="711" s="14" customFormat="1">
      <c r="A711" s="14"/>
      <c r="B711" s="255"/>
      <c r="C711" s="256"/>
      <c r="D711" s="240" t="s">
        <v>159</v>
      </c>
      <c r="E711" s="257" t="s">
        <v>1</v>
      </c>
      <c r="F711" s="258" t="s">
        <v>675</v>
      </c>
      <c r="G711" s="256"/>
      <c r="H711" s="259">
        <v>-2.4500000000000002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5" t="s">
        <v>159</v>
      </c>
      <c r="AU711" s="265" t="s">
        <v>87</v>
      </c>
      <c r="AV711" s="14" t="s">
        <v>87</v>
      </c>
      <c r="AW711" s="14" t="s">
        <v>33</v>
      </c>
      <c r="AX711" s="14" t="s">
        <v>77</v>
      </c>
      <c r="AY711" s="265" t="s">
        <v>148</v>
      </c>
    </row>
    <row r="712" s="14" customFormat="1">
      <c r="A712" s="14"/>
      <c r="B712" s="255"/>
      <c r="C712" s="256"/>
      <c r="D712" s="240" t="s">
        <v>159</v>
      </c>
      <c r="E712" s="257" t="s">
        <v>1</v>
      </c>
      <c r="F712" s="258" t="s">
        <v>676</v>
      </c>
      <c r="G712" s="256"/>
      <c r="H712" s="259">
        <v>-1.7310000000000001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5" t="s">
        <v>159</v>
      </c>
      <c r="AU712" s="265" t="s">
        <v>87</v>
      </c>
      <c r="AV712" s="14" t="s">
        <v>87</v>
      </c>
      <c r="AW712" s="14" t="s">
        <v>33</v>
      </c>
      <c r="AX712" s="14" t="s">
        <v>77</v>
      </c>
      <c r="AY712" s="265" t="s">
        <v>148</v>
      </c>
    </row>
    <row r="713" s="13" customFormat="1">
      <c r="A713" s="13"/>
      <c r="B713" s="245"/>
      <c r="C713" s="246"/>
      <c r="D713" s="240" t="s">
        <v>159</v>
      </c>
      <c r="E713" s="247" t="s">
        <v>1</v>
      </c>
      <c r="F713" s="248" t="s">
        <v>420</v>
      </c>
      <c r="G713" s="246"/>
      <c r="H713" s="247" t="s">
        <v>1</v>
      </c>
      <c r="I713" s="249"/>
      <c r="J713" s="246"/>
      <c r="K713" s="246"/>
      <c r="L713" s="250"/>
      <c r="M713" s="251"/>
      <c r="N713" s="252"/>
      <c r="O713" s="252"/>
      <c r="P713" s="252"/>
      <c r="Q713" s="252"/>
      <c r="R713" s="252"/>
      <c r="S713" s="252"/>
      <c r="T713" s="25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54" t="s">
        <v>159</v>
      </c>
      <c r="AU713" s="254" t="s">
        <v>87</v>
      </c>
      <c r="AV713" s="13" t="s">
        <v>85</v>
      </c>
      <c r="AW713" s="13" t="s">
        <v>33</v>
      </c>
      <c r="AX713" s="13" t="s">
        <v>77</v>
      </c>
      <c r="AY713" s="254" t="s">
        <v>148</v>
      </c>
    </row>
    <row r="714" s="14" customFormat="1">
      <c r="A714" s="14"/>
      <c r="B714" s="255"/>
      <c r="C714" s="256"/>
      <c r="D714" s="240" t="s">
        <v>159</v>
      </c>
      <c r="E714" s="257" t="s">
        <v>1</v>
      </c>
      <c r="F714" s="258" t="s">
        <v>340</v>
      </c>
      <c r="G714" s="256"/>
      <c r="H714" s="259">
        <v>-2.4199999999999999</v>
      </c>
      <c r="I714" s="260"/>
      <c r="J714" s="256"/>
      <c r="K714" s="256"/>
      <c r="L714" s="261"/>
      <c r="M714" s="262"/>
      <c r="N714" s="263"/>
      <c r="O714" s="263"/>
      <c r="P714" s="263"/>
      <c r="Q714" s="263"/>
      <c r="R714" s="263"/>
      <c r="S714" s="263"/>
      <c r="T714" s="26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5" t="s">
        <v>159</v>
      </c>
      <c r="AU714" s="265" t="s">
        <v>87</v>
      </c>
      <c r="AV714" s="14" t="s">
        <v>87</v>
      </c>
      <c r="AW714" s="14" t="s">
        <v>33</v>
      </c>
      <c r="AX714" s="14" t="s">
        <v>77</v>
      </c>
      <c r="AY714" s="265" t="s">
        <v>148</v>
      </c>
    </row>
    <row r="715" s="14" customFormat="1">
      <c r="A715" s="14"/>
      <c r="B715" s="255"/>
      <c r="C715" s="256"/>
      <c r="D715" s="240" t="s">
        <v>159</v>
      </c>
      <c r="E715" s="257" t="s">
        <v>1</v>
      </c>
      <c r="F715" s="258" t="s">
        <v>341</v>
      </c>
      <c r="G715" s="256"/>
      <c r="H715" s="259">
        <v>-8.5340000000000007</v>
      </c>
      <c r="I715" s="260"/>
      <c r="J715" s="256"/>
      <c r="K715" s="256"/>
      <c r="L715" s="261"/>
      <c r="M715" s="262"/>
      <c r="N715" s="263"/>
      <c r="O715" s="263"/>
      <c r="P715" s="263"/>
      <c r="Q715" s="263"/>
      <c r="R715" s="263"/>
      <c r="S715" s="263"/>
      <c r="T715" s="26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5" t="s">
        <v>159</v>
      </c>
      <c r="AU715" s="265" t="s">
        <v>87</v>
      </c>
      <c r="AV715" s="14" t="s">
        <v>87</v>
      </c>
      <c r="AW715" s="14" t="s">
        <v>33</v>
      </c>
      <c r="AX715" s="14" t="s">
        <v>77</v>
      </c>
      <c r="AY715" s="265" t="s">
        <v>148</v>
      </c>
    </row>
    <row r="716" s="14" customFormat="1">
      <c r="A716" s="14"/>
      <c r="B716" s="255"/>
      <c r="C716" s="256"/>
      <c r="D716" s="240" t="s">
        <v>159</v>
      </c>
      <c r="E716" s="257" t="s">
        <v>1</v>
      </c>
      <c r="F716" s="258" t="s">
        <v>342</v>
      </c>
      <c r="G716" s="256"/>
      <c r="H716" s="259">
        <v>-8.2530000000000001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5" t="s">
        <v>159</v>
      </c>
      <c r="AU716" s="265" t="s">
        <v>87</v>
      </c>
      <c r="AV716" s="14" t="s">
        <v>87</v>
      </c>
      <c r="AW716" s="14" t="s">
        <v>33</v>
      </c>
      <c r="AX716" s="14" t="s">
        <v>77</v>
      </c>
      <c r="AY716" s="265" t="s">
        <v>148</v>
      </c>
    </row>
    <row r="717" s="16" customFormat="1">
      <c r="A717" s="16"/>
      <c r="B717" s="277"/>
      <c r="C717" s="278"/>
      <c r="D717" s="240" t="s">
        <v>159</v>
      </c>
      <c r="E717" s="279" t="s">
        <v>1</v>
      </c>
      <c r="F717" s="280" t="s">
        <v>185</v>
      </c>
      <c r="G717" s="278"/>
      <c r="H717" s="281">
        <v>63.203000000000003</v>
      </c>
      <c r="I717" s="282"/>
      <c r="J717" s="278"/>
      <c r="K717" s="278"/>
      <c r="L717" s="283"/>
      <c r="M717" s="284"/>
      <c r="N717" s="285"/>
      <c r="O717" s="285"/>
      <c r="P717" s="285"/>
      <c r="Q717" s="285"/>
      <c r="R717" s="285"/>
      <c r="S717" s="285"/>
      <c r="T717" s="28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T717" s="287" t="s">
        <v>159</v>
      </c>
      <c r="AU717" s="287" t="s">
        <v>87</v>
      </c>
      <c r="AV717" s="16" t="s">
        <v>155</v>
      </c>
      <c r="AW717" s="16" t="s">
        <v>33</v>
      </c>
      <c r="AX717" s="16" t="s">
        <v>85</v>
      </c>
      <c r="AY717" s="287" t="s">
        <v>148</v>
      </c>
    </row>
    <row r="718" s="2" customFormat="1" ht="49.05" customHeight="1">
      <c r="A718" s="39"/>
      <c r="B718" s="40"/>
      <c r="C718" s="227" t="s">
        <v>677</v>
      </c>
      <c r="D718" s="227" t="s">
        <v>150</v>
      </c>
      <c r="E718" s="228" t="s">
        <v>678</v>
      </c>
      <c r="F718" s="229" t="s">
        <v>679</v>
      </c>
      <c r="G718" s="230" t="s">
        <v>552</v>
      </c>
      <c r="H718" s="231">
        <v>1</v>
      </c>
      <c r="I718" s="232"/>
      <c r="J718" s="233">
        <f>ROUND(I718*H718,2)</f>
        <v>0</v>
      </c>
      <c r="K718" s="229" t="s">
        <v>1</v>
      </c>
      <c r="L718" s="45"/>
      <c r="M718" s="234" t="s">
        <v>1</v>
      </c>
      <c r="N718" s="235" t="s">
        <v>42</v>
      </c>
      <c r="O718" s="92"/>
      <c r="P718" s="236">
        <f>O718*H718</f>
        <v>0</v>
      </c>
      <c r="Q718" s="236">
        <v>0.014999999999999999</v>
      </c>
      <c r="R718" s="236">
        <f>Q718*H718</f>
        <v>0.014999999999999999</v>
      </c>
      <c r="S718" s="236">
        <v>0</v>
      </c>
      <c r="T718" s="237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8" t="s">
        <v>155</v>
      </c>
      <c r="AT718" s="238" t="s">
        <v>150</v>
      </c>
      <c r="AU718" s="238" t="s">
        <v>87</v>
      </c>
      <c r="AY718" s="18" t="s">
        <v>148</v>
      </c>
      <c r="BE718" s="239">
        <f>IF(N718="základní",J718,0)</f>
        <v>0</v>
      </c>
      <c r="BF718" s="239">
        <f>IF(N718="snížená",J718,0)</f>
        <v>0</v>
      </c>
      <c r="BG718" s="239">
        <f>IF(N718="zákl. přenesená",J718,0)</f>
        <v>0</v>
      </c>
      <c r="BH718" s="239">
        <f>IF(N718="sníž. přenesená",J718,0)</f>
        <v>0</v>
      </c>
      <c r="BI718" s="239">
        <f>IF(N718="nulová",J718,0)</f>
        <v>0</v>
      </c>
      <c r="BJ718" s="18" t="s">
        <v>85</v>
      </c>
      <c r="BK718" s="239">
        <f>ROUND(I718*H718,2)</f>
        <v>0</v>
      </c>
      <c r="BL718" s="18" t="s">
        <v>155</v>
      </c>
      <c r="BM718" s="238" t="s">
        <v>680</v>
      </c>
    </row>
    <row r="719" s="2" customFormat="1">
      <c r="A719" s="39"/>
      <c r="B719" s="40"/>
      <c r="C719" s="41"/>
      <c r="D719" s="240" t="s">
        <v>157</v>
      </c>
      <c r="E719" s="41"/>
      <c r="F719" s="241" t="s">
        <v>681</v>
      </c>
      <c r="G719" s="41"/>
      <c r="H719" s="41"/>
      <c r="I719" s="242"/>
      <c r="J719" s="41"/>
      <c r="K719" s="41"/>
      <c r="L719" s="45"/>
      <c r="M719" s="243"/>
      <c r="N719" s="244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157</v>
      </c>
      <c r="AU719" s="18" t="s">
        <v>87</v>
      </c>
    </row>
    <row r="720" s="14" customFormat="1">
      <c r="A720" s="14"/>
      <c r="B720" s="255"/>
      <c r="C720" s="256"/>
      <c r="D720" s="240" t="s">
        <v>159</v>
      </c>
      <c r="E720" s="257" t="s">
        <v>1</v>
      </c>
      <c r="F720" s="258" t="s">
        <v>682</v>
      </c>
      <c r="G720" s="256"/>
      <c r="H720" s="259">
        <v>1</v>
      </c>
      <c r="I720" s="260"/>
      <c r="J720" s="256"/>
      <c r="K720" s="256"/>
      <c r="L720" s="261"/>
      <c r="M720" s="262"/>
      <c r="N720" s="263"/>
      <c r="O720" s="263"/>
      <c r="P720" s="263"/>
      <c r="Q720" s="263"/>
      <c r="R720" s="263"/>
      <c r="S720" s="263"/>
      <c r="T720" s="26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5" t="s">
        <v>159</v>
      </c>
      <c r="AU720" s="265" t="s">
        <v>87</v>
      </c>
      <c r="AV720" s="14" t="s">
        <v>87</v>
      </c>
      <c r="AW720" s="14" t="s">
        <v>33</v>
      </c>
      <c r="AX720" s="14" t="s">
        <v>77</v>
      </c>
      <c r="AY720" s="265" t="s">
        <v>148</v>
      </c>
    </row>
    <row r="721" s="16" customFormat="1">
      <c r="A721" s="16"/>
      <c r="B721" s="277"/>
      <c r="C721" s="278"/>
      <c r="D721" s="240" t="s">
        <v>159</v>
      </c>
      <c r="E721" s="279" t="s">
        <v>1</v>
      </c>
      <c r="F721" s="280" t="s">
        <v>185</v>
      </c>
      <c r="G721" s="278"/>
      <c r="H721" s="281">
        <v>1</v>
      </c>
      <c r="I721" s="282"/>
      <c r="J721" s="278"/>
      <c r="K721" s="278"/>
      <c r="L721" s="283"/>
      <c r="M721" s="284"/>
      <c r="N721" s="285"/>
      <c r="O721" s="285"/>
      <c r="P721" s="285"/>
      <c r="Q721" s="285"/>
      <c r="R721" s="285"/>
      <c r="S721" s="285"/>
      <c r="T721" s="28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T721" s="287" t="s">
        <v>159</v>
      </c>
      <c r="AU721" s="287" t="s">
        <v>87</v>
      </c>
      <c r="AV721" s="16" t="s">
        <v>155</v>
      </c>
      <c r="AW721" s="16" t="s">
        <v>33</v>
      </c>
      <c r="AX721" s="16" t="s">
        <v>85</v>
      </c>
      <c r="AY721" s="287" t="s">
        <v>148</v>
      </c>
    </row>
    <row r="722" s="12" customFormat="1" ht="20.88" customHeight="1">
      <c r="A722" s="12"/>
      <c r="B722" s="211"/>
      <c r="C722" s="212"/>
      <c r="D722" s="213" t="s">
        <v>76</v>
      </c>
      <c r="E722" s="225" t="s">
        <v>683</v>
      </c>
      <c r="F722" s="225" t="s">
        <v>684</v>
      </c>
      <c r="G722" s="212"/>
      <c r="H722" s="212"/>
      <c r="I722" s="215"/>
      <c r="J722" s="226">
        <f>BK722</f>
        <v>0</v>
      </c>
      <c r="K722" s="212"/>
      <c r="L722" s="217"/>
      <c r="M722" s="218"/>
      <c r="N722" s="219"/>
      <c r="O722" s="219"/>
      <c r="P722" s="220">
        <v>0</v>
      </c>
      <c r="Q722" s="219"/>
      <c r="R722" s="220">
        <v>0</v>
      </c>
      <c r="S722" s="219"/>
      <c r="T722" s="221">
        <v>0</v>
      </c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R722" s="222" t="s">
        <v>85</v>
      </c>
      <c r="AT722" s="223" t="s">
        <v>76</v>
      </c>
      <c r="AU722" s="223" t="s">
        <v>87</v>
      </c>
      <c r="AY722" s="222" t="s">
        <v>148</v>
      </c>
      <c r="BK722" s="224">
        <v>0</v>
      </c>
    </row>
    <row r="723" s="12" customFormat="1" ht="20.88" customHeight="1">
      <c r="A723" s="12"/>
      <c r="B723" s="211"/>
      <c r="C723" s="212"/>
      <c r="D723" s="213" t="s">
        <v>76</v>
      </c>
      <c r="E723" s="225" t="s">
        <v>685</v>
      </c>
      <c r="F723" s="225" t="s">
        <v>686</v>
      </c>
      <c r="G723" s="212"/>
      <c r="H723" s="212"/>
      <c r="I723" s="215"/>
      <c r="J723" s="226">
        <f>BK723</f>
        <v>0</v>
      </c>
      <c r="K723" s="212"/>
      <c r="L723" s="217"/>
      <c r="M723" s="218"/>
      <c r="N723" s="219"/>
      <c r="O723" s="219"/>
      <c r="P723" s="220">
        <f>SUM(P724:P779)</f>
        <v>0</v>
      </c>
      <c r="Q723" s="219"/>
      <c r="R723" s="220">
        <f>SUM(R724:R779)</f>
        <v>4.1182308000000001</v>
      </c>
      <c r="S723" s="219"/>
      <c r="T723" s="221">
        <f>SUM(T724:T779)</f>
        <v>2.4988900000000003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R723" s="222" t="s">
        <v>85</v>
      </c>
      <c r="AT723" s="223" t="s">
        <v>76</v>
      </c>
      <c r="AU723" s="223" t="s">
        <v>87</v>
      </c>
      <c r="AY723" s="222" t="s">
        <v>148</v>
      </c>
      <c r="BK723" s="224">
        <f>SUM(BK724:BK779)</f>
        <v>0</v>
      </c>
    </row>
    <row r="724" s="2" customFormat="1" ht="16.5" customHeight="1">
      <c r="A724" s="39"/>
      <c r="B724" s="40"/>
      <c r="C724" s="227" t="s">
        <v>687</v>
      </c>
      <c r="D724" s="227" t="s">
        <v>150</v>
      </c>
      <c r="E724" s="228" t="s">
        <v>688</v>
      </c>
      <c r="F724" s="229" t="s">
        <v>689</v>
      </c>
      <c r="G724" s="230" t="s">
        <v>176</v>
      </c>
      <c r="H724" s="231">
        <v>92.319999999999993</v>
      </c>
      <c r="I724" s="232"/>
      <c r="J724" s="233">
        <f>ROUND(I724*H724,2)</f>
        <v>0</v>
      </c>
      <c r="K724" s="229" t="s">
        <v>1</v>
      </c>
      <c r="L724" s="45"/>
      <c r="M724" s="234" t="s">
        <v>1</v>
      </c>
      <c r="N724" s="235" t="s">
        <v>42</v>
      </c>
      <c r="O724" s="92"/>
      <c r="P724" s="236">
        <f>O724*H724</f>
        <v>0</v>
      </c>
      <c r="Q724" s="236">
        <v>0</v>
      </c>
      <c r="R724" s="236">
        <f>Q724*H724</f>
        <v>0</v>
      </c>
      <c r="S724" s="236">
        <v>0</v>
      </c>
      <c r="T724" s="237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38" t="s">
        <v>155</v>
      </c>
      <c r="AT724" s="238" t="s">
        <v>150</v>
      </c>
      <c r="AU724" s="238" t="s">
        <v>166</v>
      </c>
      <c r="AY724" s="18" t="s">
        <v>148</v>
      </c>
      <c r="BE724" s="239">
        <f>IF(N724="základní",J724,0)</f>
        <v>0</v>
      </c>
      <c r="BF724" s="239">
        <f>IF(N724="snížená",J724,0)</f>
        <v>0</v>
      </c>
      <c r="BG724" s="239">
        <f>IF(N724="zákl. přenesená",J724,0)</f>
        <v>0</v>
      </c>
      <c r="BH724" s="239">
        <f>IF(N724="sníž. přenesená",J724,0)</f>
        <v>0</v>
      </c>
      <c r="BI724" s="239">
        <f>IF(N724="nulová",J724,0)</f>
        <v>0</v>
      </c>
      <c r="BJ724" s="18" t="s">
        <v>85</v>
      </c>
      <c r="BK724" s="239">
        <f>ROUND(I724*H724,2)</f>
        <v>0</v>
      </c>
      <c r="BL724" s="18" t="s">
        <v>155</v>
      </c>
      <c r="BM724" s="238" t="s">
        <v>690</v>
      </c>
    </row>
    <row r="725" s="13" customFormat="1">
      <c r="A725" s="13"/>
      <c r="B725" s="245"/>
      <c r="C725" s="246"/>
      <c r="D725" s="240" t="s">
        <v>159</v>
      </c>
      <c r="E725" s="247" t="s">
        <v>1</v>
      </c>
      <c r="F725" s="248" t="s">
        <v>691</v>
      </c>
      <c r="G725" s="246"/>
      <c r="H725" s="247" t="s">
        <v>1</v>
      </c>
      <c r="I725" s="249"/>
      <c r="J725" s="246"/>
      <c r="K725" s="246"/>
      <c r="L725" s="250"/>
      <c r="M725" s="251"/>
      <c r="N725" s="252"/>
      <c r="O725" s="252"/>
      <c r="P725" s="252"/>
      <c r="Q725" s="252"/>
      <c r="R725" s="252"/>
      <c r="S725" s="252"/>
      <c r="T725" s="25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4" t="s">
        <v>159</v>
      </c>
      <c r="AU725" s="254" t="s">
        <v>166</v>
      </c>
      <c r="AV725" s="13" t="s">
        <v>85</v>
      </c>
      <c r="AW725" s="13" t="s">
        <v>33</v>
      </c>
      <c r="AX725" s="13" t="s">
        <v>77</v>
      </c>
      <c r="AY725" s="254" t="s">
        <v>148</v>
      </c>
    </row>
    <row r="726" s="14" customFormat="1">
      <c r="A726" s="14"/>
      <c r="B726" s="255"/>
      <c r="C726" s="256"/>
      <c r="D726" s="240" t="s">
        <v>159</v>
      </c>
      <c r="E726" s="257" t="s">
        <v>1</v>
      </c>
      <c r="F726" s="258" t="s">
        <v>692</v>
      </c>
      <c r="G726" s="256"/>
      <c r="H726" s="259">
        <v>92.319999999999993</v>
      </c>
      <c r="I726" s="260"/>
      <c r="J726" s="256"/>
      <c r="K726" s="256"/>
      <c r="L726" s="261"/>
      <c r="M726" s="262"/>
      <c r="N726" s="263"/>
      <c r="O726" s="263"/>
      <c r="P726" s="263"/>
      <c r="Q726" s="263"/>
      <c r="R726" s="263"/>
      <c r="S726" s="263"/>
      <c r="T726" s="26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5" t="s">
        <v>159</v>
      </c>
      <c r="AU726" s="265" t="s">
        <v>166</v>
      </c>
      <c r="AV726" s="14" t="s">
        <v>87</v>
      </c>
      <c r="AW726" s="14" t="s">
        <v>33</v>
      </c>
      <c r="AX726" s="14" t="s">
        <v>77</v>
      </c>
      <c r="AY726" s="265" t="s">
        <v>148</v>
      </c>
    </row>
    <row r="727" s="16" customFormat="1">
      <c r="A727" s="16"/>
      <c r="B727" s="277"/>
      <c r="C727" s="278"/>
      <c r="D727" s="240" t="s">
        <v>159</v>
      </c>
      <c r="E727" s="279" t="s">
        <v>1</v>
      </c>
      <c r="F727" s="280" t="s">
        <v>185</v>
      </c>
      <c r="G727" s="278"/>
      <c r="H727" s="281">
        <v>92.319999999999993</v>
      </c>
      <c r="I727" s="282"/>
      <c r="J727" s="278"/>
      <c r="K727" s="278"/>
      <c r="L727" s="283"/>
      <c r="M727" s="284"/>
      <c r="N727" s="285"/>
      <c r="O727" s="285"/>
      <c r="P727" s="285"/>
      <c r="Q727" s="285"/>
      <c r="R727" s="285"/>
      <c r="S727" s="285"/>
      <c r="T727" s="28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T727" s="287" t="s">
        <v>159</v>
      </c>
      <c r="AU727" s="287" t="s">
        <v>166</v>
      </c>
      <c r="AV727" s="16" t="s">
        <v>155</v>
      </c>
      <c r="AW727" s="16" t="s">
        <v>33</v>
      </c>
      <c r="AX727" s="16" t="s">
        <v>85</v>
      </c>
      <c r="AY727" s="287" t="s">
        <v>148</v>
      </c>
    </row>
    <row r="728" s="2" customFormat="1" ht="21.75" customHeight="1">
      <c r="A728" s="39"/>
      <c r="B728" s="40"/>
      <c r="C728" s="227" t="s">
        <v>693</v>
      </c>
      <c r="D728" s="227" t="s">
        <v>150</v>
      </c>
      <c r="E728" s="228" t="s">
        <v>694</v>
      </c>
      <c r="F728" s="229" t="s">
        <v>695</v>
      </c>
      <c r="G728" s="230" t="s">
        <v>176</v>
      </c>
      <c r="H728" s="231">
        <v>92.319999999999993</v>
      </c>
      <c r="I728" s="232"/>
      <c r="J728" s="233">
        <f>ROUND(I728*H728,2)</f>
        <v>0</v>
      </c>
      <c r="K728" s="229" t="s">
        <v>1</v>
      </c>
      <c r="L728" s="45"/>
      <c r="M728" s="234" t="s">
        <v>1</v>
      </c>
      <c r="N728" s="235" t="s">
        <v>42</v>
      </c>
      <c r="O728" s="92"/>
      <c r="P728" s="236">
        <f>O728*H728</f>
        <v>0</v>
      </c>
      <c r="Q728" s="236">
        <v>0</v>
      </c>
      <c r="R728" s="236">
        <f>Q728*H728</f>
        <v>0</v>
      </c>
      <c r="S728" s="236">
        <v>0</v>
      </c>
      <c r="T728" s="237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8" t="s">
        <v>155</v>
      </c>
      <c r="AT728" s="238" t="s">
        <v>150</v>
      </c>
      <c r="AU728" s="238" t="s">
        <v>166</v>
      </c>
      <c r="AY728" s="18" t="s">
        <v>148</v>
      </c>
      <c r="BE728" s="239">
        <f>IF(N728="základní",J728,0)</f>
        <v>0</v>
      </c>
      <c r="BF728" s="239">
        <f>IF(N728="snížená",J728,0)</f>
        <v>0</v>
      </c>
      <c r="BG728" s="239">
        <f>IF(N728="zákl. přenesená",J728,0)</f>
        <v>0</v>
      </c>
      <c r="BH728" s="239">
        <f>IF(N728="sníž. přenesená",J728,0)</f>
        <v>0</v>
      </c>
      <c r="BI728" s="239">
        <f>IF(N728="nulová",J728,0)</f>
        <v>0</v>
      </c>
      <c r="BJ728" s="18" t="s">
        <v>85</v>
      </c>
      <c r="BK728" s="239">
        <f>ROUND(I728*H728,2)</f>
        <v>0</v>
      </c>
      <c r="BL728" s="18" t="s">
        <v>155</v>
      </c>
      <c r="BM728" s="238" t="s">
        <v>696</v>
      </c>
    </row>
    <row r="729" s="13" customFormat="1">
      <c r="A729" s="13"/>
      <c r="B729" s="245"/>
      <c r="C729" s="246"/>
      <c r="D729" s="240" t="s">
        <v>159</v>
      </c>
      <c r="E729" s="247" t="s">
        <v>1</v>
      </c>
      <c r="F729" s="248" t="s">
        <v>697</v>
      </c>
      <c r="G729" s="246"/>
      <c r="H729" s="247" t="s">
        <v>1</v>
      </c>
      <c r="I729" s="249"/>
      <c r="J729" s="246"/>
      <c r="K729" s="246"/>
      <c r="L729" s="250"/>
      <c r="M729" s="251"/>
      <c r="N729" s="252"/>
      <c r="O729" s="252"/>
      <c r="P729" s="252"/>
      <c r="Q729" s="252"/>
      <c r="R729" s="252"/>
      <c r="S729" s="252"/>
      <c r="T729" s="25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54" t="s">
        <v>159</v>
      </c>
      <c r="AU729" s="254" t="s">
        <v>166</v>
      </c>
      <c r="AV729" s="13" t="s">
        <v>85</v>
      </c>
      <c r="AW729" s="13" t="s">
        <v>33</v>
      </c>
      <c r="AX729" s="13" t="s">
        <v>77</v>
      </c>
      <c r="AY729" s="254" t="s">
        <v>148</v>
      </c>
    </row>
    <row r="730" s="14" customFormat="1">
      <c r="A730" s="14"/>
      <c r="B730" s="255"/>
      <c r="C730" s="256"/>
      <c r="D730" s="240" t="s">
        <v>159</v>
      </c>
      <c r="E730" s="257" t="s">
        <v>1</v>
      </c>
      <c r="F730" s="258" t="s">
        <v>698</v>
      </c>
      <c r="G730" s="256"/>
      <c r="H730" s="259">
        <v>92.319999999999993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5" t="s">
        <v>159</v>
      </c>
      <c r="AU730" s="265" t="s">
        <v>166</v>
      </c>
      <c r="AV730" s="14" t="s">
        <v>87</v>
      </c>
      <c r="AW730" s="14" t="s">
        <v>33</v>
      </c>
      <c r="AX730" s="14" t="s">
        <v>77</v>
      </c>
      <c r="AY730" s="265" t="s">
        <v>148</v>
      </c>
    </row>
    <row r="731" s="16" customFormat="1">
      <c r="A731" s="16"/>
      <c r="B731" s="277"/>
      <c r="C731" s="278"/>
      <c r="D731" s="240" t="s">
        <v>159</v>
      </c>
      <c r="E731" s="279" t="s">
        <v>1</v>
      </c>
      <c r="F731" s="280" t="s">
        <v>185</v>
      </c>
      <c r="G731" s="278"/>
      <c r="H731" s="281">
        <v>92.319999999999993</v>
      </c>
      <c r="I731" s="282"/>
      <c r="J731" s="278"/>
      <c r="K731" s="278"/>
      <c r="L731" s="283"/>
      <c r="M731" s="284"/>
      <c r="N731" s="285"/>
      <c r="O731" s="285"/>
      <c r="P731" s="285"/>
      <c r="Q731" s="285"/>
      <c r="R731" s="285"/>
      <c r="S731" s="285"/>
      <c r="T731" s="28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T731" s="287" t="s">
        <v>159</v>
      </c>
      <c r="AU731" s="287" t="s">
        <v>166</v>
      </c>
      <c r="AV731" s="16" t="s">
        <v>155</v>
      </c>
      <c r="AW731" s="16" t="s">
        <v>33</v>
      </c>
      <c r="AX731" s="16" t="s">
        <v>85</v>
      </c>
      <c r="AY731" s="287" t="s">
        <v>148</v>
      </c>
    </row>
    <row r="732" s="2" customFormat="1" ht="16.5" customHeight="1">
      <c r="A732" s="39"/>
      <c r="B732" s="40"/>
      <c r="C732" s="227" t="s">
        <v>699</v>
      </c>
      <c r="D732" s="227" t="s">
        <v>150</v>
      </c>
      <c r="E732" s="228" t="s">
        <v>700</v>
      </c>
      <c r="F732" s="229" t="s">
        <v>701</v>
      </c>
      <c r="G732" s="230" t="s">
        <v>153</v>
      </c>
      <c r="H732" s="231">
        <v>10</v>
      </c>
      <c r="I732" s="232"/>
      <c r="J732" s="233">
        <f>ROUND(I732*H732,2)</f>
        <v>0</v>
      </c>
      <c r="K732" s="229" t="s">
        <v>1</v>
      </c>
      <c r="L732" s="45"/>
      <c r="M732" s="234" t="s">
        <v>1</v>
      </c>
      <c r="N732" s="235" t="s">
        <v>42</v>
      </c>
      <c r="O732" s="92"/>
      <c r="P732" s="236">
        <f>O732*H732</f>
        <v>0</v>
      </c>
      <c r="Q732" s="236">
        <v>0</v>
      </c>
      <c r="R732" s="236">
        <f>Q732*H732</f>
        <v>0</v>
      </c>
      <c r="S732" s="236">
        <v>0</v>
      </c>
      <c r="T732" s="237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38" t="s">
        <v>155</v>
      </c>
      <c r="AT732" s="238" t="s">
        <v>150</v>
      </c>
      <c r="AU732" s="238" t="s">
        <v>166</v>
      </c>
      <c r="AY732" s="18" t="s">
        <v>148</v>
      </c>
      <c r="BE732" s="239">
        <f>IF(N732="základní",J732,0)</f>
        <v>0</v>
      </c>
      <c r="BF732" s="239">
        <f>IF(N732="snížená",J732,0)</f>
        <v>0</v>
      </c>
      <c r="BG732" s="239">
        <f>IF(N732="zákl. přenesená",J732,0)</f>
        <v>0</v>
      </c>
      <c r="BH732" s="239">
        <f>IF(N732="sníž. přenesená",J732,0)</f>
        <v>0</v>
      </c>
      <c r="BI732" s="239">
        <f>IF(N732="nulová",J732,0)</f>
        <v>0</v>
      </c>
      <c r="BJ732" s="18" t="s">
        <v>85</v>
      </c>
      <c r="BK732" s="239">
        <f>ROUND(I732*H732,2)</f>
        <v>0</v>
      </c>
      <c r="BL732" s="18" t="s">
        <v>155</v>
      </c>
      <c r="BM732" s="238" t="s">
        <v>702</v>
      </c>
    </row>
    <row r="733" s="13" customFormat="1">
      <c r="A733" s="13"/>
      <c r="B733" s="245"/>
      <c r="C733" s="246"/>
      <c r="D733" s="240" t="s">
        <v>159</v>
      </c>
      <c r="E733" s="247" t="s">
        <v>1</v>
      </c>
      <c r="F733" s="248" t="s">
        <v>691</v>
      </c>
      <c r="G733" s="246"/>
      <c r="H733" s="247" t="s">
        <v>1</v>
      </c>
      <c r="I733" s="249"/>
      <c r="J733" s="246"/>
      <c r="K733" s="246"/>
      <c r="L733" s="250"/>
      <c r="M733" s="251"/>
      <c r="N733" s="252"/>
      <c r="O733" s="252"/>
      <c r="P733" s="252"/>
      <c r="Q733" s="252"/>
      <c r="R733" s="252"/>
      <c r="S733" s="252"/>
      <c r="T733" s="25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4" t="s">
        <v>159</v>
      </c>
      <c r="AU733" s="254" t="s">
        <v>166</v>
      </c>
      <c r="AV733" s="13" t="s">
        <v>85</v>
      </c>
      <c r="AW733" s="13" t="s">
        <v>33</v>
      </c>
      <c r="AX733" s="13" t="s">
        <v>77</v>
      </c>
      <c r="AY733" s="254" t="s">
        <v>148</v>
      </c>
    </row>
    <row r="734" s="14" customFormat="1">
      <c r="A734" s="14"/>
      <c r="B734" s="255"/>
      <c r="C734" s="256"/>
      <c r="D734" s="240" t="s">
        <v>159</v>
      </c>
      <c r="E734" s="257" t="s">
        <v>1</v>
      </c>
      <c r="F734" s="258" t="s">
        <v>703</v>
      </c>
      <c r="G734" s="256"/>
      <c r="H734" s="259">
        <v>10</v>
      </c>
      <c r="I734" s="260"/>
      <c r="J734" s="256"/>
      <c r="K734" s="256"/>
      <c r="L734" s="261"/>
      <c r="M734" s="262"/>
      <c r="N734" s="263"/>
      <c r="O734" s="263"/>
      <c r="P734" s="263"/>
      <c r="Q734" s="263"/>
      <c r="R734" s="263"/>
      <c r="S734" s="263"/>
      <c r="T734" s="26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5" t="s">
        <v>159</v>
      </c>
      <c r="AU734" s="265" t="s">
        <v>166</v>
      </c>
      <c r="AV734" s="14" t="s">
        <v>87</v>
      </c>
      <c r="AW734" s="14" t="s">
        <v>33</v>
      </c>
      <c r="AX734" s="14" t="s">
        <v>77</v>
      </c>
      <c r="AY734" s="265" t="s">
        <v>148</v>
      </c>
    </row>
    <row r="735" s="16" customFormat="1">
      <c r="A735" s="16"/>
      <c r="B735" s="277"/>
      <c r="C735" s="278"/>
      <c r="D735" s="240" t="s">
        <v>159</v>
      </c>
      <c r="E735" s="279" t="s">
        <v>1</v>
      </c>
      <c r="F735" s="280" t="s">
        <v>185</v>
      </c>
      <c r="G735" s="278"/>
      <c r="H735" s="281">
        <v>10</v>
      </c>
      <c r="I735" s="282"/>
      <c r="J735" s="278"/>
      <c r="K735" s="278"/>
      <c r="L735" s="283"/>
      <c r="M735" s="284"/>
      <c r="N735" s="285"/>
      <c r="O735" s="285"/>
      <c r="P735" s="285"/>
      <c r="Q735" s="285"/>
      <c r="R735" s="285"/>
      <c r="S735" s="285"/>
      <c r="T735" s="28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T735" s="287" t="s">
        <v>159</v>
      </c>
      <c r="AU735" s="287" t="s">
        <v>166</v>
      </c>
      <c r="AV735" s="16" t="s">
        <v>155</v>
      </c>
      <c r="AW735" s="16" t="s">
        <v>33</v>
      </c>
      <c r="AX735" s="16" t="s">
        <v>85</v>
      </c>
      <c r="AY735" s="287" t="s">
        <v>148</v>
      </c>
    </row>
    <row r="736" s="2" customFormat="1" ht="16.5" customHeight="1">
      <c r="A736" s="39"/>
      <c r="B736" s="40"/>
      <c r="C736" s="227" t="s">
        <v>704</v>
      </c>
      <c r="D736" s="227" t="s">
        <v>150</v>
      </c>
      <c r="E736" s="228" t="s">
        <v>705</v>
      </c>
      <c r="F736" s="229" t="s">
        <v>706</v>
      </c>
      <c r="G736" s="230" t="s">
        <v>552</v>
      </c>
      <c r="H736" s="231">
        <v>3</v>
      </c>
      <c r="I736" s="232"/>
      <c r="J736" s="233">
        <f>ROUND(I736*H736,2)</f>
        <v>0</v>
      </c>
      <c r="K736" s="229" t="s">
        <v>1</v>
      </c>
      <c r="L736" s="45"/>
      <c r="M736" s="234" t="s">
        <v>1</v>
      </c>
      <c r="N736" s="235" t="s">
        <v>42</v>
      </c>
      <c r="O736" s="92"/>
      <c r="P736" s="236">
        <f>O736*H736</f>
        <v>0</v>
      </c>
      <c r="Q736" s="236">
        <v>6.9999999999999994E-05</v>
      </c>
      <c r="R736" s="236">
        <f>Q736*H736</f>
        <v>0.00020999999999999998</v>
      </c>
      <c r="S736" s="236">
        <v>0.010070000000000001</v>
      </c>
      <c r="T736" s="237">
        <f>S736*H736</f>
        <v>0.030210000000000001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38" t="s">
        <v>155</v>
      </c>
      <c r="AT736" s="238" t="s">
        <v>150</v>
      </c>
      <c r="AU736" s="238" t="s">
        <v>166</v>
      </c>
      <c r="AY736" s="18" t="s">
        <v>148</v>
      </c>
      <c r="BE736" s="239">
        <f>IF(N736="základní",J736,0)</f>
        <v>0</v>
      </c>
      <c r="BF736" s="239">
        <f>IF(N736="snížená",J736,0)</f>
        <v>0</v>
      </c>
      <c r="BG736" s="239">
        <f>IF(N736="zákl. přenesená",J736,0)</f>
        <v>0</v>
      </c>
      <c r="BH736" s="239">
        <f>IF(N736="sníž. přenesená",J736,0)</f>
        <v>0</v>
      </c>
      <c r="BI736" s="239">
        <f>IF(N736="nulová",J736,0)</f>
        <v>0</v>
      </c>
      <c r="BJ736" s="18" t="s">
        <v>85</v>
      </c>
      <c r="BK736" s="239">
        <f>ROUND(I736*H736,2)</f>
        <v>0</v>
      </c>
      <c r="BL736" s="18" t="s">
        <v>155</v>
      </c>
      <c r="BM736" s="238" t="s">
        <v>707</v>
      </c>
    </row>
    <row r="737" s="13" customFormat="1">
      <c r="A737" s="13"/>
      <c r="B737" s="245"/>
      <c r="C737" s="246"/>
      <c r="D737" s="240" t="s">
        <v>159</v>
      </c>
      <c r="E737" s="247" t="s">
        <v>1</v>
      </c>
      <c r="F737" s="248" t="s">
        <v>691</v>
      </c>
      <c r="G737" s="246"/>
      <c r="H737" s="247" t="s">
        <v>1</v>
      </c>
      <c r="I737" s="249"/>
      <c r="J737" s="246"/>
      <c r="K737" s="246"/>
      <c r="L737" s="250"/>
      <c r="M737" s="251"/>
      <c r="N737" s="252"/>
      <c r="O737" s="252"/>
      <c r="P737" s="252"/>
      <c r="Q737" s="252"/>
      <c r="R737" s="252"/>
      <c r="S737" s="252"/>
      <c r="T737" s="25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4" t="s">
        <v>159</v>
      </c>
      <c r="AU737" s="254" t="s">
        <v>166</v>
      </c>
      <c r="AV737" s="13" t="s">
        <v>85</v>
      </c>
      <c r="AW737" s="13" t="s">
        <v>33</v>
      </c>
      <c r="AX737" s="13" t="s">
        <v>77</v>
      </c>
      <c r="AY737" s="254" t="s">
        <v>148</v>
      </c>
    </row>
    <row r="738" s="14" customFormat="1">
      <c r="A738" s="14"/>
      <c r="B738" s="255"/>
      <c r="C738" s="256"/>
      <c r="D738" s="240" t="s">
        <v>159</v>
      </c>
      <c r="E738" s="257" t="s">
        <v>1</v>
      </c>
      <c r="F738" s="258" t="s">
        <v>708</v>
      </c>
      <c r="G738" s="256"/>
      <c r="H738" s="259">
        <v>3</v>
      </c>
      <c r="I738" s="260"/>
      <c r="J738" s="256"/>
      <c r="K738" s="256"/>
      <c r="L738" s="261"/>
      <c r="M738" s="262"/>
      <c r="N738" s="263"/>
      <c r="O738" s="263"/>
      <c r="P738" s="263"/>
      <c r="Q738" s="263"/>
      <c r="R738" s="263"/>
      <c r="S738" s="263"/>
      <c r="T738" s="26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5" t="s">
        <v>159</v>
      </c>
      <c r="AU738" s="265" t="s">
        <v>166</v>
      </c>
      <c r="AV738" s="14" t="s">
        <v>87</v>
      </c>
      <c r="AW738" s="14" t="s">
        <v>33</v>
      </c>
      <c r="AX738" s="14" t="s">
        <v>77</v>
      </c>
      <c r="AY738" s="265" t="s">
        <v>148</v>
      </c>
    </row>
    <row r="739" s="16" customFormat="1">
      <c r="A739" s="16"/>
      <c r="B739" s="277"/>
      <c r="C739" s="278"/>
      <c r="D739" s="240" t="s">
        <v>159</v>
      </c>
      <c r="E739" s="279" t="s">
        <v>1</v>
      </c>
      <c r="F739" s="280" t="s">
        <v>185</v>
      </c>
      <c r="G739" s="278"/>
      <c r="H739" s="281">
        <v>3</v>
      </c>
      <c r="I739" s="282"/>
      <c r="J739" s="278"/>
      <c r="K739" s="278"/>
      <c r="L739" s="283"/>
      <c r="M739" s="284"/>
      <c r="N739" s="285"/>
      <c r="O739" s="285"/>
      <c r="P739" s="285"/>
      <c r="Q739" s="285"/>
      <c r="R739" s="285"/>
      <c r="S739" s="285"/>
      <c r="T739" s="28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T739" s="287" t="s">
        <v>159</v>
      </c>
      <c r="AU739" s="287" t="s">
        <v>166</v>
      </c>
      <c r="AV739" s="16" t="s">
        <v>155</v>
      </c>
      <c r="AW739" s="16" t="s">
        <v>33</v>
      </c>
      <c r="AX739" s="16" t="s">
        <v>85</v>
      </c>
      <c r="AY739" s="287" t="s">
        <v>148</v>
      </c>
    </row>
    <row r="740" s="2" customFormat="1" ht="16.5" customHeight="1">
      <c r="A740" s="39"/>
      <c r="B740" s="40"/>
      <c r="C740" s="227" t="s">
        <v>709</v>
      </c>
      <c r="D740" s="227" t="s">
        <v>150</v>
      </c>
      <c r="E740" s="228" t="s">
        <v>710</v>
      </c>
      <c r="F740" s="229" t="s">
        <v>711</v>
      </c>
      <c r="G740" s="230" t="s">
        <v>552</v>
      </c>
      <c r="H740" s="231">
        <v>26</v>
      </c>
      <c r="I740" s="232"/>
      <c r="J740" s="233">
        <f>ROUND(I740*H740,2)</f>
        <v>0</v>
      </c>
      <c r="K740" s="229" t="s">
        <v>1</v>
      </c>
      <c r="L740" s="45"/>
      <c r="M740" s="234" t="s">
        <v>1</v>
      </c>
      <c r="N740" s="235" t="s">
        <v>42</v>
      </c>
      <c r="O740" s="92"/>
      <c r="P740" s="236">
        <f>O740*H740</f>
        <v>0</v>
      </c>
      <c r="Q740" s="236">
        <v>0</v>
      </c>
      <c r="R740" s="236">
        <f>Q740*H740</f>
        <v>0</v>
      </c>
      <c r="S740" s="236">
        <v>0.00011</v>
      </c>
      <c r="T740" s="237">
        <f>S740*H740</f>
        <v>0.0028600000000000001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8" t="s">
        <v>155</v>
      </c>
      <c r="AT740" s="238" t="s">
        <v>150</v>
      </c>
      <c r="AU740" s="238" t="s">
        <v>166</v>
      </c>
      <c r="AY740" s="18" t="s">
        <v>148</v>
      </c>
      <c r="BE740" s="239">
        <f>IF(N740="základní",J740,0)</f>
        <v>0</v>
      </c>
      <c r="BF740" s="239">
        <f>IF(N740="snížená",J740,0)</f>
        <v>0</v>
      </c>
      <c r="BG740" s="239">
        <f>IF(N740="zákl. přenesená",J740,0)</f>
        <v>0</v>
      </c>
      <c r="BH740" s="239">
        <f>IF(N740="sníž. přenesená",J740,0)</f>
        <v>0</v>
      </c>
      <c r="BI740" s="239">
        <f>IF(N740="nulová",J740,0)</f>
        <v>0</v>
      </c>
      <c r="BJ740" s="18" t="s">
        <v>85</v>
      </c>
      <c r="BK740" s="239">
        <f>ROUND(I740*H740,2)</f>
        <v>0</v>
      </c>
      <c r="BL740" s="18" t="s">
        <v>155</v>
      </c>
      <c r="BM740" s="238" t="s">
        <v>712</v>
      </c>
    </row>
    <row r="741" s="13" customFormat="1">
      <c r="A741" s="13"/>
      <c r="B741" s="245"/>
      <c r="C741" s="246"/>
      <c r="D741" s="240" t="s">
        <v>159</v>
      </c>
      <c r="E741" s="247" t="s">
        <v>1</v>
      </c>
      <c r="F741" s="248" t="s">
        <v>691</v>
      </c>
      <c r="G741" s="246"/>
      <c r="H741" s="247" t="s">
        <v>1</v>
      </c>
      <c r="I741" s="249"/>
      <c r="J741" s="246"/>
      <c r="K741" s="246"/>
      <c r="L741" s="250"/>
      <c r="M741" s="251"/>
      <c r="N741" s="252"/>
      <c r="O741" s="252"/>
      <c r="P741" s="252"/>
      <c r="Q741" s="252"/>
      <c r="R741" s="252"/>
      <c r="S741" s="252"/>
      <c r="T741" s="25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4" t="s">
        <v>159</v>
      </c>
      <c r="AU741" s="254" t="s">
        <v>166</v>
      </c>
      <c r="AV741" s="13" t="s">
        <v>85</v>
      </c>
      <c r="AW741" s="13" t="s">
        <v>33</v>
      </c>
      <c r="AX741" s="13" t="s">
        <v>77</v>
      </c>
      <c r="AY741" s="254" t="s">
        <v>148</v>
      </c>
    </row>
    <row r="742" s="14" customFormat="1">
      <c r="A742" s="14"/>
      <c r="B742" s="255"/>
      <c r="C742" s="256"/>
      <c r="D742" s="240" t="s">
        <v>159</v>
      </c>
      <c r="E742" s="257" t="s">
        <v>1</v>
      </c>
      <c r="F742" s="258" t="s">
        <v>713</v>
      </c>
      <c r="G742" s="256"/>
      <c r="H742" s="259">
        <v>26</v>
      </c>
      <c r="I742" s="260"/>
      <c r="J742" s="256"/>
      <c r="K742" s="256"/>
      <c r="L742" s="261"/>
      <c r="M742" s="262"/>
      <c r="N742" s="263"/>
      <c r="O742" s="263"/>
      <c r="P742" s="263"/>
      <c r="Q742" s="263"/>
      <c r="R742" s="263"/>
      <c r="S742" s="263"/>
      <c r="T742" s="26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5" t="s">
        <v>159</v>
      </c>
      <c r="AU742" s="265" t="s">
        <v>166</v>
      </c>
      <c r="AV742" s="14" t="s">
        <v>87</v>
      </c>
      <c r="AW742" s="14" t="s">
        <v>33</v>
      </c>
      <c r="AX742" s="14" t="s">
        <v>77</v>
      </c>
      <c r="AY742" s="265" t="s">
        <v>148</v>
      </c>
    </row>
    <row r="743" s="16" customFormat="1">
      <c r="A743" s="16"/>
      <c r="B743" s="277"/>
      <c r="C743" s="278"/>
      <c r="D743" s="240" t="s">
        <v>159</v>
      </c>
      <c r="E743" s="279" t="s">
        <v>1</v>
      </c>
      <c r="F743" s="280" t="s">
        <v>185</v>
      </c>
      <c r="G743" s="278"/>
      <c r="H743" s="281">
        <v>26</v>
      </c>
      <c r="I743" s="282"/>
      <c r="J743" s="278"/>
      <c r="K743" s="278"/>
      <c r="L743" s="283"/>
      <c r="M743" s="284"/>
      <c r="N743" s="285"/>
      <c r="O743" s="285"/>
      <c r="P743" s="285"/>
      <c r="Q743" s="285"/>
      <c r="R743" s="285"/>
      <c r="S743" s="285"/>
      <c r="T743" s="28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T743" s="287" t="s">
        <v>159</v>
      </c>
      <c r="AU743" s="287" t="s">
        <v>166</v>
      </c>
      <c r="AV743" s="16" t="s">
        <v>155</v>
      </c>
      <c r="AW743" s="16" t="s">
        <v>33</v>
      </c>
      <c r="AX743" s="16" t="s">
        <v>85</v>
      </c>
      <c r="AY743" s="287" t="s">
        <v>148</v>
      </c>
    </row>
    <row r="744" s="2" customFormat="1" ht="49.05" customHeight="1">
      <c r="A744" s="39"/>
      <c r="B744" s="40"/>
      <c r="C744" s="227" t="s">
        <v>714</v>
      </c>
      <c r="D744" s="227" t="s">
        <v>150</v>
      </c>
      <c r="E744" s="228" t="s">
        <v>715</v>
      </c>
      <c r="F744" s="229" t="s">
        <v>716</v>
      </c>
      <c r="G744" s="230" t="s">
        <v>176</v>
      </c>
      <c r="H744" s="231">
        <v>92.319999999999993</v>
      </c>
      <c r="I744" s="232"/>
      <c r="J744" s="233">
        <f>ROUND(I744*H744,2)</f>
        <v>0</v>
      </c>
      <c r="K744" s="229" t="s">
        <v>1</v>
      </c>
      <c r="L744" s="45"/>
      <c r="M744" s="234" t="s">
        <v>1</v>
      </c>
      <c r="N744" s="235" t="s">
        <v>42</v>
      </c>
      <c r="O744" s="92"/>
      <c r="P744" s="236">
        <f>O744*H744</f>
        <v>0</v>
      </c>
      <c r="Q744" s="236">
        <v>0.04444</v>
      </c>
      <c r="R744" s="236">
        <f>Q744*H744</f>
        <v>4.1027008</v>
      </c>
      <c r="S744" s="236">
        <v>0</v>
      </c>
      <c r="T744" s="237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8" t="s">
        <v>155</v>
      </c>
      <c r="AT744" s="238" t="s">
        <v>150</v>
      </c>
      <c r="AU744" s="238" t="s">
        <v>166</v>
      </c>
      <c r="AY744" s="18" t="s">
        <v>148</v>
      </c>
      <c r="BE744" s="239">
        <f>IF(N744="základní",J744,0)</f>
        <v>0</v>
      </c>
      <c r="BF744" s="239">
        <f>IF(N744="snížená",J744,0)</f>
        <v>0</v>
      </c>
      <c r="BG744" s="239">
        <f>IF(N744="zákl. přenesená",J744,0)</f>
        <v>0</v>
      </c>
      <c r="BH744" s="239">
        <f>IF(N744="sníž. přenesená",J744,0)</f>
        <v>0</v>
      </c>
      <c r="BI744" s="239">
        <f>IF(N744="nulová",J744,0)</f>
        <v>0</v>
      </c>
      <c r="BJ744" s="18" t="s">
        <v>85</v>
      </c>
      <c r="BK744" s="239">
        <f>ROUND(I744*H744,2)</f>
        <v>0</v>
      </c>
      <c r="BL744" s="18" t="s">
        <v>155</v>
      </c>
      <c r="BM744" s="238" t="s">
        <v>717</v>
      </c>
    </row>
    <row r="745" s="13" customFormat="1">
      <c r="A745" s="13"/>
      <c r="B745" s="245"/>
      <c r="C745" s="246"/>
      <c r="D745" s="240" t="s">
        <v>159</v>
      </c>
      <c r="E745" s="247" t="s">
        <v>1</v>
      </c>
      <c r="F745" s="248" t="s">
        <v>697</v>
      </c>
      <c r="G745" s="246"/>
      <c r="H745" s="247" t="s">
        <v>1</v>
      </c>
      <c r="I745" s="249"/>
      <c r="J745" s="246"/>
      <c r="K745" s="246"/>
      <c r="L745" s="250"/>
      <c r="M745" s="251"/>
      <c r="N745" s="252"/>
      <c r="O745" s="252"/>
      <c r="P745" s="252"/>
      <c r="Q745" s="252"/>
      <c r="R745" s="252"/>
      <c r="S745" s="252"/>
      <c r="T745" s="25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4" t="s">
        <v>159</v>
      </c>
      <c r="AU745" s="254" t="s">
        <v>166</v>
      </c>
      <c r="AV745" s="13" t="s">
        <v>85</v>
      </c>
      <c r="AW745" s="13" t="s">
        <v>33</v>
      </c>
      <c r="AX745" s="13" t="s">
        <v>77</v>
      </c>
      <c r="AY745" s="254" t="s">
        <v>148</v>
      </c>
    </row>
    <row r="746" s="14" customFormat="1">
      <c r="A746" s="14"/>
      <c r="B746" s="255"/>
      <c r="C746" s="256"/>
      <c r="D746" s="240" t="s">
        <v>159</v>
      </c>
      <c r="E746" s="257" t="s">
        <v>1</v>
      </c>
      <c r="F746" s="258" t="s">
        <v>698</v>
      </c>
      <c r="G746" s="256"/>
      <c r="H746" s="259">
        <v>92.319999999999993</v>
      </c>
      <c r="I746" s="260"/>
      <c r="J746" s="256"/>
      <c r="K746" s="256"/>
      <c r="L746" s="261"/>
      <c r="M746" s="262"/>
      <c r="N746" s="263"/>
      <c r="O746" s="263"/>
      <c r="P746" s="263"/>
      <c r="Q746" s="263"/>
      <c r="R746" s="263"/>
      <c r="S746" s="263"/>
      <c r="T746" s="26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5" t="s">
        <v>159</v>
      </c>
      <c r="AU746" s="265" t="s">
        <v>166</v>
      </c>
      <c r="AV746" s="14" t="s">
        <v>87</v>
      </c>
      <c r="AW746" s="14" t="s">
        <v>33</v>
      </c>
      <c r="AX746" s="14" t="s">
        <v>77</v>
      </c>
      <c r="AY746" s="265" t="s">
        <v>148</v>
      </c>
    </row>
    <row r="747" s="16" customFormat="1">
      <c r="A747" s="16"/>
      <c r="B747" s="277"/>
      <c r="C747" s="278"/>
      <c r="D747" s="240" t="s">
        <v>159</v>
      </c>
      <c r="E747" s="279" t="s">
        <v>1</v>
      </c>
      <c r="F747" s="280" t="s">
        <v>185</v>
      </c>
      <c r="G747" s="278"/>
      <c r="H747" s="281">
        <v>92.319999999999993</v>
      </c>
      <c r="I747" s="282"/>
      <c r="J747" s="278"/>
      <c r="K747" s="278"/>
      <c r="L747" s="283"/>
      <c r="M747" s="284"/>
      <c r="N747" s="285"/>
      <c r="O747" s="285"/>
      <c r="P747" s="285"/>
      <c r="Q747" s="285"/>
      <c r="R747" s="285"/>
      <c r="S747" s="285"/>
      <c r="T747" s="28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T747" s="287" t="s">
        <v>159</v>
      </c>
      <c r="AU747" s="287" t="s">
        <v>166</v>
      </c>
      <c r="AV747" s="16" t="s">
        <v>155</v>
      </c>
      <c r="AW747" s="16" t="s">
        <v>33</v>
      </c>
      <c r="AX747" s="16" t="s">
        <v>85</v>
      </c>
      <c r="AY747" s="287" t="s">
        <v>148</v>
      </c>
    </row>
    <row r="748" s="2" customFormat="1" ht="16.5" customHeight="1">
      <c r="A748" s="39"/>
      <c r="B748" s="40"/>
      <c r="C748" s="227" t="s">
        <v>718</v>
      </c>
      <c r="D748" s="227" t="s">
        <v>150</v>
      </c>
      <c r="E748" s="228" t="s">
        <v>719</v>
      </c>
      <c r="F748" s="229" t="s">
        <v>720</v>
      </c>
      <c r="G748" s="230" t="s">
        <v>552</v>
      </c>
      <c r="H748" s="231">
        <v>26</v>
      </c>
      <c r="I748" s="232"/>
      <c r="J748" s="233">
        <f>ROUND(I748*H748,2)</f>
        <v>0</v>
      </c>
      <c r="K748" s="229" t="s">
        <v>1</v>
      </c>
      <c r="L748" s="45"/>
      <c r="M748" s="234" t="s">
        <v>1</v>
      </c>
      <c r="N748" s="235" t="s">
        <v>42</v>
      </c>
      <c r="O748" s="92"/>
      <c r="P748" s="236">
        <f>O748*H748</f>
        <v>0</v>
      </c>
      <c r="Q748" s="236">
        <v>6.9999999999999994E-05</v>
      </c>
      <c r="R748" s="236">
        <f>Q748*H748</f>
        <v>0.0018199999999999998</v>
      </c>
      <c r="S748" s="236">
        <v>0.010070000000000001</v>
      </c>
      <c r="T748" s="237">
        <f>S748*H748</f>
        <v>0.26182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8" t="s">
        <v>155</v>
      </c>
      <c r="AT748" s="238" t="s">
        <v>150</v>
      </c>
      <c r="AU748" s="238" t="s">
        <v>166</v>
      </c>
      <c r="AY748" s="18" t="s">
        <v>148</v>
      </c>
      <c r="BE748" s="239">
        <f>IF(N748="základní",J748,0)</f>
        <v>0</v>
      </c>
      <c r="BF748" s="239">
        <f>IF(N748="snížená",J748,0)</f>
        <v>0</v>
      </c>
      <c r="BG748" s="239">
        <f>IF(N748="zákl. přenesená",J748,0)</f>
        <v>0</v>
      </c>
      <c r="BH748" s="239">
        <f>IF(N748="sníž. přenesená",J748,0)</f>
        <v>0</v>
      </c>
      <c r="BI748" s="239">
        <f>IF(N748="nulová",J748,0)</f>
        <v>0</v>
      </c>
      <c r="BJ748" s="18" t="s">
        <v>85</v>
      </c>
      <c r="BK748" s="239">
        <f>ROUND(I748*H748,2)</f>
        <v>0</v>
      </c>
      <c r="BL748" s="18" t="s">
        <v>155</v>
      </c>
      <c r="BM748" s="238" t="s">
        <v>721</v>
      </c>
    </row>
    <row r="749" s="13" customFormat="1">
      <c r="A749" s="13"/>
      <c r="B749" s="245"/>
      <c r="C749" s="246"/>
      <c r="D749" s="240" t="s">
        <v>159</v>
      </c>
      <c r="E749" s="247" t="s">
        <v>1</v>
      </c>
      <c r="F749" s="248" t="s">
        <v>691</v>
      </c>
      <c r="G749" s="246"/>
      <c r="H749" s="247" t="s">
        <v>1</v>
      </c>
      <c r="I749" s="249"/>
      <c r="J749" s="246"/>
      <c r="K749" s="246"/>
      <c r="L749" s="250"/>
      <c r="M749" s="251"/>
      <c r="N749" s="252"/>
      <c r="O749" s="252"/>
      <c r="P749" s="252"/>
      <c r="Q749" s="252"/>
      <c r="R749" s="252"/>
      <c r="S749" s="252"/>
      <c r="T749" s="25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4" t="s">
        <v>159</v>
      </c>
      <c r="AU749" s="254" t="s">
        <v>166</v>
      </c>
      <c r="AV749" s="13" t="s">
        <v>85</v>
      </c>
      <c r="AW749" s="13" t="s">
        <v>33</v>
      </c>
      <c r="AX749" s="13" t="s">
        <v>77</v>
      </c>
      <c r="AY749" s="254" t="s">
        <v>148</v>
      </c>
    </row>
    <row r="750" s="14" customFormat="1">
      <c r="A750" s="14"/>
      <c r="B750" s="255"/>
      <c r="C750" s="256"/>
      <c r="D750" s="240" t="s">
        <v>159</v>
      </c>
      <c r="E750" s="257" t="s">
        <v>1</v>
      </c>
      <c r="F750" s="258" t="s">
        <v>713</v>
      </c>
      <c r="G750" s="256"/>
      <c r="H750" s="259">
        <v>26</v>
      </c>
      <c r="I750" s="260"/>
      <c r="J750" s="256"/>
      <c r="K750" s="256"/>
      <c r="L750" s="261"/>
      <c r="M750" s="262"/>
      <c r="N750" s="263"/>
      <c r="O750" s="263"/>
      <c r="P750" s="263"/>
      <c r="Q750" s="263"/>
      <c r="R750" s="263"/>
      <c r="S750" s="263"/>
      <c r="T750" s="26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5" t="s">
        <v>159</v>
      </c>
      <c r="AU750" s="265" t="s">
        <v>166</v>
      </c>
      <c r="AV750" s="14" t="s">
        <v>87</v>
      </c>
      <c r="AW750" s="14" t="s">
        <v>33</v>
      </c>
      <c r="AX750" s="14" t="s">
        <v>77</v>
      </c>
      <c r="AY750" s="265" t="s">
        <v>148</v>
      </c>
    </row>
    <row r="751" s="16" customFormat="1">
      <c r="A751" s="16"/>
      <c r="B751" s="277"/>
      <c r="C751" s="278"/>
      <c r="D751" s="240" t="s">
        <v>159</v>
      </c>
      <c r="E751" s="279" t="s">
        <v>1</v>
      </c>
      <c r="F751" s="280" t="s">
        <v>185</v>
      </c>
      <c r="G751" s="278"/>
      <c r="H751" s="281">
        <v>26</v>
      </c>
      <c r="I751" s="282"/>
      <c r="J751" s="278"/>
      <c r="K751" s="278"/>
      <c r="L751" s="283"/>
      <c r="M751" s="284"/>
      <c r="N751" s="285"/>
      <c r="O751" s="285"/>
      <c r="P751" s="285"/>
      <c r="Q751" s="285"/>
      <c r="R751" s="285"/>
      <c r="S751" s="285"/>
      <c r="T751" s="28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T751" s="287" t="s">
        <v>159</v>
      </c>
      <c r="AU751" s="287" t="s">
        <v>166</v>
      </c>
      <c r="AV751" s="16" t="s">
        <v>155</v>
      </c>
      <c r="AW751" s="16" t="s">
        <v>33</v>
      </c>
      <c r="AX751" s="16" t="s">
        <v>85</v>
      </c>
      <c r="AY751" s="287" t="s">
        <v>148</v>
      </c>
    </row>
    <row r="752" s="2" customFormat="1" ht="21.75" customHeight="1">
      <c r="A752" s="39"/>
      <c r="B752" s="40"/>
      <c r="C752" s="227" t="s">
        <v>722</v>
      </c>
      <c r="D752" s="227" t="s">
        <v>150</v>
      </c>
      <c r="E752" s="228" t="s">
        <v>723</v>
      </c>
      <c r="F752" s="229" t="s">
        <v>724</v>
      </c>
      <c r="G752" s="230" t="s">
        <v>552</v>
      </c>
      <c r="H752" s="231">
        <v>1</v>
      </c>
      <c r="I752" s="232"/>
      <c r="J752" s="233">
        <f>ROUND(I752*H752,2)</f>
        <v>0</v>
      </c>
      <c r="K752" s="229" t="s">
        <v>1</v>
      </c>
      <c r="L752" s="45"/>
      <c r="M752" s="234" t="s">
        <v>1</v>
      </c>
      <c r="N752" s="235" t="s">
        <v>42</v>
      </c>
      <c r="O752" s="92"/>
      <c r="P752" s="236">
        <f>O752*H752</f>
        <v>0</v>
      </c>
      <c r="Q752" s="236">
        <v>0.01299</v>
      </c>
      <c r="R752" s="236">
        <f>Q752*H752</f>
        <v>0.01299</v>
      </c>
      <c r="S752" s="236">
        <v>0.0040000000000000001</v>
      </c>
      <c r="T752" s="237">
        <f>S752*H752</f>
        <v>0.0040000000000000001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8" t="s">
        <v>155</v>
      </c>
      <c r="AT752" s="238" t="s">
        <v>150</v>
      </c>
      <c r="AU752" s="238" t="s">
        <v>166</v>
      </c>
      <c r="AY752" s="18" t="s">
        <v>148</v>
      </c>
      <c r="BE752" s="239">
        <f>IF(N752="základní",J752,0)</f>
        <v>0</v>
      </c>
      <c r="BF752" s="239">
        <f>IF(N752="snížená",J752,0)</f>
        <v>0</v>
      </c>
      <c r="BG752" s="239">
        <f>IF(N752="zákl. přenesená",J752,0)</f>
        <v>0</v>
      </c>
      <c r="BH752" s="239">
        <f>IF(N752="sníž. přenesená",J752,0)</f>
        <v>0</v>
      </c>
      <c r="BI752" s="239">
        <f>IF(N752="nulová",J752,0)</f>
        <v>0</v>
      </c>
      <c r="BJ752" s="18" t="s">
        <v>85</v>
      </c>
      <c r="BK752" s="239">
        <f>ROUND(I752*H752,2)</f>
        <v>0</v>
      </c>
      <c r="BL752" s="18" t="s">
        <v>155</v>
      </c>
      <c r="BM752" s="238" t="s">
        <v>725</v>
      </c>
    </row>
    <row r="753" s="13" customFormat="1">
      <c r="A753" s="13"/>
      <c r="B753" s="245"/>
      <c r="C753" s="246"/>
      <c r="D753" s="240" t="s">
        <v>159</v>
      </c>
      <c r="E753" s="247" t="s">
        <v>1</v>
      </c>
      <c r="F753" s="248" t="s">
        <v>691</v>
      </c>
      <c r="G753" s="246"/>
      <c r="H753" s="247" t="s">
        <v>1</v>
      </c>
      <c r="I753" s="249"/>
      <c r="J753" s="246"/>
      <c r="K753" s="246"/>
      <c r="L753" s="250"/>
      <c r="M753" s="251"/>
      <c r="N753" s="252"/>
      <c r="O753" s="252"/>
      <c r="P753" s="252"/>
      <c r="Q753" s="252"/>
      <c r="R753" s="252"/>
      <c r="S753" s="252"/>
      <c r="T753" s="25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4" t="s">
        <v>159</v>
      </c>
      <c r="AU753" s="254" t="s">
        <v>166</v>
      </c>
      <c r="AV753" s="13" t="s">
        <v>85</v>
      </c>
      <c r="AW753" s="13" t="s">
        <v>33</v>
      </c>
      <c r="AX753" s="13" t="s">
        <v>77</v>
      </c>
      <c r="AY753" s="254" t="s">
        <v>148</v>
      </c>
    </row>
    <row r="754" s="14" customFormat="1">
      <c r="A754" s="14"/>
      <c r="B754" s="255"/>
      <c r="C754" s="256"/>
      <c r="D754" s="240" t="s">
        <v>159</v>
      </c>
      <c r="E754" s="257" t="s">
        <v>1</v>
      </c>
      <c r="F754" s="258" t="s">
        <v>726</v>
      </c>
      <c r="G754" s="256"/>
      <c r="H754" s="259">
        <v>1</v>
      </c>
      <c r="I754" s="260"/>
      <c r="J754" s="256"/>
      <c r="K754" s="256"/>
      <c r="L754" s="261"/>
      <c r="M754" s="262"/>
      <c r="N754" s="263"/>
      <c r="O754" s="263"/>
      <c r="P754" s="263"/>
      <c r="Q754" s="263"/>
      <c r="R754" s="263"/>
      <c r="S754" s="263"/>
      <c r="T754" s="26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5" t="s">
        <v>159</v>
      </c>
      <c r="AU754" s="265" t="s">
        <v>166</v>
      </c>
      <c r="AV754" s="14" t="s">
        <v>87</v>
      </c>
      <c r="AW754" s="14" t="s">
        <v>33</v>
      </c>
      <c r="AX754" s="14" t="s">
        <v>77</v>
      </c>
      <c r="AY754" s="265" t="s">
        <v>148</v>
      </c>
    </row>
    <row r="755" s="16" customFormat="1">
      <c r="A755" s="16"/>
      <c r="B755" s="277"/>
      <c r="C755" s="278"/>
      <c r="D755" s="240" t="s">
        <v>159</v>
      </c>
      <c r="E755" s="279" t="s">
        <v>1</v>
      </c>
      <c r="F755" s="280" t="s">
        <v>185</v>
      </c>
      <c r="G755" s="278"/>
      <c r="H755" s="281">
        <v>1</v>
      </c>
      <c r="I755" s="282"/>
      <c r="J755" s="278"/>
      <c r="K755" s="278"/>
      <c r="L755" s="283"/>
      <c r="M755" s="284"/>
      <c r="N755" s="285"/>
      <c r="O755" s="285"/>
      <c r="P755" s="285"/>
      <c r="Q755" s="285"/>
      <c r="R755" s="285"/>
      <c r="S755" s="285"/>
      <c r="T755" s="28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T755" s="287" t="s">
        <v>159</v>
      </c>
      <c r="AU755" s="287" t="s">
        <v>166</v>
      </c>
      <c r="AV755" s="16" t="s">
        <v>155</v>
      </c>
      <c r="AW755" s="16" t="s">
        <v>33</v>
      </c>
      <c r="AX755" s="16" t="s">
        <v>85</v>
      </c>
      <c r="AY755" s="287" t="s">
        <v>148</v>
      </c>
    </row>
    <row r="756" s="2" customFormat="1" ht="24.15" customHeight="1">
      <c r="A756" s="39"/>
      <c r="B756" s="40"/>
      <c r="C756" s="227" t="s">
        <v>727</v>
      </c>
      <c r="D756" s="227" t="s">
        <v>150</v>
      </c>
      <c r="E756" s="228" t="s">
        <v>728</v>
      </c>
      <c r="F756" s="229" t="s">
        <v>729</v>
      </c>
      <c r="G756" s="230" t="s">
        <v>176</v>
      </c>
      <c r="H756" s="231">
        <v>92.319999999999993</v>
      </c>
      <c r="I756" s="232"/>
      <c r="J756" s="233">
        <f>ROUND(I756*H756,2)</f>
        <v>0</v>
      </c>
      <c r="K756" s="229" t="s">
        <v>1</v>
      </c>
      <c r="L756" s="45"/>
      <c r="M756" s="234" t="s">
        <v>1</v>
      </c>
      <c r="N756" s="235" t="s">
        <v>42</v>
      </c>
      <c r="O756" s="92"/>
      <c r="P756" s="236">
        <f>O756*H756</f>
        <v>0</v>
      </c>
      <c r="Q756" s="236">
        <v>0</v>
      </c>
      <c r="R756" s="236">
        <f>Q756*H756</f>
        <v>0</v>
      </c>
      <c r="S756" s="236">
        <v>0</v>
      </c>
      <c r="T756" s="237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8" t="s">
        <v>155</v>
      </c>
      <c r="AT756" s="238" t="s">
        <v>150</v>
      </c>
      <c r="AU756" s="238" t="s">
        <v>166</v>
      </c>
      <c r="AY756" s="18" t="s">
        <v>148</v>
      </c>
      <c r="BE756" s="239">
        <f>IF(N756="základní",J756,0)</f>
        <v>0</v>
      </c>
      <c r="BF756" s="239">
        <f>IF(N756="snížená",J756,0)</f>
        <v>0</v>
      </c>
      <c r="BG756" s="239">
        <f>IF(N756="zákl. přenesená",J756,0)</f>
        <v>0</v>
      </c>
      <c r="BH756" s="239">
        <f>IF(N756="sníž. přenesená",J756,0)</f>
        <v>0</v>
      </c>
      <c r="BI756" s="239">
        <f>IF(N756="nulová",J756,0)</f>
        <v>0</v>
      </c>
      <c r="BJ756" s="18" t="s">
        <v>85</v>
      </c>
      <c r="BK756" s="239">
        <f>ROUND(I756*H756,2)</f>
        <v>0</v>
      </c>
      <c r="BL756" s="18" t="s">
        <v>155</v>
      </c>
      <c r="BM756" s="238" t="s">
        <v>730</v>
      </c>
    </row>
    <row r="757" s="13" customFormat="1">
      <c r="A757" s="13"/>
      <c r="B757" s="245"/>
      <c r="C757" s="246"/>
      <c r="D757" s="240" t="s">
        <v>159</v>
      </c>
      <c r="E757" s="247" t="s">
        <v>1</v>
      </c>
      <c r="F757" s="248" t="s">
        <v>697</v>
      </c>
      <c r="G757" s="246"/>
      <c r="H757" s="247" t="s">
        <v>1</v>
      </c>
      <c r="I757" s="249"/>
      <c r="J757" s="246"/>
      <c r="K757" s="246"/>
      <c r="L757" s="250"/>
      <c r="M757" s="251"/>
      <c r="N757" s="252"/>
      <c r="O757" s="252"/>
      <c r="P757" s="252"/>
      <c r="Q757" s="252"/>
      <c r="R757" s="252"/>
      <c r="S757" s="252"/>
      <c r="T757" s="25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4" t="s">
        <v>159</v>
      </c>
      <c r="AU757" s="254" t="s">
        <v>166</v>
      </c>
      <c r="AV757" s="13" t="s">
        <v>85</v>
      </c>
      <c r="AW757" s="13" t="s">
        <v>33</v>
      </c>
      <c r="AX757" s="13" t="s">
        <v>77</v>
      </c>
      <c r="AY757" s="254" t="s">
        <v>148</v>
      </c>
    </row>
    <row r="758" s="14" customFormat="1">
      <c r="A758" s="14"/>
      <c r="B758" s="255"/>
      <c r="C758" s="256"/>
      <c r="D758" s="240" t="s">
        <v>159</v>
      </c>
      <c r="E758" s="257" t="s">
        <v>1</v>
      </c>
      <c r="F758" s="258" t="s">
        <v>698</v>
      </c>
      <c r="G758" s="256"/>
      <c r="H758" s="259">
        <v>92.319999999999993</v>
      </c>
      <c r="I758" s="260"/>
      <c r="J758" s="256"/>
      <c r="K758" s="256"/>
      <c r="L758" s="261"/>
      <c r="M758" s="262"/>
      <c r="N758" s="263"/>
      <c r="O758" s="263"/>
      <c r="P758" s="263"/>
      <c r="Q758" s="263"/>
      <c r="R758" s="263"/>
      <c r="S758" s="263"/>
      <c r="T758" s="26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5" t="s">
        <v>159</v>
      </c>
      <c r="AU758" s="265" t="s">
        <v>166</v>
      </c>
      <c r="AV758" s="14" t="s">
        <v>87</v>
      </c>
      <c r="AW758" s="14" t="s">
        <v>33</v>
      </c>
      <c r="AX758" s="14" t="s">
        <v>77</v>
      </c>
      <c r="AY758" s="265" t="s">
        <v>148</v>
      </c>
    </row>
    <row r="759" s="16" customFormat="1">
      <c r="A759" s="16"/>
      <c r="B759" s="277"/>
      <c r="C759" s="278"/>
      <c r="D759" s="240" t="s">
        <v>159</v>
      </c>
      <c r="E759" s="279" t="s">
        <v>1</v>
      </c>
      <c r="F759" s="280" t="s">
        <v>185</v>
      </c>
      <c r="G759" s="278"/>
      <c r="H759" s="281">
        <v>92.319999999999993</v>
      </c>
      <c r="I759" s="282"/>
      <c r="J759" s="278"/>
      <c r="K759" s="278"/>
      <c r="L759" s="283"/>
      <c r="M759" s="284"/>
      <c r="N759" s="285"/>
      <c r="O759" s="285"/>
      <c r="P759" s="285"/>
      <c r="Q759" s="285"/>
      <c r="R759" s="285"/>
      <c r="S759" s="285"/>
      <c r="T759" s="28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T759" s="287" t="s">
        <v>159</v>
      </c>
      <c r="AU759" s="287" t="s">
        <v>166</v>
      </c>
      <c r="AV759" s="16" t="s">
        <v>155</v>
      </c>
      <c r="AW759" s="16" t="s">
        <v>33</v>
      </c>
      <c r="AX759" s="16" t="s">
        <v>85</v>
      </c>
      <c r="AY759" s="287" t="s">
        <v>148</v>
      </c>
    </row>
    <row r="760" s="2" customFormat="1" ht="24.15" customHeight="1">
      <c r="A760" s="39"/>
      <c r="B760" s="40"/>
      <c r="C760" s="227" t="s">
        <v>731</v>
      </c>
      <c r="D760" s="227" t="s">
        <v>150</v>
      </c>
      <c r="E760" s="228" t="s">
        <v>732</v>
      </c>
      <c r="F760" s="229" t="s">
        <v>733</v>
      </c>
      <c r="G760" s="230" t="s">
        <v>552</v>
      </c>
      <c r="H760" s="231">
        <v>1</v>
      </c>
      <c r="I760" s="232"/>
      <c r="J760" s="233">
        <f>ROUND(I760*H760,2)</f>
        <v>0</v>
      </c>
      <c r="K760" s="229" t="s">
        <v>1</v>
      </c>
      <c r="L760" s="45"/>
      <c r="M760" s="234" t="s">
        <v>1</v>
      </c>
      <c r="N760" s="235" t="s">
        <v>42</v>
      </c>
      <c r="O760" s="92"/>
      <c r="P760" s="236">
        <f>O760*H760</f>
        <v>0</v>
      </c>
      <c r="Q760" s="236">
        <v>0</v>
      </c>
      <c r="R760" s="236">
        <f>Q760*H760</f>
        <v>0</v>
      </c>
      <c r="S760" s="236">
        <v>2.2000000000000002</v>
      </c>
      <c r="T760" s="237">
        <f>S760*H760</f>
        <v>2.2000000000000002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38" t="s">
        <v>155</v>
      </c>
      <c r="AT760" s="238" t="s">
        <v>150</v>
      </c>
      <c r="AU760" s="238" t="s">
        <v>166</v>
      </c>
      <c r="AY760" s="18" t="s">
        <v>148</v>
      </c>
      <c r="BE760" s="239">
        <f>IF(N760="základní",J760,0)</f>
        <v>0</v>
      </c>
      <c r="BF760" s="239">
        <f>IF(N760="snížená",J760,0)</f>
        <v>0</v>
      </c>
      <c r="BG760" s="239">
        <f>IF(N760="zákl. přenesená",J760,0)</f>
        <v>0</v>
      </c>
      <c r="BH760" s="239">
        <f>IF(N760="sníž. přenesená",J760,0)</f>
        <v>0</v>
      </c>
      <c r="BI760" s="239">
        <f>IF(N760="nulová",J760,0)</f>
        <v>0</v>
      </c>
      <c r="BJ760" s="18" t="s">
        <v>85</v>
      </c>
      <c r="BK760" s="239">
        <f>ROUND(I760*H760,2)</f>
        <v>0</v>
      </c>
      <c r="BL760" s="18" t="s">
        <v>155</v>
      </c>
      <c r="BM760" s="238" t="s">
        <v>734</v>
      </c>
    </row>
    <row r="761" s="13" customFormat="1">
      <c r="A761" s="13"/>
      <c r="B761" s="245"/>
      <c r="C761" s="246"/>
      <c r="D761" s="240" t="s">
        <v>159</v>
      </c>
      <c r="E761" s="247" t="s">
        <v>1</v>
      </c>
      <c r="F761" s="248" t="s">
        <v>691</v>
      </c>
      <c r="G761" s="246"/>
      <c r="H761" s="247" t="s">
        <v>1</v>
      </c>
      <c r="I761" s="249"/>
      <c r="J761" s="246"/>
      <c r="K761" s="246"/>
      <c r="L761" s="250"/>
      <c r="M761" s="251"/>
      <c r="N761" s="252"/>
      <c r="O761" s="252"/>
      <c r="P761" s="252"/>
      <c r="Q761" s="252"/>
      <c r="R761" s="252"/>
      <c r="S761" s="252"/>
      <c r="T761" s="25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4" t="s">
        <v>159</v>
      </c>
      <c r="AU761" s="254" t="s">
        <v>166</v>
      </c>
      <c r="AV761" s="13" t="s">
        <v>85</v>
      </c>
      <c r="AW761" s="13" t="s">
        <v>33</v>
      </c>
      <c r="AX761" s="13" t="s">
        <v>77</v>
      </c>
      <c r="AY761" s="254" t="s">
        <v>148</v>
      </c>
    </row>
    <row r="762" s="14" customFormat="1">
      <c r="A762" s="14"/>
      <c r="B762" s="255"/>
      <c r="C762" s="256"/>
      <c r="D762" s="240" t="s">
        <v>159</v>
      </c>
      <c r="E762" s="257" t="s">
        <v>1</v>
      </c>
      <c r="F762" s="258" t="s">
        <v>735</v>
      </c>
      <c r="G762" s="256"/>
      <c r="H762" s="259">
        <v>1</v>
      </c>
      <c r="I762" s="260"/>
      <c r="J762" s="256"/>
      <c r="K762" s="256"/>
      <c r="L762" s="261"/>
      <c r="M762" s="262"/>
      <c r="N762" s="263"/>
      <c r="O762" s="263"/>
      <c r="P762" s="263"/>
      <c r="Q762" s="263"/>
      <c r="R762" s="263"/>
      <c r="S762" s="263"/>
      <c r="T762" s="26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5" t="s">
        <v>159</v>
      </c>
      <c r="AU762" s="265" t="s">
        <v>166</v>
      </c>
      <c r="AV762" s="14" t="s">
        <v>87</v>
      </c>
      <c r="AW762" s="14" t="s">
        <v>33</v>
      </c>
      <c r="AX762" s="14" t="s">
        <v>77</v>
      </c>
      <c r="AY762" s="265" t="s">
        <v>148</v>
      </c>
    </row>
    <row r="763" s="16" customFormat="1">
      <c r="A763" s="16"/>
      <c r="B763" s="277"/>
      <c r="C763" s="278"/>
      <c r="D763" s="240" t="s">
        <v>159</v>
      </c>
      <c r="E763" s="279" t="s">
        <v>1</v>
      </c>
      <c r="F763" s="280" t="s">
        <v>185</v>
      </c>
      <c r="G763" s="278"/>
      <c r="H763" s="281">
        <v>1</v>
      </c>
      <c r="I763" s="282"/>
      <c r="J763" s="278"/>
      <c r="K763" s="278"/>
      <c r="L763" s="283"/>
      <c r="M763" s="284"/>
      <c r="N763" s="285"/>
      <c r="O763" s="285"/>
      <c r="P763" s="285"/>
      <c r="Q763" s="285"/>
      <c r="R763" s="285"/>
      <c r="S763" s="285"/>
      <c r="T763" s="28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T763" s="287" t="s">
        <v>159</v>
      </c>
      <c r="AU763" s="287" t="s">
        <v>166</v>
      </c>
      <c r="AV763" s="16" t="s">
        <v>155</v>
      </c>
      <c r="AW763" s="16" t="s">
        <v>33</v>
      </c>
      <c r="AX763" s="16" t="s">
        <v>85</v>
      </c>
      <c r="AY763" s="287" t="s">
        <v>148</v>
      </c>
    </row>
    <row r="764" s="2" customFormat="1" ht="24.15" customHeight="1">
      <c r="A764" s="39"/>
      <c r="B764" s="40"/>
      <c r="C764" s="227" t="s">
        <v>736</v>
      </c>
      <c r="D764" s="227" t="s">
        <v>150</v>
      </c>
      <c r="E764" s="228" t="s">
        <v>737</v>
      </c>
      <c r="F764" s="229" t="s">
        <v>738</v>
      </c>
      <c r="G764" s="230" t="s">
        <v>739</v>
      </c>
      <c r="H764" s="231">
        <v>1</v>
      </c>
      <c r="I764" s="232"/>
      <c r="J764" s="233">
        <f>ROUND(I764*H764,2)</f>
        <v>0</v>
      </c>
      <c r="K764" s="229" t="s">
        <v>1</v>
      </c>
      <c r="L764" s="45"/>
      <c r="M764" s="234" t="s">
        <v>1</v>
      </c>
      <c r="N764" s="235" t="s">
        <v>42</v>
      </c>
      <c r="O764" s="92"/>
      <c r="P764" s="236">
        <f>O764*H764</f>
        <v>0</v>
      </c>
      <c r="Q764" s="236">
        <v>3.0000000000000001E-05</v>
      </c>
      <c r="R764" s="236">
        <f>Q764*H764</f>
        <v>3.0000000000000001E-05</v>
      </c>
      <c r="S764" s="236">
        <v>0</v>
      </c>
      <c r="T764" s="237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8" t="s">
        <v>155</v>
      </c>
      <c r="AT764" s="238" t="s">
        <v>150</v>
      </c>
      <c r="AU764" s="238" t="s">
        <v>166</v>
      </c>
      <c r="AY764" s="18" t="s">
        <v>148</v>
      </c>
      <c r="BE764" s="239">
        <f>IF(N764="základní",J764,0)</f>
        <v>0</v>
      </c>
      <c r="BF764" s="239">
        <f>IF(N764="snížená",J764,0)</f>
        <v>0</v>
      </c>
      <c r="BG764" s="239">
        <f>IF(N764="zákl. přenesená",J764,0)</f>
        <v>0</v>
      </c>
      <c r="BH764" s="239">
        <f>IF(N764="sníž. přenesená",J764,0)</f>
        <v>0</v>
      </c>
      <c r="BI764" s="239">
        <f>IF(N764="nulová",J764,0)</f>
        <v>0</v>
      </c>
      <c r="BJ764" s="18" t="s">
        <v>85</v>
      </c>
      <c r="BK764" s="239">
        <f>ROUND(I764*H764,2)</f>
        <v>0</v>
      </c>
      <c r="BL764" s="18" t="s">
        <v>155</v>
      </c>
      <c r="BM764" s="238" t="s">
        <v>740</v>
      </c>
    </row>
    <row r="765" s="13" customFormat="1">
      <c r="A765" s="13"/>
      <c r="B765" s="245"/>
      <c r="C765" s="246"/>
      <c r="D765" s="240" t="s">
        <v>159</v>
      </c>
      <c r="E765" s="247" t="s">
        <v>1</v>
      </c>
      <c r="F765" s="248" t="s">
        <v>691</v>
      </c>
      <c r="G765" s="246"/>
      <c r="H765" s="247" t="s">
        <v>1</v>
      </c>
      <c r="I765" s="249"/>
      <c r="J765" s="246"/>
      <c r="K765" s="246"/>
      <c r="L765" s="250"/>
      <c r="M765" s="251"/>
      <c r="N765" s="252"/>
      <c r="O765" s="252"/>
      <c r="P765" s="252"/>
      <c r="Q765" s="252"/>
      <c r="R765" s="252"/>
      <c r="S765" s="252"/>
      <c r="T765" s="25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4" t="s">
        <v>159</v>
      </c>
      <c r="AU765" s="254" t="s">
        <v>166</v>
      </c>
      <c r="AV765" s="13" t="s">
        <v>85</v>
      </c>
      <c r="AW765" s="13" t="s">
        <v>33</v>
      </c>
      <c r="AX765" s="13" t="s">
        <v>77</v>
      </c>
      <c r="AY765" s="254" t="s">
        <v>148</v>
      </c>
    </row>
    <row r="766" s="14" customFormat="1">
      <c r="A766" s="14"/>
      <c r="B766" s="255"/>
      <c r="C766" s="256"/>
      <c r="D766" s="240" t="s">
        <v>159</v>
      </c>
      <c r="E766" s="257" t="s">
        <v>1</v>
      </c>
      <c r="F766" s="258" t="s">
        <v>741</v>
      </c>
      <c r="G766" s="256"/>
      <c r="H766" s="259">
        <v>1</v>
      </c>
      <c r="I766" s="260"/>
      <c r="J766" s="256"/>
      <c r="K766" s="256"/>
      <c r="L766" s="261"/>
      <c r="M766" s="262"/>
      <c r="N766" s="263"/>
      <c r="O766" s="263"/>
      <c r="P766" s="263"/>
      <c r="Q766" s="263"/>
      <c r="R766" s="263"/>
      <c r="S766" s="263"/>
      <c r="T766" s="26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5" t="s">
        <v>159</v>
      </c>
      <c r="AU766" s="265" t="s">
        <v>166</v>
      </c>
      <c r="AV766" s="14" t="s">
        <v>87</v>
      </c>
      <c r="AW766" s="14" t="s">
        <v>33</v>
      </c>
      <c r="AX766" s="14" t="s">
        <v>77</v>
      </c>
      <c r="AY766" s="265" t="s">
        <v>148</v>
      </c>
    </row>
    <row r="767" s="16" customFormat="1">
      <c r="A767" s="16"/>
      <c r="B767" s="277"/>
      <c r="C767" s="278"/>
      <c r="D767" s="240" t="s">
        <v>159</v>
      </c>
      <c r="E767" s="279" t="s">
        <v>1</v>
      </c>
      <c r="F767" s="280" t="s">
        <v>185</v>
      </c>
      <c r="G767" s="278"/>
      <c r="H767" s="281">
        <v>1</v>
      </c>
      <c r="I767" s="282"/>
      <c r="J767" s="278"/>
      <c r="K767" s="278"/>
      <c r="L767" s="283"/>
      <c r="M767" s="284"/>
      <c r="N767" s="285"/>
      <c r="O767" s="285"/>
      <c r="P767" s="285"/>
      <c r="Q767" s="285"/>
      <c r="R767" s="285"/>
      <c r="S767" s="285"/>
      <c r="T767" s="28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T767" s="287" t="s">
        <v>159</v>
      </c>
      <c r="AU767" s="287" t="s">
        <v>166</v>
      </c>
      <c r="AV767" s="16" t="s">
        <v>155</v>
      </c>
      <c r="AW767" s="16" t="s">
        <v>33</v>
      </c>
      <c r="AX767" s="16" t="s">
        <v>85</v>
      </c>
      <c r="AY767" s="287" t="s">
        <v>148</v>
      </c>
    </row>
    <row r="768" s="2" customFormat="1" ht="24.15" customHeight="1">
      <c r="A768" s="39"/>
      <c r="B768" s="40"/>
      <c r="C768" s="227" t="s">
        <v>742</v>
      </c>
      <c r="D768" s="227" t="s">
        <v>150</v>
      </c>
      <c r="E768" s="228" t="s">
        <v>743</v>
      </c>
      <c r="F768" s="229" t="s">
        <v>744</v>
      </c>
      <c r="G768" s="230" t="s">
        <v>739</v>
      </c>
      <c r="H768" s="231">
        <v>1</v>
      </c>
      <c r="I768" s="232"/>
      <c r="J768" s="233">
        <f>ROUND(I768*H768,2)</f>
        <v>0</v>
      </c>
      <c r="K768" s="229" t="s">
        <v>1</v>
      </c>
      <c r="L768" s="45"/>
      <c r="M768" s="234" t="s">
        <v>1</v>
      </c>
      <c r="N768" s="235" t="s">
        <v>42</v>
      </c>
      <c r="O768" s="92"/>
      <c r="P768" s="236">
        <f>O768*H768</f>
        <v>0</v>
      </c>
      <c r="Q768" s="236">
        <v>0.00010000000000000001</v>
      </c>
      <c r="R768" s="236">
        <f>Q768*H768</f>
        <v>0.00010000000000000001</v>
      </c>
      <c r="S768" s="236">
        <v>0</v>
      </c>
      <c r="T768" s="237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38" t="s">
        <v>155</v>
      </c>
      <c r="AT768" s="238" t="s">
        <v>150</v>
      </c>
      <c r="AU768" s="238" t="s">
        <v>166</v>
      </c>
      <c r="AY768" s="18" t="s">
        <v>148</v>
      </c>
      <c r="BE768" s="239">
        <f>IF(N768="základní",J768,0)</f>
        <v>0</v>
      </c>
      <c r="BF768" s="239">
        <f>IF(N768="snížená",J768,0)</f>
        <v>0</v>
      </c>
      <c r="BG768" s="239">
        <f>IF(N768="zákl. přenesená",J768,0)</f>
        <v>0</v>
      </c>
      <c r="BH768" s="239">
        <f>IF(N768="sníž. přenesená",J768,0)</f>
        <v>0</v>
      </c>
      <c r="BI768" s="239">
        <f>IF(N768="nulová",J768,0)</f>
        <v>0</v>
      </c>
      <c r="BJ768" s="18" t="s">
        <v>85</v>
      </c>
      <c r="BK768" s="239">
        <f>ROUND(I768*H768,2)</f>
        <v>0</v>
      </c>
      <c r="BL768" s="18" t="s">
        <v>155</v>
      </c>
      <c r="BM768" s="238" t="s">
        <v>745</v>
      </c>
    </row>
    <row r="769" s="13" customFormat="1">
      <c r="A769" s="13"/>
      <c r="B769" s="245"/>
      <c r="C769" s="246"/>
      <c r="D769" s="240" t="s">
        <v>159</v>
      </c>
      <c r="E769" s="247" t="s">
        <v>1</v>
      </c>
      <c r="F769" s="248" t="s">
        <v>691</v>
      </c>
      <c r="G769" s="246"/>
      <c r="H769" s="247" t="s">
        <v>1</v>
      </c>
      <c r="I769" s="249"/>
      <c r="J769" s="246"/>
      <c r="K769" s="246"/>
      <c r="L769" s="250"/>
      <c r="M769" s="251"/>
      <c r="N769" s="252"/>
      <c r="O769" s="252"/>
      <c r="P769" s="252"/>
      <c r="Q769" s="252"/>
      <c r="R769" s="252"/>
      <c r="S769" s="252"/>
      <c r="T769" s="25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4" t="s">
        <v>159</v>
      </c>
      <c r="AU769" s="254" t="s">
        <v>166</v>
      </c>
      <c r="AV769" s="13" t="s">
        <v>85</v>
      </c>
      <c r="AW769" s="13" t="s">
        <v>33</v>
      </c>
      <c r="AX769" s="13" t="s">
        <v>77</v>
      </c>
      <c r="AY769" s="254" t="s">
        <v>148</v>
      </c>
    </row>
    <row r="770" s="14" customFormat="1">
      <c r="A770" s="14"/>
      <c r="B770" s="255"/>
      <c r="C770" s="256"/>
      <c r="D770" s="240" t="s">
        <v>159</v>
      </c>
      <c r="E770" s="257" t="s">
        <v>1</v>
      </c>
      <c r="F770" s="258" t="s">
        <v>741</v>
      </c>
      <c r="G770" s="256"/>
      <c r="H770" s="259">
        <v>1</v>
      </c>
      <c r="I770" s="260"/>
      <c r="J770" s="256"/>
      <c r="K770" s="256"/>
      <c r="L770" s="261"/>
      <c r="M770" s="262"/>
      <c r="N770" s="263"/>
      <c r="O770" s="263"/>
      <c r="P770" s="263"/>
      <c r="Q770" s="263"/>
      <c r="R770" s="263"/>
      <c r="S770" s="263"/>
      <c r="T770" s="26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5" t="s">
        <v>159</v>
      </c>
      <c r="AU770" s="265" t="s">
        <v>166</v>
      </c>
      <c r="AV770" s="14" t="s">
        <v>87</v>
      </c>
      <c r="AW770" s="14" t="s">
        <v>33</v>
      </c>
      <c r="AX770" s="14" t="s">
        <v>77</v>
      </c>
      <c r="AY770" s="265" t="s">
        <v>148</v>
      </c>
    </row>
    <row r="771" s="16" customFormat="1">
      <c r="A771" s="16"/>
      <c r="B771" s="277"/>
      <c r="C771" s="278"/>
      <c r="D771" s="240" t="s">
        <v>159</v>
      </c>
      <c r="E771" s="279" t="s">
        <v>1</v>
      </c>
      <c r="F771" s="280" t="s">
        <v>185</v>
      </c>
      <c r="G771" s="278"/>
      <c r="H771" s="281">
        <v>1</v>
      </c>
      <c r="I771" s="282"/>
      <c r="J771" s="278"/>
      <c r="K771" s="278"/>
      <c r="L771" s="283"/>
      <c r="M771" s="284"/>
      <c r="N771" s="285"/>
      <c r="O771" s="285"/>
      <c r="P771" s="285"/>
      <c r="Q771" s="285"/>
      <c r="R771" s="285"/>
      <c r="S771" s="285"/>
      <c r="T771" s="28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T771" s="287" t="s">
        <v>159</v>
      </c>
      <c r="AU771" s="287" t="s">
        <v>166</v>
      </c>
      <c r="AV771" s="16" t="s">
        <v>155</v>
      </c>
      <c r="AW771" s="16" t="s">
        <v>33</v>
      </c>
      <c r="AX771" s="16" t="s">
        <v>85</v>
      </c>
      <c r="AY771" s="287" t="s">
        <v>148</v>
      </c>
    </row>
    <row r="772" s="2" customFormat="1" ht="24.15" customHeight="1">
      <c r="A772" s="39"/>
      <c r="B772" s="40"/>
      <c r="C772" s="227" t="s">
        <v>746</v>
      </c>
      <c r="D772" s="227" t="s">
        <v>150</v>
      </c>
      <c r="E772" s="228" t="s">
        <v>747</v>
      </c>
      <c r="F772" s="229" t="s">
        <v>748</v>
      </c>
      <c r="G772" s="230" t="s">
        <v>739</v>
      </c>
      <c r="H772" s="231">
        <v>1</v>
      </c>
      <c r="I772" s="232"/>
      <c r="J772" s="233">
        <f>ROUND(I772*H772,2)</f>
        <v>0</v>
      </c>
      <c r="K772" s="229" t="s">
        <v>1</v>
      </c>
      <c r="L772" s="45"/>
      <c r="M772" s="234" t="s">
        <v>1</v>
      </c>
      <c r="N772" s="235" t="s">
        <v>42</v>
      </c>
      <c r="O772" s="92"/>
      <c r="P772" s="236">
        <f>O772*H772</f>
        <v>0</v>
      </c>
      <c r="Q772" s="236">
        <v>0.00019000000000000001</v>
      </c>
      <c r="R772" s="236">
        <f>Q772*H772</f>
        <v>0.00019000000000000001</v>
      </c>
      <c r="S772" s="236">
        <v>0</v>
      </c>
      <c r="T772" s="237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8" t="s">
        <v>155</v>
      </c>
      <c r="AT772" s="238" t="s">
        <v>150</v>
      </c>
      <c r="AU772" s="238" t="s">
        <v>166</v>
      </c>
      <c r="AY772" s="18" t="s">
        <v>148</v>
      </c>
      <c r="BE772" s="239">
        <f>IF(N772="základní",J772,0)</f>
        <v>0</v>
      </c>
      <c r="BF772" s="239">
        <f>IF(N772="snížená",J772,0)</f>
        <v>0</v>
      </c>
      <c r="BG772" s="239">
        <f>IF(N772="zákl. přenesená",J772,0)</f>
        <v>0</v>
      </c>
      <c r="BH772" s="239">
        <f>IF(N772="sníž. přenesená",J772,0)</f>
        <v>0</v>
      </c>
      <c r="BI772" s="239">
        <f>IF(N772="nulová",J772,0)</f>
        <v>0</v>
      </c>
      <c r="BJ772" s="18" t="s">
        <v>85</v>
      </c>
      <c r="BK772" s="239">
        <f>ROUND(I772*H772,2)</f>
        <v>0</v>
      </c>
      <c r="BL772" s="18" t="s">
        <v>155</v>
      </c>
      <c r="BM772" s="238" t="s">
        <v>749</v>
      </c>
    </row>
    <row r="773" s="13" customFormat="1">
      <c r="A773" s="13"/>
      <c r="B773" s="245"/>
      <c r="C773" s="246"/>
      <c r="D773" s="240" t="s">
        <v>159</v>
      </c>
      <c r="E773" s="247" t="s">
        <v>1</v>
      </c>
      <c r="F773" s="248" t="s">
        <v>691</v>
      </c>
      <c r="G773" s="246"/>
      <c r="H773" s="247" t="s">
        <v>1</v>
      </c>
      <c r="I773" s="249"/>
      <c r="J773" s="246"/>
      <c r="K773" s="246"/>
      <c r="L773" s="250"/>
      <c r="M773" s="251"/>
      <c r="N773" s="252"/>
      <c r="O773" s="252"/>
      <c r="P773" s="252"/>
      <c r="Q773" s="252"/>
      <c r="R773" s="252"/>
      <c r="S773" s="252"/>
      <c r="T773" s="25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4" t="s">
        <v>159</v>
      </c>
      <c r="AU773" s="254" t="s">
        <v>166</v>
      </c>
      <c r="AV773" s="13" t="s">
        <v>85</v>
      </c>
      <c r="AW773" s="13" t="s">
        <v>33</v>
      </c>
      <c r="AX773" s="13" t="s">
        <v>77</v>
      </c>
      <c r="AY773" s="254" t="s">
        <v>148</v>
      </c>
    </row>
    <row r="774" s="14" customFormat="1">
      <c r="A774" s="14"/>
      <c r="B774" s="255"/>
      <c r="C774" s="256"/>
      <c r="D774" s="240" t="s">
        <v>159</v>
      </c>
      <c r="E774" s="257" t="s">
        <v>1</v>
      </c>
      <c r="F774" s="258" t="s">
        <v>741</v>
      </c>
      <c r="G774" s="256"/>
      <c r="H774" s="259">
        <v>1</v>
      </c>
      <c r="I774" s="260"/>
      <c r="J774" s="256"/>
      <c r="K774" s="256"/>
      <c r="L774" s="261"/>
      <c r="M774" s="262"/>
      <c r="N774" s="263"/>
      <c r="O774" s="263"/>
      <c r="P774" s="263"/>
      <c r="Q774" s="263"/>
      <c r="R774" s="263"/>
      <c r="S774" s="263"/>
      <c r="T774" s="26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5" t="s">
        <v>159</v>
      </c>
      <c r="AU774" s="265" t="s">
        <v>166</v>
      </c>
      <c r="AV774" s="14" t="s">
        <v>87</v>
      </c>
      <c r="AW774" s="14" t="s">
        <v>33</v>
      </c>
      <c r="AX774" s="14" t="s">
        <v>77</v>
      </c>
      <c r="AY774" s="265" t="s">
        <v>148</v>
      </c>
    </row>
    <row r="775" s="16" customFormat="1">
      <c r="A775" s="16"/>
      <c r="B775" s="277"/>
      <c r="C775" s="278"/>
      <c r="D775" s="240" t="s">
        <v>159</v>
      </c>
      <c r="E775" s="279" t="s">
        <v>1</v>
      </c>
      <c r="F775" s="280" t="s">
        <v>185</v>
      </c>
      <c r="G775" s="278"/>
      <c r="H775" s="281">
        <v>1</v>
      </c>
      <c r="I775" s="282"/>
      <c r="J775" s="278"/>
      <c r="K775" s="278"/>
      <c r="L775" s="283"/>
      <c r="M775" s="284"/>
      <c r="N775" s="285"/>
      <c r="O775" s="285"/>
      <c r="P775" s="285"/>
      <c r="Q775" s="285"/>
      <c r="R775" s="285"/>
      <c r="S775" s="285"/>
      <c r="T775" s="28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T775" s="287" t="s">
        <v>159</v>
      </c>
      <c r="AU775" s="287" t="s">
        <v>166</v>
      </c>
      <c r="AV775" s="16" t="s">
        <v>155</v>
      </c>
      <c r="AW775" s="16" t="s">
        <v>33</v>
      </c>
      <c r="AX775" s="16" t="s">
        <v>85</v>
      </c>
      <c r="AY775" s="287" t="s">
        <v>148</v>
      </c>
    </row>
    <row r="776" s="2" customFormat="1" ht="24.15" customHeight="1">
      <c r="A776" s="39"/>
      <c r="B776" s="40"/>
      <c r="C776" s="227" t="s">
        <v>750</v>
      </c>
      <c r="D776" s="227" t="s">
        <v>150</v>
      </c>
      <c r="E776" s="228" t="s">
        <v>751</v>
      </c>
      <c r="F776" s="229" t="s">
        <v>752</v>
      </c>
      <c r="G776" s="230" t="s">
        <v>739</v>
      </c>
      <c r="H776" s="231">
        <v>1</v>
      </c>
      <c r="I776" s="232"/>
      <c r="J776" s="233">
        <f>ROUND(I776*H776,2)</f>
        <v>0</v>
      </c>
      <c r="K776" s="229" t="s">
        <v>1</v>
      </c>
      <c r="L776" s="45"/>
      <c r="M776" s="234" t="s">
        <v>1</v>
      </c>
      <c r="N776" s="235" t="s">
        <v>42</v>
      </c>
      <c r="O776" s="92"/>
      <c r="P776" s="236">
        <f>O776*H776</f>
        <v>0</v>
      </c>
      <c r="Q776" s="236">
        <v>0.00019000000000000001</v>
      </c>
      <c r="R776" s="236">
        <f>Q776*H776</f>
        <v>0.00019000000000000001</v>
      </c>
      <c r="S776" s="236">
        <v>0</v>
      </c>
      <c r="T776" s="237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8" t="s">
        <v>155</v>
      </c>
      <c r="AT776" s="238" t="s">
        <v>150</v>
      </c>
      <c r="AU776" s="238" t="s">
        <v>166</v>
      </c>
      <c r="AY776" s="18" t="s">
        <v>148</v>
      </c>
      <c r="BE776" s="239">
        <f>IF(N776="základní",J776,0)</f>
        <v>0</v>
      </c>
      <c r="BF776" s="239">
        <f>IF(N776="snížená",J776,0)</f>
        <v>0</v>
      </c>
      <c r="BG776" s="239">
        <f>IF(N776="zákl. přenesená",J776,0)</f>
        <v>0</v>
      </c>
      <c r="BH776" s="239">
        <f>IF(N776="sníž. přenesená",J776,0)</f>
        <v>0</v>
      </c>
      <c r="BI776" s="239">
        <f>IF(N776="nulová",J776,0)</f>
        <v>0</v>
      </c>
      <c r="BJ776" s="18" t="s">
        <v>85</v>
      </c>
      <c r="BK776" s="239">
        <f>ROUND(I776*H776,2)</f>
        <v>0</v>
      </c>
      <c r="BL776" s="18" t="s">
        <v>155</v>
      </c>
      <c r="BM776" s="238" t="s">
        <v>753</v>
      </c>
    </row>
    <row r="777" s="13" customFormat="1">
      <c r="A777" s="13"/>
      <c r="B777" s="245"/>
      <c r="C777" s="246"/>
      <c r="D777" s="240" t="s">
        <v>159</v>
      </c>
      <c r="E777" s="247" t="s">
        <v>1</v>
      </c>
      <c r="F777" s="248" t="s">
        <v>691</v>
      </c>
      <c r="G777" s="246"/>
      <c r="H777" s="247" t="s">
        <v>1</v>
      </c>
      <c r="I777" s="249"/>
      <c r="J777" s="246"/>
      <c r="K777" s="246"/>
      <c r="L777" s="250"/>
      <c r="M777" s="251"/>
      <c r="N777" s="252"/>
      <c r="O777" s="252"/>
      <c r="P777" s="252"/>
      <c r="Q777" s="252"/>
      <c r="R777" s="252"/>
      <c r="S777" s="252"/>
      <c r="T777" s="25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54" t="s">
        <v>159</v>
      </c>
      <c r="AU777" s="254" t="s">
        <v>166</v>
      </c>
      <c r="AV777" s="13" t="s">
        <v>85</v>
      </c>
      <c r="AW777" s="13" t="s">
        <v>33</v>
      </c>
      <c r="AX777" s="13" t="s">
        <v>77</v>
      </c>
      <c r="AY777" s="254" t="s">
        <v>148</v>
      </c>
    </row>
    <row r="778" s="14" customFormat="1">
      <c r="A778" s="14"/>
      <c r="B778" s="255"/>
      <c r="C778" s="256"/>
      <c r="D778" s="240" t="s">
        <v>159</v>
      </c>
      <c r="E778" s="257" t="s">
        <v>1</v>
      </c>
      <c r="F778" s="258" t="s">
        <v>741</v>
      </c>
      <c r="G778" s="256"/>
      <c r="H778" s="259">
        <v>1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5" t="s">
        <v>159</v>
      </c>
      <c r="AU778" s="265" t="s">
        <v>166</v>
      </c>
      <c r="AV778" s="14" t="s">
        <v>87</v>
      </c>
      <c r="AW778" s="14" t="s">
        <v>33</v>
      </c>
      <c r="AX778" s="14" t="s">
        <v>77</v>
      </c>
      <c r="AY778" s="265" t="s">
        <v>148</v>
      </c>
    </row>
    <row r="779" s="16" customFormat="1">
      <c r="A779" s="16"/>
      <c r="B779" s="277"/>
      <c r="C779" s="278"/>
      <c r="D779" s="240" t="s">
        <v>159</v>
      </c>
      <c r="E779" s="279" t="s">
        <v>1</v>
      </c>
      <c r="F779" s="280" t="s">
        <v>185</v>
      </c>
      <c r="G779" s="278"/>
      <c r="H779" s="281">
        <v>1</v>
      </c>
      <c r="I779" s="282"/>
      <c r="J779" s="278"/>
      <c r="K779" s="278"/>
      <c r="L779" s="283"/>
      <c r="M779" s="284"/>
      <c r="N779" s="285"/>
      <c r="O779" s="285"/>
      <c r="P779" s="285"/>
      <c r="Q779" s="285"/>
      <c r="R779" s="285"/>
      <c r="S779" s="285"/>
      <c r="T779" s="28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T779" s="287" t="s">
        <v>159</v>
      </c>
      <c r="AU779" s="287" t="s">
        <v>166</v>
      </c>
      <c r="AV779" s="16" t="s">
        <v>155</v>
      </c>
      <c r="AW779" s="16" t="s">
        <v>33</v>
      </c>
      <c r="AX779" s="16" t="s">
        <v>85</v>
      </c>
      <c r="AY779" s="287" t="s">
        <v>148</v>
      </c>
    </row>
    <row r="780" s="12" customFormat="1" ht="20.88" customHeight="1">
      <c r="A780" s="12"/>
      <c r="B780" s="211"/>
      <c r="C780" s="212"/>
      <c r="D780" s="213" t="s">
        <v>76</v>
      </c>
      <c r="E780" s="225" t="s">
        <v>754</v>
      </c>
      <c r="F780" s="225" t="s">
        <v>755</v>
      </c>
      <c r="G780" s="212"/>
      <c r="H780" s="212"/>
      <c r="I780" s="215"/>
      <c r="J780" s="226">
        <f>BK780</f>
        <v>0</v>
      </c>
      <c r="K780" s="212"/>
      <c r="L780" s="217"/>
      <c r="M780" s="218"/>
      <c r="N780" s="219"/>
      <c r="O780" s="219"/>
      <c r="P780" s="220">
        <f>SUM(P781:P790)</f>
        <v>0</v>
      </c>
      <c r="Q780" s="219"/>
      <c r="R780" s="220">
        <f>SUM(R781:R790)</f>
        <v>0</v>
      </c>
      <c r="S780" s="219"/>
      <c r="T780" s="221">
        <f>SUM(T781:T790)</f>
        <v>0</v>
      </c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R780" s="222" t="s">
        <v>85</v>
      </c>
      <c r="AT780" s="223" t="s">
        <v>76</v>
      </c>
      <c r="AU780" s="223" t="s">
        <v>87</v>
      </c>
      <c r="AY780" s="222" t="s">
        <v>148</v>
      </c>
      <c r="BK780" s="224">
        <f>SUM(BK781:BK790)</f>
        <v>0</v>
      </c>
    </row>
    <row r="781" s="2" customFormat="1" ht="21.75" customHeight="1">
      <c r="A781" s="39"/>
      <c r="B781" s="40"/>
      <c r="C781" s="227" t="s">
        <v>756</v>
      </c>
      <c r="D781" s="227" t="s">
        <v>150</v>
      </c>
      <c r="E781" s="228" t="s">
        <v>757</v>
      </c>
      <c r="F781" s="229" t="s">
        <v>758</v>
      </c>
      <c r="G781" s="230" t="s">
        <v>176</v>
      </c>
      <c r="H781" s="231">
        <v>304.16000000000003</v>
      </c>
      <c r="I781" s="232"/>
      <c r="J781" s="233">
        <f>ROUND(I781*H781,2)</f>
        <v>0</v>
      </c>
      <c r="K781" s="229" t="s">
        <v>154</v>
      </c>
      <c r="L781" s="45"/>
      <c r="M781" s="234" t="s">
        <v>1</v>
      </c>
      <c r="N781" s="235" t="s">
        <v>42</v>
      </c>
      <c r="O781" s="92"/>
      <c r="P781" s="236">
        <f>O781*H781</f>
        <v>0</v>
      </c>
      <c r="Q781" s="236">
        <v>0</v>
      </c>
      <c r="R781" s="236">
        <f>Q781*H781</f>
        <v>0</v>
      </c>
      <c r="S781" s="236">
        <v>0</v>
      </c>
      <c r="T781" s="237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8" t="s">
        <v>155</v>
      </c>
      <c r="AT781" s="238" t="s">
        <v>150</v>
      </c>
      <c r="AU781" s="238" t="s">
        <v>166</v>
      </c>
      <c r="AY781" s="18" t="s">
        <v>148</v>
      </c>
      <c r="BE781" s="239">
        <f>IF(N781="základní",J781,0)</f>
        <v>0</v>
      </c>
      <c r="BF781" s="239">
        <f>IF(N781="snížená",J781,0)</f>
        <v>0</v>
      </c>
      <c r="BG781" s="239">
        <f>IF(N781="zákl. přenesená",J781,0)</f>
        <v>0</v>
      </c>
      <c r="BH781" s="239">
        <f>IF(N781="sníž. přenesená",J781,0)</f>
        <v>0</v>
      </c>
      <c r="BI781" s="239">
        <f>IF(N781="nulová",J781,0)</f>
        <v>0</v>
      </c>
      <c r="BJ781" s="18" t="s">
        <v>85</v>
      </c>
      <c r="BK781" s="239">
        <f>ROUND(I781*H781,2)</f>
        <v>0</v>
      </c>
      <c r="BL781" s="18" t="s">
        <v>155</v>
      </c>
      <c r="BM781" s="238" t="s">
        <v>759</v>
      </c>
    </row>
    <row r="782" s="13" customFormat="1">
      <c r="A782" s="13"/>
      <c r="B782" s="245"/>
      <c r="C782" s="246"/>
      <c r="D782" s="240" t="s">
        <v>159</v>
      </c>
      <c r="E782" s="247" t="s">
        <v>1</v>
      </c>
      <c r="F782" s="248" t="s">
        <v>255</v>
      </c>
      <c r="G782" s="246"/>
      <c r="H782" s="247" t="s">
        <v>1</v>
      </c>
      <c r="I782" s="249"/>
      <c r="J782" s="246"/>
      <c r="K782" s="246"/>
      <c r="L782" s="250"/>
      <c r="M782" s="251"/>
      <c r="N782" s="252"/>
      <c r="O782" s="252"/>
      <c r="P782" s="252"/>
      <c r="Q782" s="252"/>
      <c r="R782" s="252"/>
      <c r="S782" s="252"/>
      <c r="T782" s="25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4" t="s">
        <v>159</v>
      </c>
      <c r="AU782" s="254" t="s">
        <v>166</v>
      </c>
      <c r="AV782" s="13" t="s">
        <v>85</v>
      </c>
      <c r="AW782" s="13" t="s">
        <v>33</v>
      </c>
      <c r="AX782" s="13" t="s">
        <v>77</v>
      </c>
      <c r="AY782" s="254" t="s">
        <v>148</v>
      </c>
    </row>
    <row r="783" s="14" customFormat="1">
      <c r="A783" s="14"/>
      <c r="B783" s="255"/>
      <c r="C783" s="256"/>
      <c r="D783" s="240" t="s">
        <v>159</v>
      </c>
      <c r="E783" s="257" t="s">
        <v>1</v>
      </c>
      <c r="F783" s="258" t="s">
        <v>760</v>
      </c>
      <c r="G783" s="256"/>
      <c r="H783" s="259">
        <v>26.100000000000001</v>
      </c>
      <c r="I783" s="260"/>
      <c r="J783" s="256"/>
      <c r="K783" s="256"/>
      <c r="L783" s="261"/>
      <c r="M783" s="262"/>
      <c r="N783" s="263"/>
      <c r="O783" s="263"/>
      <c r="P783" s="263"/>
      <c r="Q783" s="263"/>
      <c r="R783" s="263"/>
      <c r="S783" s="263"/>
      <c r="T783" s="26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5" t="s">
        <v>159</v>
      </c>
      <c r="AU783" s="265" t="s">
        <v>166</v>
      </c>
      <c r="AV783" s="14" t="s">
        <v>87</v>
      </c>
      <c r="AW783" s="14" t="s">
        <v>33</v>
      </c>
      <c r="AX783" s="14" t="s">
        <v>77</v>
      </c>
      <c r="AY783" s="265" t="s">
        <v>148</v>
      </c>
    </row>
    <row r="784" s="14" customFormat="1">
      <c r="A784" s="14"/>
      <c r="B784" s="255"/>
      <c r="C784" s="256"/>
      <c r="D784" s="240" t="s">
        <v>159</v>
      </c>
      <c r="E784" s="257" t="s">
        <v>1</v>
      </c>
      <c r="F784" s="258" t="s">
        <v>761</v>
      </c>
      <c r="G784" s="256"/>
      <c r="H784" s="259">
        <v>2.02</v>
      </c>
      <c r="I784" s="260"/>
      <c r="J784" s="256"/>
      <c r="K784" s="256"/>
      <c r="L784" s="261"/>
      <c r="M784" s="262"/>
      <c r="N784" s="263"/>
      <c r="O784" s="263"/>
      <c r="P784" s="263"/>
      <c r="Q784" s="263"/>
      <c r="R784" s="263"/>
      <c r="S784" s="263"/>
      <c r="T784" s="26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5" t="s">
        <v>159</v>
      </c>
      <c r="AU784" s="265" t="s">
        <v>166</v>
      </c>
      <c r="AV784" s="14" t="s">
        <v>87</v>
      </c>
      <c r="AW784" s="14" t="s">
        <v>33</v>
      </c>
      <c r="AX784" s="14" t="s">
        <v>77</v>
      </c>
      <c r="AY784" s="265" t="s">
        <v>148</v>
      </c>
    </row>
    <row r="785" s="14" customFormat="1">
      <c r="A785" s="14"/>
      <c r="B785" s="255"/>
      <c r="C785" s="256"/>
      <c r="D785" s="240" t="s">
        <v>159</v>
      </c>
      <c r="E785" s="257" t="s">
        <v>1</v>
      </c>
      <c r="F785" s="258" t="s">
        <v>762</v>
      </c>
      <c r="G785" s="256"/>
      <c r="H785" s="259">
        <v>2.4199999999999999</v>
      </c>
      <c r="I785" s="260"/>
      <c r="J785" s="256"/>
      <c r="K785" s="256"/>
      <c r="L785" s="261"/>
      <c r="M785" s="262"/>
      <c r="N785" s="263"/>
      <c r="O785" s="263"/>
      <c r="P785" s="263"/>
      <c r="Q785" s="263"/>
      <c r="R785" s="263"/>
      <c r="S785" s="263"/>
      <c r="T785" s="26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5" t="s">
        <v>159</v>
      </c>
      <c r="AU785" s="265" t="s">
        <v>166</v>
      </c>
      <c r="AV785" s="14" t="s">
        <v>87</v>
      </c>
      <c r="AW785" s="14" t="s">
        <v>33</v>
      </c>
      <c r="AX785" s="14" t="s">
        <v>77</v>
      </c>
      <c r="AY785" s="265" t="s">
        <v>148</v>
      </c>
    </row>
    <row r="786" s="14" customFormat="1">
      <c r="A786" s="14"/>
      <c r="B786" s="255"/>
      <c r="C786" s="256"/>
      <c r="D786" s="240" t="s">
        <v>159</v>
      </c>
      <c r="E786" s="257" t="s">
        <v>1</v>
      </c>
      <c r="F786" s="258" t="s">
        <v>763</v>
      </c>
      <c r="G786" s="256"/>
      <c r="H786" s="259">
        <v>172.52000000000001</v>
      </c>
      <c r="I786" s="260"/>
      <c r="J786" s="256"/>
      <c r="K786" s="256"/>
      <c r="L786" s="261"/>
      <c r="M786" s="262"/>
      <c r="N786" s="263"/>
      <c r="O786" s="263"/>
      <c r="P786" s="263"/>
      <c r="Q786" s="263"/>
      <c r="R786" s="263"/>
      <c r="S786" s="263"/>
      <c r="T786" s="26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65" t="s">
        <v>159</v>
      </c>
      <c r="AU786" s="265" t="s">
        <v>166</v>
      </c>
      <c r="AV786" s="14" t="s">
        <v>87</v>
      </c>
      <c r="AW786" s="14" t="s">
        <v>33</v>
      </c>
      <c r="AX786" s="14" t="s">
        <v>77</v>
      </c>
      <c r="AY786" s="265" t="s">
        <v>148</v>
      </c>
    </row>
    <row r="787" s="14" customFormat="1">
      <c r="A787" s="14"/>
      <c r="B787" s="255"/>
      <c r="C787" s="256"/>
      <c r="D787" s="240" t="s">
        <v>159</v>
      </c>
      <c r="E787" s="257" t="s">
        <v>1</v>
      </c>
      <c r="F787" s="258" t="s">
        <v>764</v>
      </c>
      <c r="G787" s="256"/>
      <c r="H787" s="259">
        <v>8.0399999999999991</v>
      </c>
      <c r="I787" s="260"/>
      <c r="J787" s="256"/>
      <c r="K787" s="256"/>
      <c r="L787" s="261"/>
      <c r="M787" s="262"/>
      <c r="N787" s="263"/>
      <c r="O787" s="263"/>
      <c r="P787" s="263"/>
      <c r="Q787" s="263"/>
      <c r="R787" s="263"/>
      <c r="S787" s="263"/>
      <c r="T787" s="26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5" t="s">
        <v>159</v>
      </c>
      <c r="AU787" s="265" t="s">
        <v>166</v>
      </c>
      <c r="AV787" s="14" t="s">
        <v>87</v>
      </c>
      <c r="AW787" s="14" t="s">
        <v>33</v>
      </c>
      <c r="AX787" s="14" t="s">
        <v>77</v>
      </c>
      <c r="AY787" s="265" t="s">
        <v>148</v>
      </c>
    </row>
    <row r="788" s="14" customFormat="1">
      <c r="A788" s="14"/>
      <c r="B788" s="255"/>
      <c r="C788" s="256"/>
      <c r="D788" s="240" t="s">
        <v>159</v>
      </c>
      <c r="E788" s="257" t="s">
        <v>1</v>
      </c>
      <c r="F788" s="258" t="s">
        <v>765</v>
      </c>
      <c r="G788" s="256"/>
      <c r="H788" s="259">
        <v>89.019999999999996</v>
      </c>
      <c r="I788" s="260"/>
      <c r="J788" s="256"/>
      <c r="K788" s="256"/>
      <c r="L788" s="261"/>
      <c r="M788" s="262"/>
      <c r="N788" s="263"/>
      <c r="O788" s="263"/>
      <c r="P788" s="263"/>
      <c r="Q788" s="263"/>
      <c r="R788" s="263"/>
      <c r="S788" s="263"/>
      <c r="T788" s="26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5" t="s">
        <v>159</v>
      </c>
      <c r="AU788" s="265" t="s">
        <v>166</v>
      </c>
      <c r="AV788" s="14" t="s">
        <v>87</v>
      </c>
      <c r="AW788" s="14" t="s">
        <v>33</v>
      </c>
      <c r="AX788" s="14" t="s">
        <v>77</v>
      </c>
      <c r="AY788" s="265" t="s">
        <v>148</v>
      </c>
    </row>
    <row r="789" s="14" customFormat="1">
      <c r="A789" s="14"/>
      <c r="B789" s="255"/>
      <c r="C789" s="256"/>
      <c r="D789" s="240" t="s">
        <v>159</v>
      </c>
      <c r="E789" s="257" t="s">
        <v>1</v>
      </c>
      <c r="F789" s="258" t="s">
        <v>766</v>
      </c>
      <c r="G789" s="256"/>
      <c r="H789" s="259">
        <v>4.04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5" t="s">
        <v>159</v>
      </c>
      <c r="AU789" s="265" t="s">
        <v>166</v>
      </c>
      <c r="AV789" s="14" t="s">
        <v>87</v>
      </c>
      <c r="AW789" s="14" t="s">
        <v>33</v>
      </c>
      <c r="AX789" s="14" t="s">
        <v>77</v>
      </c>
      <c r="AY789" s="265" t="s">
        <v>148</v>
      </c>
    </row>
    <row r="790" s="16" customFormat="1">
      <c r="A790" s="16"/>
      <c r="B790" s="277"/>
      <c r="C790" s="278"/>
      <c r="D790" s="240" t="s">
        <v>159</v>
      </c>
      <c r="E790" s="279" t="s">
        <v>1</v>
      </c>
      <c r="F790" s="280" t="s">
        <v>185</v>
      </c>
      <c r="G790" s="278"/>
      <c r="H790" s="281">
        <v>304.16000000000003</v>
      </c>
      <c r="I790" s="282"/>
      <c r="J790" s="278"/>
      <c r="K790" s="278"/>
      <c r="L790" s="283"/>
      <c r="M790" s="284"/>
      <c r="N790" s="285"/>
      <c r="O790" s="285"/>
      <c r="P790" s="285"/>
      <c r="Q790" s="285"/>
      <c r="R790" s="285"/>
      <c r="S790" s="285"/>
      <c r="T790" s="28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T790" s="287" t="s">
        <v>159</v>
      </c>
      <c r="AU790" s="287" t="s">
        <v>166</v>
      </c>
      <c r="AV790" s="16" t="s">
        <v>155</v>
      </c>
      <c r="AW790" s="16" t="s">
        <v>33</v>
      </c>
      <c r="AX790" s="16" t="s">
        <v>85</v>
      </c>
      <c r="AY790" s="287" t="s">
        <v>148</v>
      </c>
    </row>
    <row r="791" s="12" customFormat="1" ht="20.88" customHeight="1">
      <c r="A791" s="12"/>
      <c r="B791" s="211"/>
      <c r="C791" s="212"/>
      <c r="D791" s="213" t="s">
        <v>76</v>
      </c>
      <c r="E791" s="225" t="s">
        <v>767</v>
      </c>
      <c r="F791" s="225" t="s">
        <v>768</v>
      </c>
      <c r="G791" s="212"/>
      <c r="H791" s="212"/>
      <c r="I791" s="215"/>
      <c r="J791" s="226">
        <f>BK791</f>
        <v>0</v>
      </c>
      <c r="K791" s="212"/>
      <c r="L791" s="217"/>
      <c r="M791" s="218"/>
      <c r="N791" s="219"/>
      <c r="O791" s="219"/>
      <c r="P791" s="220">
        <f>SUM(P792:P801)</f>
        <v>0</v>
      </c>
      <c r="Q791" s="219"/>
      <c r="R791" s="220">
        <f>SUM(R792:R801)</f>
        <v>49.305535649999996</v>
      </c>
      <c r="S791" s="219"/>
      <c r="T791" s="221">
        <f>SUM(T792:T801)</f>
        <v>0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222" t="s">
        <v>85</v>
      </c>
      <c r="AT791" s="223" t="s">
        <v>76</v>
      </c>
      <c r="AU791" s="223" t="s">
        <v>87</v>
      </c>
      <c r="AY791" s="222" t="s">
        <v>148</v>
      </c>
      <c r="BK791" s="224">
        <f>SUM(BK792:BK801)</f>
        <v>0</v>
      </c>
    </row>
    <row r="792" s="2" customFormat="1" ht="24.15" customHeight="1">
      <c r="A792" s="39"/>
      <c r="B792" s="40"/>
      <c r="C792" s="227" t="s">
        <v>769</v>
      </c>
      <c r="D792" s="227" t="s">
        <v>150</v>
      </c>
      <c r="E792" s="228" t="s">
        <v>770</v>
      </c>
      <c r="F792" s="229" t="s">
        <v>771</v>
      </c>
      <c r="G792" s="230" t="s">
        <v>204</v>
      </c>
      <c r="H792" s="231">
        <v>32.228999999999999</v>
      </c>
      <c r="I792" s="232"/>
      <c r="J792" s="233">
        <f>ROUND(I792*H792,2)</f>
        <v>0</v>
      </c>
      <c r="K792" s="229" t="s">
        <v>154</v>
      </c>
      <c r="L792" s="45"/>
      <c r="M792" s="234" t="s">
        <v>1</v>
      </c>
      <c r="N792" s="235" t="s">
        <v>42</v>
      </c>
      <c r="O792" s="92"/>
      <c r="P792" s="236">
        <f>O792*H792</f>
        <v>0</v>
      </c>
      <c r="Q792" s="236">
        <v>1.5298499999999999</v>
      </c>
      <c r="R792" s="236">
        <f>Q792*H792</f>
        <v>49.305535649999996</v>
      </c>
      <c r="S792" s="236">
        <v>0</v>
      </c>
      <c r="T792" s="237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8" t="s">
        <v>155</v>
      </c>
      <c r="AT792" s="238" t="s">
        <v>150</v>
      </c>
      <c r="AU792" s="238" t="s">
        <v>166</v>
      </c>
      <c r="AY792" s="18" t="s">
        <v>148</v>
      </c>
      <c r="BE792" s="239">
        <f>IF(N792="základní",J792,0)</f>
        <v>0</v>
      </c>
      <c r="BF792" s="239">
        <f>IF(N792="snížená",J792,0)</f>
        <v>0</v>
      </c>
      <c r="BG792" s="239">
        <f>IF(N792="zákl. přenesená",J792,0)</f>
        <v>0</v>
      </c>
      <c r="BH792" s="239">
        <f>IF(N792="sníž. přenesená",J792,0)</f>
        <v>0</v>
      </c>
      <c r="BI792" s="239">
        <f>IF(N792="nulová",J792,0)</f>
        <v>0</v>
      </c>
      <c r="BJ792" s="18" t="s">
        <v>85</v>
      </c>
      <c r="BK792" s="239">
        <f>ROUND(I792*H792,2)</f>
        <v>0</v>
      </c>
      <c r="BL792" s="18" t="s">
        <v>155</v>
      </c>
      <c r="BM792" s="238" t="s">
        <v>772</v>
      </c>
    </row>
    <row r="793" s="13" customFormat="1">
      <c r="A793" s="13"/>
      <c r="B793" s="245"/>
      <c r="C793" s="246"/>
      <c r="D793" s="240" t="s">
        <v>159</v>
      </c>
      <c r="E793" s="247" t="s">
        <v>1</v>
      </c>
      <c r="F793" s="248" t="s">
        <v>773</v>
      </c>
      <c r="G793" s="246"/>
      <c r="H793" s="247" t="s">
        <v>1</v>
      </c>
      <c r="I793" s="249"/>
      <c r="J793" s="246"/>
      <c r="K793" s="246"/>
      <c r="L793" s="250"/>
      <c r="M793" s="251"/>
      <c r="N793" s="252"/>
      <c r="O793" s="252"/>
      <c r="P793" s="252"/>
      <c r="Q793" s="252"/>
      <c r="R793" s="252"/>
      <c r="S793" s="252"/>
      <c r="T793" s="25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4" t="s">
        <v>159</v>
      </c>
      <c r="AU793" s="254" t="s">
        <v>166</v>
      </c>
      <c r="AV793" s="13" t="s">
        <v>85</v>
      </c>
      <c r="AW793" s="13" t="s">
        <v>33</v>
      </c>
      <c r="AX793" s="13" t="s">
        <v>77</v>
      </c>
      <c r="AY793" s="254" t="s">
        <v>148</v>
      </c>
    </row>
    <row r="794" s="14" customFormat="1">
      <c r="A794" s="14"/>
      <c r="B794" s="255"/>
      <c r="C794" s="256"/>
      <c r="D794" s="240" t="s">
        <v>159</v>
      </c>
      <c r="E794" s="257" t="s">
        <v>1</v>
      </c>
      <c r="F794" s="258" t="s">
        <v>774</v>
      </c>
      <c r="G794" s="256"/>
      <c r="H794" s="259">
        <v>9.5380000000000003</v>
      </c>
      <c r="I794" s="260"/>
      <c r="J794" s="256"/>
      <c r="K794" s="256"/>
      <c r="L794" s="261"/>
      <c r="M794" s="262"/>
      <c r="N794" s="263"/>
      <c r="O794" s="263"/>
      <c r="P794" s="263"/>
      <c r="Q794" s="263"/>
      <c r="R794" s="263"/>
      <c r="S794" s="263"/>
      <c r="T794" s="26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5" t="s">
        <v>159</v>
      </c>
      <c r="AU794" s="265" t="s">
        <v>166</v>
      </c>
      <c r="AV794" s="14" t="s">
        <v>87</v>
      </c>
      <c r="AW794" s="14" t="s">
        <v>33</v>
      </c>
      <c r="AX794" s="14" t="s">
        <v>77</v>
      </c>
      <c r="AY794" s="265" t="s">
        <v>148</v>
      </c>
    </row>
    <row r="795" s="14" customFormat="1">
      <c r="A795" s="14"/>
      <c r="B795" s="255"/>
      <c r="C795" s="256"/>
      <c r="D795" s="240" t="s">
        <v>159</v>
      </c>
      <c r="E795" s="257" t="s">
        <v>1</v>
      </c>
      <c r="F795" s="258" t="s">
        <v>775</v>
      </c>
      <c r="G795" s="256"/>
      <c r="H795" s="259">
        <v>11.631</v>
      </c>
      <c r="I795" s="260"/>
      <c r="J795" s="256"/>
      <c r="K795" s="256"/>
      <c r="L795" s="261"/>
      <c r="M795" s="262"/>
      <c r="N795" s="263"/>
      <c r="O795" s="263"/>
      <c r="P795" s="263"/>
      <c r="Q795" s="263"/>
      <c r="R795" s="263"/>
      <c r="S795" s="263"/>
      <c r="T795" s="26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5" t="s">
        <v>159</v>
      </c>
      <c r="AU795" s="265" t="s">
        <v>166</v>
      </c>
      <c r="AV795" s="14" t="s">
        <v>87</v>
      </c>
      <c r="AW795" s="14" t="s">
        <v>33</v>
      </c>
      <c r="AX795" s="14" t="s">
        <v>77</v>
      </c>
      <c r="AY795" s="265" t="s">
        <v>148</v>
      </c>
    </row>
    <row r="796" s="14" customFormat="1">
      <c r="A796" s="14"/>
      <c r="B796" s="255"/>
      <c r="C796" s="256"/>
      <c r="D796" s="240" t="s">
        <v>159</v>
      </c>
      <c r="E796" s="257" t="s">
        <v>1</v>
      </c>
      <c r="F796" s="258" t="s">
        <v>776</v>
      </c>
      <c r="G796" s="256"/>
      <c r="H796" s="259">
        <v>2.2610000000000001</v>
      </c>
      <c r="I796" s="260"/>
      <c r="J796" s="256"/>
      <c r="K796" s="256"/>
      <c r="L796" s="261"/>
      <c r="M796" s="262"/>
      <c r="N796" s="263"/>
      <c r="O796" s="263"/>
      <c r="P796" s="263"/>
      <c r="Q796" s="263"/>
      <c r="R796" s="263"/>
      <c r="S796" s="263"/>
      <c r="T796" s="26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5" t="s">
        <v>159</v>
      </c>
      <c r="AU796" s="265" t="s">
        <v>166</v>
      </c>
      <c r="AV796" s="14" t="s">
        <v>87</v>
      </c>
      <c r="AW796" s="14" t="s">
        <v>33</v>
      </c>
      <c r="AX796" s="14" t="s">
        <v>77</v>
      </c>
      <c r="AY796" s="265" t="s">
        <v>148</v>
      </c>
    </row>
    <row r="797" s="13" customFormat="1">
      <c r="A797" s="13"/>
      <c r="B797" s="245"/>
      <c r="C797" s="246"/>
      <c r="D797" s="240" t="s">
        <v>159</v>
      </c>
      <c r="E797" s="247" t="s">
        <v>1</v>
      </c>
      <c r="F797" s="248" t="s">
        <v>777</v>
      </c>
      <c r="G797" s="246"/>
      <c r="H797" s="247" t="s">
        <v>1</v>
      </c>
      <c r="I797" s="249"/>
      <c r="J797" s="246"/>
      <c r="K797" s="246"/>
      <c r="L797" s="250"/>
      <c r="M797" s="251"/>
      <c r="N797" s="252"/>
      <c r="O797" s="252"/>
      <c r="P797" s="252"/>
      <c r="Q797" s="252"/>
      <c r="R797" s="252"/>
      <c r="S797" s="252"/>
      <c r="T797" s="25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4" t="s">
        <v>159</v>
      </c>
      <c r="AU797" s="254" t="s">
        <v>166</v>
      </c>
      <c r="AV797" s="13" t="s">
        <v>85</v>
      </c>
      <c r="AW797" s="13" t="s">
        <v>33</v>
      </c>
      <c r="AX797" s="13" t="s">
        <v>77</v>
      </c>
      <c r="AY797" s="254" t="s">
        <v>148</v>
      </c>
    </row>
    <row r="798" s="14" customFormat="1">
      <c r="A798" s="14"/>
      <c r="B798" s="255"/>
      <c r="C798" s="256"/>
      <c r="D798" s="240" t="s">
        <v>159</v>
      </c>
      <c r="E798" s="257" t="s">
        <v>1</v>
      </c>
      <c r="F798" s="258" t="s">
        <v>778</v>
      </c>
      <c r="G798" s="256"/>
      <c r="H798" s="259">
        <v>4.0739999999999998</v>
      </c>
      <c r="I798" s="260"/>
      <c r="J798" s="256"/>
      <c r="K798" s="256"/>
      <c r="L798" s="261"/>
      <c r="M798" s="262"/>
      <c r="N798" s="263"/>
      <c r="O798" s="263"/>
      <c r="P798" s="263"/>
      <c r="Q798" s="263"/>
      <c r="R798" s="263"/>
      <c r="S798" s="263"/>
      <c r="T798" s="26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5" t="s">
        <v>159</v>
      </c>
      <c r="AU798" s="265" t="s">
        <v>166</v>
      </c>
      <c r="AV798" s="14" t="s">
        <v>87</v>
      </c>
      <c r="AW798" s="14" t="s">
        <v>33</v>
      </c>
      <c r="AX798" s="14" t="s">
        <v>77</v>
      </c>
      <c r="AY798" s="265" t="s">
        <v>148</v>
      </c>
    </row>
    <row r="799" s="14" customFormat="1">
      <c r="A799" s="14"/>
      <c r="B799" s="255"/>
      <c r="C799" s="256"/>
      <c r="D799" s="240" t="s">
        <v>159</v>
      </c>
      <c r="E799" s="257" t="s">
        <v>1</v>
      </c>
      <c r="F799" s="258" t="s">
        <v>779</v>
      </c>
      <c r="G799" s="256"/>
      <c r="H799" s="259">
        <v>3.6499999999999999</v>
      </c>
      <c r="I799" s="260"/>
      <c r="J799" s="256"/>
      <c r="K799" s="256"/>
      <c r="L799" s="261"/>
      <c r="M799" s="262"/>
      <c r="N799" s="263"/>
      <c r="O799" s="263"/>
      <c r="P799" s="263"/>
      <c r="Q799" s="263"/>
      <c r="R799" s="263"/>
      <c r="S799" s="263"/>
      <c r="T799" s="26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5" t="s">
        <v>159</v>
      </c>
      <c r="AU799" s="265" t="s">
        <v>166</v>
      </c>
      <c r="AV799" s="14" t="s">
        <v>87</v>
      </c>
      <c r="AW799" s="14" t="s">
        <v>33</v>
      </c>
      <c r="AX799" s="14" t="s">
        <v>77</v>
      </c>
      <c r="AY799" s="265" t="s">
        <v>148</v>
      </c>
    </row>
    <row r="800" s="14" customFormat="1">
      <c r="A800" s="14"/>
      <c r="B800" s="255"/>
      <c r="C800" s="256"/>
      <c r="D800" s="240" t="s">
        <v>159</v>
      </c>
      <c r="E800" s="257" t="s">
        <v>1</v>
      </c>
      <c r="F800" s="258" t="s">
        <v>780</v>
      </c>
      <c r="G800" s="256"/>
      <c r="H800" s="259">
        <v>1.075</v>
      </c>
      <c r="I800" s="260"/>
      <c r="J800" s="256"/>
      <c r="K800" s="256"/>
      <c r="L800" s="261"/>
      <c r="M800" s="262"/>
      <c r="N800" s="263"/>
      <c r="O800" s="263"/>
      <c r="P800" s="263"/>
      <c r="Q800" s="263"/>
      <c r="R800" s="263"/>
      <c r="S800" s="263"/>
      <c r="T800" s="26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5" t="s">
        <v>159</v>
      </c>
      <c r="AU800" s="265" t="s">
        <v>166</v>
      </c>
      <c r="AV800" s="14" t="s">
        <v>87</v>
      </c>
      <c r="AW800" s="14" t="s">
        <v>33</v>
      </c>
      <c r="AX800" s="14" t="s">
        <v>77</v>
      </c>
      <c r="AY800" s="265" t="s">
        <v>148</v>
      </c>
    </row>
    <row r="801" s="16" customFormat="1">
      <c r="A801" s="16"/>
      <c r="B801" s="277"/>
      <c r="C801" s="278"/>
      <c r="D801" s="240" t="s">
        <v>159</v>
      </c>
      <c r="E801" s="279" t="s">
        <v>1</v>
      </c>
      <c r="F801" s="280" t="s">
        <v>185</v>
      </c>
      <c r="G801" s="278"/>
      <c r="H801" s="281">
        <v>32.228999999999999</v>
      </c>
      <c r="I801" s="282"/>
      <c r="J801" s="278"/>
      <c r="K801" s="278"/>
      <c r="L801" s="283"/>
      <c r="M801" s="284"/>
      <c r="N801" s="285"/>
      <c r="O801" s="285"/>
      <c r="P801" s="285"/>
      <c r="Q801" s="285"/>
      <c r="R801" s="285"/>
      <c r="S801" s="285"/>
      <c r="T801" s="28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87" t="s">
        <v>159</v>
      </c>
      <c r="AU801" s="287" t="s">
        <v>166</v>
      </c>
      <c r="AV801" s="16" t="s">
        <v>155</v>
      </c>
      <c r="AW801" s="16" t="s">
        <v>33</v>
      </c>
      <c r="AX801" s="16" t="s">
        <v>85</v>
      </c>
      <c r="AY801" s="287" t="s">
        <v>148</v>
      </c>
    </row>
    <row r="802" s="12" customFormat="1" ht="20.88" customHeight="1">
      <c r="A802" s="12"/>
      <c r="B802" s="211"/>
      <c r="C802" s="212"/>
      <c r="D802" s="213" t="s">
        <v>76</v>
      </c>
      <c r="E802" s="225" t="s">
        <v>781</v>
      </c>
      <c r="F802" s="225" t="s">
        <v>782</v>
      </c>
      <c r="G802" s="212"/>
      <c r="H802" s="212"/>
      <c r="I802" s="215"/>
      <c r="J802" s="226">
        <f>BK802</f>
        <v>0</v>
      </c>
      <c r="K802" s="212"/>
      <c r="L802" s="217"/>
      <c r="M802" s="218"/>
      <c r="N802" s="219"/>
      <c r="O802" s="219"/>
      <c r="P802" s="220">
        <f>SUM(P803:P857)</f>
        <v>0</v>
      </c>
      <c r="Q802" s="219"/>
      <c r="R802" s="220">
        <f>SUM(R803:R857)</f>
        <v>0</v>
      </c>
      <c r="S802" s="219"/>
      <c r="T802" s="221">
        <f>SUM(T803:T857)</f>
        <v>78.826560000000001</v>
      </c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R802" s="222" t="s">
        <v>85</v>
      </c>
      <c r="AT802" s="223" t="s">
        <v>76</v>
      </c>
      <c r="AU802" s="223" t="s">
        <v>87</v>
      </c>
      <c r="AY802" s="222" t="s">
        <v>148</v>
      </c>
      <c r="BK802" s="224">
        <f>SUM(BK803:BK857)</f>
        <v>0</v>
      </c>
    </row>
    <row r="803" s="2" customFormat="1" ht="24.15" customHeight="1">
      <c r="A803" s="39"/>
      <c r="B803" s="40"/>
      <c r="C803" s="227" t="s">
        <v>783</v>
      </c>
      <c r="D803" s="227" t="s">
        <v>150</v>
      </c>
      <c r="E803" s="228" t="s">
        <v>784</v>
      </c>
      <c r="F803" s="229" t="s">
        <v>785</v>
      </c>
      <c r="G803" s="230" t="s">
        <v>176</v>
      </c>
      <c r="H803" s="231">
        <v>11.5</v>
      </c>
      <c r="I803" s="232"/>
      <c r="J803" s="233">
        <f>ROUND(I803*H803,2)</f>
        <v>0</v>
      </c>
      <c r="K803" s="229" t="s">
        <v>154</v>
      </c>
      <c r="L803" s="45"/>
      <c r="M803" s="234" t="s">
        <v>1</v>
      </c>
      <c r="N803" s="235" t="s">
        <v>42</v>
      </c>
      <c r="O803" s="92"/>
      <c r="P803" s="236">
        <f>O803*H803</f>
        <v>0</v>
      </c>
      <c r="Q803" s="236">
        <v>0</v>
      </c>
      <c r="R803" s="236">
        <f>Q803*H803</f>
        <v>0</v>
      </c>
      <c r="S803" s="236">
        <v>0.32000000000000001</v>
      </c>
      <c r="T803" s="237">
        <f>S803*H803</f>
        <v>3.6800000000000002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38" t="s">
        <v>155</v>
      </c>
      <c r="AT803" s="238" t="s">
        <v>150</v>
      </c>
      <c r="AU803" s="238" t="s">
        <v>166</v>
      </c>
      <c r="AY803" s="18" t="s">
        <v>148</v>
      </c>
      <c r="BE803" s="239">
        <f>IF(N803="základní",J803,0)</f>
        <v>0</v>
      </c>
      <c r="BF803" s="239">
        <f>IF(N803="snížená",J803,0)</f>
        <v>0</v>
      </c>
      <c r="BG803" s="239">
        <f>IF(N803="zákl. přenesená",J803,0)</f>
        <v>0</v>
      </c>
      <c r="BH803" s="239">
        <f>IF(N803="sníž. přenesená",J803,0)</f>
        <v>0</v>
      </c>
      <c r="BI803" s="239">
        <f>IF(N803="nulová",J803,0)</f>
        <v>0</v>
      </c>
      <c r="BJ803" s="18" t="s">
        <v>85</v>
      </c>
      <c r="BK803" s="239">
        <f>ROUND(I803*H803,2)</f>
        <v>0</v>
      </c>
      <c r="BL803" s="18" t="s">
        <v>155</v>
      </c>
      <c r="BM803" s="238" t="s">
        <v>786</v>
      </c>
    </row>
    <row r="804" s="13" customFormat="1">
      <c r="A804" s="13"/>
      <c r="B804" s="245"/>
      <c r="C804" s="246"/>
      <c r="D804" s="240" t="s">
        <v>159</v>
      </c>
      <c r="E804" s="247" t="s">
        <v>1</v>
      </c>
      <c r="F804" s="248" t="s">
        <v>242</v>
      </c>
      <c r="G804" s="246"/>
      <c r="H804" s="247" t="s">
        <v>1</v>
      </c>
      <c r="I804" s="249"/>
      <c r="J804" s="246"/>
      <c r="K804" s="246"/>
      <c r="L804" s="250"/>
      <c r="M804" s="251"/>
      <c r="N804" s="252"/>
      <c r="O804" s="252"/>
      <c r="P804" s="252"/>
      <c r="Q804" s="252"/>
      <c r="R804" s="252"/>
      <c r="S804" s="252"/>
      <c r="T804" s="25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54" t="s">
        <v>159</v>
      </c>
      <c r="AU804" s="254" t="s">
        <v>166</v>
      </c>
      <c r="AV804" s="13" t="s">
        <v>85</v>
      </c>
      <c r="AW804" s="13" t="s">
        <v>33</v>
      </c>
      <c r="AX804" s="13" t="s">
        <v>77</v>
      </c>
      <c r="AY804" s="254" t="s">
        <v>148</v>
      </c>
    </row>
    <row r="805" s="14" customFormat="1">
      <c r="A805" s="14"/>
      <c r="B805" s="255"/>
      <c r="C805" s="256"/>
      <c r="D805" s="240" t="s">
        <v>159</v>
      </c>
      <c r="E805" s="257" t="s">
        <v>1</v>
      </c>
      <c r="F805" s="258" t="s">
        <v>787</v>
      </c>
      <c r="G805" s="256"/>
      <c r="H805" s="259">
        <v>10</v>
      </c>
      <c r="I805" s="260"/>
      <c r="J805" s="256"/>
      <c r="K805" s="256"/>
      <c r="L805" s="261"/>
      <c r="M805" s="262"/>
      <c r="N805" s="263"/>
      <c r="O805" s="263"/>
      <c r="P805" s="263"/>
      <c r="Q805" s="263"/>
      <c r="R805" s="263"/>
      <c r="S805" s="263"/>
      <c r="T805" s="26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5" t="s">
        <v>159</v>
      </c>
      <c r="AU805" s="265" t="s">
        <v>166</v>
      </c>
      <c r="AV805" s="14" t="s">
        <v>87</v>
      </c>
      <c r="AW805" s="14" t="s">
        <v>33</v>
      </c>
      <c r="AX805" s="14" t="s">
        <v>77</v>
      </c>
      <c r="AY805" s="265" t="s">
        <v>148</v>
      </c>
    </row>
    <row r="806" s="14" customFormat="1">
      <c r="A806" s="14"/>
      <c r="B806" s="255"/>
      <c r="C806" s="256"/>
      <c r="D806" s="240" t="s">
        <v>159</v>
      </c>
      <c r="E806" s="257" t="s">
        <v>1</v>
      </c>
      <c r="F806" s="258" t="s">
        <v>788</v>
      </c>
      <c r="G806" s="256"/>
      <c r="H806" s="259">
        <v>1.5</v>
      </c>
      <c r="I806" s="260"/>
      <c r="J806" s="256"/>
      <c r="K806" s="256"/>
      <c r="L806" s="261"/>
      <c r="M806" s="262"/>
      <c r="N806" s="263"/>
      <c r="O806" s="263"/>
      <c r="P806" s="263"/>
      <c r="Q806" s="263"/>
      <c r="R806" s="263"/>
      <c r="S806" s="263"/>
      <c r="T806" s="26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5" t="s">
        <v>159</v>
      </c>
      <c r="AU806" s="265" t="s">
        <v>166</v>
      </c>
      <c r="AV806" s="14" t="s">
        <v>87</v>
      </c>
      <c r="AW806" s="14" t="s">
        <v>33</v>
      </c>
      <c r="AX806" s="14" t="s">
        <v>77</v>
      </c>
      <c r="AY806" s="265" t="s">
        <v>148</v>
      </c>
    </row>
    <row r="807" s="16" customFormat="1">
      <c r="A807" s="16"/>
      <c r="B807" s="277"/>
      <c r="C807" s="278"/>
      <c r="D807" s="240" t="s">
        <v>159</v>
      </c>
      <c r="E807" s="279" t="s">
        <v>1</v>
      </c>
      <c r="F807" s="280" t="s">
        <v>185</v>
      </c>
      <c r="G807" s="278"/>
      <c r="H807" s="281">
        <v>11.5</v>
      </c>
      <c r="I807" s="282"/>
      <c r="J807" s="278"/>
      <c r="K807" s="278"/>
      <c r="L807" s="283"/>
      <c r="M807" s="284"/>
      <c r="N807" s="285"/>
      <c r="O807" s="285"/>
      <c r="P807" s="285"/>
      <c r="Q807" s="285"/>
      <c r="R807" s="285"/>
      <c r="S807" s="285"/>
      <c r="T807" s="28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T807" s="287" t="s">
        <v>159</v>
      </c>
      <c r="AU807" s="287" t="s">
        <v>166</v>
      </c>
      <c r="AV807" s="16" t="s">
        <v>155</v>
      </c>
      <c r="AW807" s="16" t="s">
        <v>33</v>
      </c>
      <c r="AX807" s="16" t="s">
        <v>85</v>
      </c>
      <c r="AY807" s="287" t="s">
        <v>148</v>
      </c>
    </row>
    <row r="808" s="2" customFormat="1" ht="24.15" customHeight="1">
      <c r="A808" s="39"/>
      <c r="B808" s="40"/>
      <c r="C808" s="227" t="s">
        <v>789</v>
      </c>
      <c r="D808" s="227" t="s">
        <v>150</v>
      </c>
      <c r="E808" s="228" t="s">
        <v>790</v>
      </c>
      <c r="F808" s="229" t="s">
        <v>791</v>
      </c>
      <c r="G808" s="230" t="s">
        <v>176</v>
      </c>
      <c r="H808" s="231">
        <v>85</v>
      </c>
      <c r="I808" s="232"/>
      <c r="J808" s="233">
        <f>ROUND(I808*H808,2)</f>
        <v>0</v>
      </c>
      <c r="K808" s="229" t="s">
        <v>154</v>
      </c>
      <c r="L808" s="45"/>
      <c r="M808" s="234" t="s">
        <v>1</v>
      </c>
      <c r="N808" s="235" t="s">
        <v>42</v>
      </c>
      <c r="O808" s="92"/>
      <c r="P808" s="236">
        <f>O808*H808</f>
        <v>0</v>
      </c>
      <c r="Q808" s="236">
        <v>0</v>
      </c>
      <c r="R808" s="236">
        <f>Q808*H808</f>
        <v>0</v>
      </c>
      <c r="S808" s="236">
        <v>0.69999999999999996</v>
      </c>
      <c r="T808" s="237">
        <f>S808*H808</f>
        <v>59.499999999999993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8" t="s">
        <v>155</v>
      </c>
      <c r="AT808" s="238" t="s">
        <v>150</v>
      </c>
      <c r="AU808" s="238" t="s">
        <v>166</v>
      </c>
      <c r="AY808" s="18" t="s">
        <v>148</v>
      </c>
      <c r="BE808" s="239">
        <f>IF(N808="základní",J808,0)</f>
        <v>0</v>
      </c>
      <c r="BF808" s="239">
        <f>IF(N808="snížená",J808,0)</f>
        <v>0</v>
      </c>
      <c r="BG808" s="239">
        <f>IF(N808="zákl. přenesená",J808,0)</f>
        <v>0</v>
      </c>
      <c r="BH808" s="239">
        <f>IF(N808="sníž. přenesená",J808,0)</f>
        <v>0</v>
      </c>
      <c r="BI808" s="239">
        <f>IF(N808="nulová",J808,0)</f>
        <v>0</v>
      </c>
      <c r="BJ808" s="18" t="s">
        <v>85</v>
      </c>
      <c r="BK808" s="239">
        <f>ROUND(I808*H808,2)</f>
        <v>0</v>
      </c>
      <c r="BL808" s="18" t="s">
        <v>155</v>
      </c>
      <c r="BM808" s="238" t="s">
        <v>792</v>
      </c>
    </row>
    <row r="809" s="13" customFormat="1">
      <c r="A809" s="13"/>
      <c r="B809" s="245"/>
      <c r="C809" s="246"/>
      <c r="D809" s="240" t="s">
        <v>159</v>
      </c>
      <c r="E809" s="247" t="s">
        <v>1</v>
      </c>
      <c r="F809" s="248" t="s">
        <v>242</v>
      </c>
      <c r="G809" s="246"/>
      <c r="H809" s="247" t="s">
        <v>1</v>
      </c>
      <c r="I809" s="249"/>
      <c r="J809" s="246"/>
      <c r="K809" s="246"/>
      <c r="L809" s="250"/>
      <c r="M809" s="251"/>
      <c r="N809" s="252"/>
      <c r="O809" s="252"/>
      <c r="P809" s="252"/>
      <c r="Q809" s="252"/>
      <c r="R809" s="252"/>
      <c r="S809" s="252"/>
      <c r="T809" s="25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4" t="s">
        <v>159</v>
      </c>
      <c r="AU809" s="254" t="s">
        <v>166</v>
      </c>
      <c r="AV809" s="13" t="s">
        <v>85</v>
      </c>
      <c r="AW809" s="13" t="s">
        <v>33</v>
      </c>
      <c r="AX809" s="13" t="s">
        <v>77</v>
      </c>
      <c r="AY809" s="254" t="s">
        <v>148</v>
      </c>
    </row>
    <row r="810" s="14" customFormat="1">
      <c r="A810" s="14"/>
      <c r="B810" s="255"/>
      <c r="C810" s="256"/>
      <c r="D810" s="240" t="s">
        <v>159</v>
      </c>
      <c r="E810" s="257" t="s">
        <v>1</v>
      </c>
      <c r="F810" s="258" t="s">
        <v>793</v>
      </c>
      <c r="G810" s="256"/>
      <c r="H810" s="259">
        <v>85</v>
      </c>
      <c r="I810" s="260"/>
      <c r="J810" s="256"/>
      <c r="K810" s="256"/>
      <c r="L810" s="261"/>
      <c r="M810" s="262"/>
      <c r="N810" s="263"/>
      <c r="O810" s="263"/>
      <c r="P810" s="263"/>
      <c r="Q810" s="263"/>
      <c r="R810" s="263"/>
      <c r="S810" s="263"/>
      <c r="T810" s="26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5" t="s">
        <v>159</v>
      </c>
      <c r="AU810" s="265" t="s">
        <v>166</v>
      </c>
      <c r="AV810" s="14" t="s">
        <v>87</v>
      </c>
      <c r="AW810" s="14" t="s">
        <v>33</v>
      </c>
      <c r="AX810" s="14" t="s">
        <v>77</v>
      </c>
      <c r="AY810" s="265" t="s">
        <v>148</v>
      </c>
    </row>
    <row r="811" s="16" customFormat="1">
      <c r="A811" s="16"/>
      <c r="B811" s="277"/>
      <c r="C811" s="278"/>
      <c r="D811" s="240" t="s">
        <v>159</v>
      </c>
      <c r="E811" s="279" t="s">
        <v>1</v>
      </c>
      <c r="F811" s="280" t="s">
        <v>185</v>
      </c>
      <c r="G811" s="278"/>
      <c r="H811" s="281">
        <v>85</v>
      </c>
      <c r="I811" s="282"/>
      <c r="J811" s="278"/>
      <c r="K811" s="278"/>
      <c r="L811" s="283"/>
      <c r="M811" s="284"/>
      <c r="N811" s="285"/>
      <c r="O811" s="285"/>
      <c r="P811" s="285"/>
      <c r="Q811" s="285"/>
      <c r="R811" s="285"/>
      <c r="S811" s="285"/>
      <c r="T811" s="28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T811" s="287" t="s">
        <v>159</v>
      </c>
      <c r="AU811" s="287" t="s">
        <v>166</v>
      </c>
      <c r="AV811" s="16" t="s">
        <v>155</v>
      </c>
      <c r="AW811" s="16" t="s">
        <v>33</v>
      </c>
      <c r="AX811" s="16" t="s">
        <v>85</v>
      </c>
      <c r="AY811" s="287" t="s">
        <v>148</v>
      </c>
    </row>
    <row r="812" s="2" customFormat="1" ht="24.15" customHeight="1">
      <c r="A812" s="39"/>
      <c r="B812" s="40"/>
      <c r="C812" s="227" t="s">
        <v>794</v>
      </c>
      <c r="D812" s="227" t="s">
        <v>150</v>
      </c>
      <c r="E812" s="228" t="s">
        <v>795</v>
      </c>
      <c r="F812" s="229" t="s">
        <v>796</v>
      </c>
      <c r="G812" s="230" t="s">
        <v>204</v>
      </c>
      <c r="H812" s="231">
        <v>7.3680000000000003</v>
      </c>
      <c r="I812" s="232"/>
      <c r="J812" s="233">
        <f>ROUND(I812*H812,2)</f>
        <v>0</v>
      </c>
      <c r="K812" s="229" t="s">
        <v>154</v>
      </c>
      <c r="L812" s="45"/>
      <c r="M812" s="234" t="s">
        <v>1</v>
      </c>
      <c r="N812" s="235" t="s">
        <v>42</v>
      </c>
      <c r="O812" s="92"/>
      <c r="P812" s="236">
        <f>O812*H812</f>
        <v>0</v>
      </c>
      <c r="Q812" s="236">
        <v>0</v>
      </c>
      <c r="R812" s="236">
        <f>Q812*H812</f>
        <v>0</v>
      </c>
      <c r="S812" s="236">
        <v>1.9199999999999999</v>
      </c>
      <c r="T812" s="237">
        <f>S812*H812</f>
        <v>14.146560000000001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38" t="s">
        <v>155</v>
      </c>
      <c r="AT812" s="238" t="s">
        <v>150</v>
      </c>
      <c r="AU812" s="238" t="s">
        <v>166</v>
      </c>
      <c r="AY812" s="18" t="s">
        <v>148</v>
      </c>
      <c r="BE812" s="239">
        <f>IF(N812="základní",J812,0)</f>
        <v>0</v>
      </c>
      <c r="BF812" s="239">
        <f>IF(N812="snížená",J812,0)</f>
        <v>0</v>
      </c>
      <c r="BG812" s="239">
        <f>IF(N812="zákl. přenesená",J812,0)</f>
        <v>0</v>
      </c>
      <c r="BH812" s="239">
        <f>IF(N812="sníž. přenesená",J812,0)</f>
        <v>0</v>
      </c>
      <c r="BI812" s="239">
        <f>IF(N812="nulová",J812,0)</f>
        <v>0</v>
      </c>
      <c r="BJ812" s="18" t="s">
        <v>85</v>
      </c>
      <c r="BK812" s="239">
        <f>ROUND(I812*H812,2)</f>
        <v>0</v>
      </c>
      <c r="BL812" s="18" t="s">
        <v>155</v>
      </c>
      <c r="BM812" s="238" t="s">
        <v>797</v>
      </c>
    </row>
    <row r="813" s="13" customFormat="1">
      <c r="A813" s="13"/>
      <c r="B813" s="245"/>
      <c r="C813" s="246"/>
      <c r="D813" s="240" t="s">
        <v>159</v>
      </c>
      <c r="E813" s="247" t="s">
        <v>1</v>
      </c>
      <c r="F813" s="248" t="s">
        <v>246</v>
      </c>
      <c r="G813" s="246"/>
      <c r="H813" s="247" t="s">
        <v>1</v>
      </c>
      <c r="I813" s="249"/>
      <c r="J813" s="246"/>
      <c r="K813" s="246"/>
      <c r="L813" s="250"/>
      <c r="M813" s="251"/>
      <c r="N813" s="252"/>
      <c r="O813" s="252"/>
      <c r="P813" s="252"/>
      <c r="Q813" s="252"/>
      <c r="R813" s="252"/>
      <c r="S813" s="252"/>
      <c r="T813" s="25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4" t="s">
        <v>159</v>
      </c>
      <c r="AU813" s="254" t="s">
        <v>166</v>
      </c>
      <c r="AV813" s="13" t="s">
        <v>85</v>
      </c>
      <c r="AW813" s="13" t="s">
        <v>33</v>
      </c>
      <c r="AX813" s="13" t="s">
        <v>77</v>
      </c>
      <c r="AY813" s="254" t="s">
        <v>148</v>
      </c>
    </row>
    <row r="814" s="14" customFormat="1">
      <c r="A814" s="14"/>
      <c r="B814" s="255"/>
      <c r="C814" s="256"/>
      <c r="D814" s="240" t="s">
        <v>159</v>
      </c>
      <c r="E814" s="257" t="s">
        <v>1</v>
      </c>
      <c r="F814" s="258" t="s">
        <v>798</v>
      </c>
      <c r="G814" s="256"/>
      <c r="H814" s="259">
        <v>2.6419999999999999</v>
      </c>
      <c r="I814" s="260"/>
      <c r="J814" s="256"/>
      <c r="K814" s="256"/>
      <c r="L814" s="261"/>
      <c r="M814" s="262"/>
      <c r="N814" s="263"/>
      <c r="O814" s="263"/>
      <c r="P814" s="263"/>
      <c r="Q814" s="263"/>
      <c r="R814" s="263"/>
      <c r="S814" s="263"/>
      <c r="T814" s="26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5" t="s">
        <v>159</v>
      </c>
      <c r="AU814" s="265" t="s">
        <v>166</v>
      </c>
      <c r="AV814" s="14" t="s">
        <v>87</v>
      </c>
      <c r="AW814" s="14" t="s">
        <v>33</v>
      </c>
      <c r="AX814" s="14" t="s">
        <v>77</v>
      </c>
      <c r="AY814" s="265" t="s">
        <v>148</v>
      </c>
    </row>
    <row r="815" s="14" customFormat="1">
      <c r="A815" s="14"/>
      <c r="B815" s="255"/>
      <c r="C815" s="256"/>
      <c r="D815" s="240" t="s">
        <v>159</v>
      </c>
      <c r="E815" s="257" t="s">
        <v>1</v>
      </c>
      <c r="F815" s="258" t="s">
        <v>799</v>
      </c>
      <c r="G815" s="256"/>
      <c r="H815" s="259">
        <v>1.1819999999999999</v>
      </c>
      <c r="I815" s="260"/>
      <c r="J815" s="256"/>
      <c r="K815" s="256"/>
      <c r="L815" s="261"/>
      <c r="M815" s="262"/>
      <c r="N815" s="263"/>
      <c r="O815" s="263"/>
      <c r="P815" s="263"/>
      <c r="Q815" s="263"/>
      <c r="R815" s="263"/>
      <c r="S815" s="263"/>
      <c r="T815" s="26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65" t="s">
        <v>159</v>
      </c>
      <c r="AU815" s="265" t="s">
        <v>166</v>
      </c>
      <c r="AV815" s="14" t="s">
        <v>87</v>
      </c>
      <c r="AW815" s="14" t="s">
        <v>33</v>
      </c>
      <c r="AX815" s="14" t="s">
        <v>77</v>
      </c>
      <c r="AY815" s="265" t="s">
        <v>148</v>
      </c>
    </row>
    <row r="816" s="13" customFormat="1">
      <c r="A816" s="13"/>
      <c r="B816" s="245"/>
      <c r="C816" s="246"/>
      <c r="D816" s="240" t="s">
        <v>159</v>
      </c>
      <c r="E816" s="247" t="s">
        <v>1</v>
      </c>
      <c r="F816" s="248" t="s">
        <v>800</v>
      </c>
      <c r="G816" s="246"/>
      <c r="H816" s="247" t="s">
        <v>1</v>
      </c>
      <c r="I816" s="249"/>
      <c r="J816" s="246"/>
      <c r="K816" s="246"/>
      <c r="L816" s="250"/>
      <c r="M816" s="251"/>
      <c r="N816" s="252"/>
      <c r="O816" s="252"/>
      <c r="P816" s="252"/>
      <c r="Q816" s="252"/>
      <c r="R816" s="252"/>
      <c r="S816" s="252"/>
      <c r="T816" s="25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4" t="s">
        <v>159</v>
      </c>
      <c r="AU816" s="254" t="s">
        <v>166</v>
      </c>
      <c r="AV816" s="13" t="s">
        <v>85</v>
      </c>
      <c r="AW816" s="13" t="s">
        <v>33</v>
      </c>
      <c r="AX816" s="13" t="s">
        <v>77</v>
      </c>
      <c r="AY816" s="254" t="s">
        <v>148</v>
      </c>
    </row>
    <row r="817" s="14" customFormat="1">
      <c r="A817" s="14"/>
      <c r="B817" s="255"/>
      <c r="C817" s="256"/>
      <c r="D817" s="240" t="s">
        <v>159</v>
      </c>
      <c r="E817" s="257" t="s">
        <v>1</v>
      </c>
      <c r="F817" s="258" t="s">
        <v>801</v>
      </c>
      <c r="G817" s="256"/>
      <c r="H817" s="259">
        <v>1.5189999999999999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5" t="s">
        <v>159</v>
      </c>
      <c r="AU817" s="265" t="s">
        <v>166</v>
      </c>
      <c r="AV817" s="14" t="s">
        <v>87</v>
      </c>
      <c r="AW817" s="14" t="s">
        <v>33</v>
      </c>
      <c r="AX817" s="14" t="s">
        <v>77</v>
      </c>
      <c r="AY817" s="265" t="s">
        <v>148</v>
      </c>
    </row>
    <row r="818" s="14" customFormat="1">
      <c r="A818" s="14"/>
      <c r="B818" s="255"/>
      <c r="C818" s="256"/>
      <c r="D818" s="240" t="s">
        <v>159</v>
      </c>
      <c r="E818" s="257" t="s">
        <v>1</v>
      </c>
      <c r="F818" s="258" t="s">
        <v>802</v>
      </c>
      <c r="G818" s="256"/>
      <c r="H818" s="259">
        <v>1.5189999999999999</v>
      </c>
      <c r="I818" s="260"/>
      <c r="J818" s="256"/>
      <c r="K818" s="256"/>
      <c r="L818" s="261"/>
      <c r="M818" s="262"/>
      <c r="N818" s="263"/>
      <c r="O818" s="263"/>
      <c r="P818" s="263"/>
      <c r="Q818" s="263"/>
      <c r="R818" s="263"/>
      <c r="S818" s="263"/>
      <c r="T818" s="26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5" t="s">
        <v>159</v>
      </c>
      <c r="AU818" s="265" t="s">
        <v>166</v>
      </c>
      <c r="AV818" s="14" t="s">
        <v>87</v>
      </c>
      <c r="AW818" s="14" t="s">
        <v>33</v>
      </c>
      <c r="AX818" s="14" t="s">
        <v>77</v>
      </c>
      <c r="AY818" s="265" t="s">
        <v>148</v>
      </c>
    </row>
    <row r="819" s="14" customFormat="1">
      <c r="A819" s="14"/>
      <c r="B819" s="255"/>
      <c r="C819" s="256"/>
      <c r="D819" s="240" t="s">
        <v>159</v>
      </c>
      <c r="E819" s="257" t="s">
        <v>1</v>
      </c>
      <c r="F819" s="258" t="s">
        <v>803</v>
      </c>
      <c r="G819" s="256"/>
      <c r="H819" s="259">
        <v>0.50600000000000001</v>
      </c>
      <c r="I819" s="260"/>
      <c r="J819" s="256"/>
      <c r="K819" s="256"/>
      <c r="L819" s="261"/>
      <c r="M819" s="262"/>
      <c r="N819" s="263"/>
      <c r="O819" s="263"/>
      <c r="P819" s="263"/>
      <c r="Q819" s="263"/>
      <c r="R819" s="263"/>
      <c r="S819" s="263"/>
      <c r="T819" s="26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5" t="s">
        <v>159</v>
      </c>
      <c r="AU819" s="265" t="s">
        <v>166</v>
      </c>
      <c r="AV819" s="14" t="s">
        <v>87</v>
      </c>
      <c r="AW819" s="14" t="s">
        <v>33</v>
      </c>
      <c r="AX819" s="14" t="s">
        <v>77</v>
      </c>
      <c r="AY819" s="265" t="s">
        <v>148</v>
      </c>
    </row>
    <row r="820" s="16" customFormat="1">
      <c r="A820" s="16"/>
      <c r="B820" s="277"/>
      <c r="C820" s="278"/>
      <c r="D820" s="240" t="s">
        <v>159</v>
      </c>
      <c r="E820" s="279" t="s">
        <v>1</v>
      </c>
      <c r="F820" s="280" t="s">
        <v>185</v>
      </c>
      <c r="G820" s="278"/>
      <c r="H820" s="281">
        <v>7.3680000000000003</v>
      </c>
      <c r="I820" s="282"/>
      <c r="J820" s="278"/>
      <c r="K820" s="278"/>
      <c r="L820" s="283"/>
      <c r="M820" s="284"/>
      <c r="N820" s="285"/>
      <c r="O820" s="285"/>
      <c r="P820" s="285"/>
      <c r="Q820" s="285"/>
      <c r="R820" s="285"/>
      <c r="S820" s="285"/>
      <c r="T820" s="28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T820" s="287" t="s">
        <v>159</v>
      </c>
      <c r="AU820" s="287" t="s">
        <v>166</v>
      </c>
      <c r="AV820" s="16" t="s">
        <v>155</v>
      </c>
      <c r="AW820" s="16" t="s">
        <v>33</v>
      </c>
      <c r="AX820" s="16" t="s">
        <v>85</v>
      </c>
      <c r="AY820" s="287" t="s">
        <v>148</v>
      </c>
    </row>
    <row r="821" s="2" customFormat="1" ht="24.15" customHeight="1">
      <c r="A821" s="39"/>
      <c r="B821" s="40"/>
      <c r="C821" s="227" t="s">
        <v>683</v>
      </c>
      <c r="D821" s="227" t="s">
        <v>150</v>
      </c>
      <c r="E821" s="228" t="s">
        <v>804</v>
      </c>
      <c r="F821" s="229" t="s">
        <v>805</v>
      </c>
      <c r="G821" s="230" t="s">
        <v>552</v>
      </c>
      <c r="H821" s="231">
        <v>10</v>
      </c>
      <c r="I821" s="232"/>
      <c r="J821" s="233">
        <f>ROUND(I821*H821,2)</f>
        <v>0</v>
      </c>
      <c r="K821" s="229" t="s">
        <v>154</v>
      </c>
      <c r="L821" s="45"/>
      <c r="M821" s="234" t="s">
        <v>1</v>
      </c>
      <c r="N821" s="235" t="s">
        <v>42</v>
      </c>
      <c r="O821" s="92"/>
      <c r="P821" s="236">
        <f>O821*H821</f>
        <v>0</v>
      </c>
      <c r="Q821" s="236">
        <v>0</v>
      </c>
      <c r="R821" s="236">
        <f>Q821*H821</f>
        <v>0</v>
      </c>
      <c r="S821" s="236">
        <v>0.14999999999999999</v>
      </c>
      <c r="T821" s="237">
        <f>S821*H821</f>
        <v>1.5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38" t="s">
        <v>155</v>
      </c>
      <c r="AT821" s="238" t="s">
        <v>150</v>
      </c>
      <c r="AU821" s="238" t="s">
        <v>166</v>
      </c>
      <c r="AY821" s="18" t="s">
        <v>148</v>
      </c>
      <c r="BE821" s="239">
        <f>IF(N821="základní",J821,0)</f>
        <v>0</v>
      </c>
      <c r="BF821" s="239">
        <f>IF(N821="snížená",J821,0)</f>
        <v>0</v>
      </c>
      <c r="BG821" s="239">
        <f>IF(N821="zákl. přenesená",J821,0)</f>
        <v>0</v>
      </c>
      <c r="BH821" s="239">
        <f>IF(N821="sníž. přenesená",J821,0)</f>
        <v>0</v>
      </c>
      <c r="BI821" s="239">
        <f>IF(N821="nulová",J821,0)</f>
        <v>0</v>
      </c>
      <c r="BJ821" s="18" t="s">
        <v>85</v>
      </c>
      <c r="BK821" s="239">
        <f>ROUND(I821*H821,2)</f>
        <v>0</v>
      </c>
      <c r="BL821" s="18" t="s">
        <v>155</v>
      </c>
      <c r="BM821" s="238" t="s">
        <v>806</v>
      </c>
    </row>
    <row r="822" s="13" customFormat="1">
      <c r="A822" s="13"/>
      <c r="B822" s="245"/>
      <c r="C822" s="246"/>
      <c r="D822" s="240" t="s">
        <v>159</v>
      </c>
      <c r="E822" s="247" t="s">
        <v>1</v>
      </c>
      <c r="F822" s="248" t="s">
        <v>807</v>
      </c>
      <c r="G822" s="246"/>
      <c r="H822" s="247" t="s">
        <v>1</v>
      </c>
      <c r="I822" s="249"/>
      <c r="J822" s="246"/>
      <c r="K822" s="246"/>
      <c r="L822" s="250"/>
      <c r="M822" s="251"/>
      <c r="N822" s="252"/>
      <c r="O822" s="252"/>
      <c r="P822" s="252"/>
      <c r="Q822" s="252"/>
      <c r="R822" s="252"/>
      <c r="S822" s="252"/>
      <c r="T822" s="25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4" t="s">
        <v>159</v>
      </c>
      <c r="AU822" s="254" t="s">
        <v>166</v>
      </c>
      <c r="AV822" s="13" t="s">
        <v>85</v>
      </c>
      <c r="AW822" s="13" t="s">
        <v>33</v>
      </c>
      <c r="AX822" s="13" t="s">
        <v>77</v>
      </c>
      <c r="AY822" s="254" t="s">
        <v>148</v>
      </c>
    </row>
    <row r="823" s="14" customFormat="1">
      <c r="A823" s="14"/>
      <c r="B823" s="255"/>
      <c r="C823" s="256"/>
      <c r="D823" s="240" t="s">
        <v>159</v>
      </c>
      <c r="E823" s="257" t="s">
        <v>1</v>
      </c>
      <c r="F823" s="258" t="s">
        <v>808</v>
      </c>
      <c r="G823" s="256"/>
      <c r="H823" s="259">
        <v>3</v>
      </c>
      <c r="I823" s="260"/>
      <c r="J823" s="256"/>
      <c r="K823" s="256"/>
      <c r="L823" s="261"/>
      <c r="M823" s="262"/>
      <c r="N823" s="263"/>
      <c r="O823" s="263"/>
      <c r="P823" s="263"/>
      <c r="Q823" s="263"/>
      <c r="R823" s="263"/>
      <c r="S823" s="263"/>
      <c r="T823" s="26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5" t="s">
        <v>159</v>
      </c>
      <c r="AU823" s="265" t="s">
        <v>166</v>
      </c>
      <c r="AV823" s="14" t="s">
        <v>87</v>
      </c>
      <c r="AW823" s="14" t="s">
        <v>33</v>
      </c>
      <c r="AX823" s="14" t="s">
        <v>77</v>
      </c>
      <c r="AY823" s="265" t="s">
        <v>148</v>
      </c>
    </row>
    <row r="824" s="14" customFormat="1">
      <c r="A824" s="14"/>
      <c r="B824" s="255"/>
      <c r="C824" s="256"/>
      <c r="D824" s="240" t="s">
        <v>159</v>
      </c>
      <c r="E824" s="257" t="s">
        <v>1</v>
      </c>
      <c r="F824" s="258" t="s">
        <v>809</v>
      </c>
      <c r="G824" s="256"/>
      <c r="H824" s="259">
        <v>3</v>
      </c>
      <c r="I824" s="260"/>
      <c r="J824" s="256"/>
      <c r="K824" s="256"/>
      <c r="L824" s="261"/>
      <c r="M824" s="262"/>
      <c r="N824" s="263"/>
      <c r="O824" s="263"/>
      <c r="P824" s="263"/>
      <c r="Q824" s="263"/>
      <c r="R824" s="263"/>
      <c r="S824" s="263"/>
      <c r="T824" s="26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5" t="s">
        <v>159</v>
      </c>
      <c r="AU824" s="265" t="s">
        <v>166</v>
      </c>
      <c r="AV824" s="14" t="s">
        <v>87</v>
      </c>
      <c r="AW824" s="14" t="s">
        <v>33</v>
      </c>
      <c r="AX824" s="14" t="s">
        <v>77</v>
      </c>
      <c r="AY824" s="265" t="s">
        <v>148</v>
      </c>
    </row>
    <row r="825" s="14" customFormat="1">
      <c r="A825" s="14"/>
      <c r="B825" s="255"/>
      <c r="C825" s="256"/>
      <c r="D825" s="240" t="s">
        <v>159</v>
      </c>
      <c r="E825" s="257" t="s">
        <v>1</v>
      </c>
      <c r="F825" s="258" t="s">
        <v>810</v>
      </c>
      <c r="G825" s="256"/>
      <c r="H825" s="259">
        <v>1</v>
      </c>
      <c r="I825" s="260"/>
      <c r="J825" s="256"/>
      <c r="K825" s="256"/>
      <c r="L825" s="261"/>
      <c r="M825" s="262"/>
      <c r="N825" s="263"/>
      <c r="O825" s="263"/>
      <c r="P825" s="263"/>
      <c r="Q825" s="263"/>
      <c r="R825" s="263"/>
      <c r="S825" s="263"/>
      <c r="T825" s="26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5" t="s">
        <v>159</v>
      </c>
      <c r="AU825" s="265" t="s">
        <v>166</v>
      </c>
      <c r="AV825" s="14" t="s">
        <v>87</v>
      </c>
      <c r="AW825" s="14" t="s">
        <v>33</v>
      </c>
      <c r="AX825" s="14" t="s">
        <v>77</v>
      </c>
      <c r="AY825" s="265" t="s">
        <v>148</v>
      </c>
    </row>
    <row r="826" s="13" customFormat="1">
      <c r="A826" s="13"/>
      <c r="B826" s="245"/>
      <c r="C826" s="246"/>
      <c r="D826" s="240" t="s">
        <v>159</v>
      </c>
      <c r="E826" s="247" t="s">
        <v>1</v>
      </c>
      <c r="F826" s="248" t="s">
        <v>811</v>
      </c>
      <c r="G826" s="246"/>
      <c r="H826" s="247" t="s">
        <v>1</v>
      </c>
      <c r="I826" s="249"/>
      <c r="J826" s="246"/>
      <c r="K826" s="246"/>
      <c r="L826" s="250"/>
      <c r="M826" s="251"/>
      <c r="N826" s="252"/>
      <c r="O826" s="252"/>
      <c r="P826" s="252"/>
      <c r="Q826" s="252"/>
      <c r="R826" s="252"/>
      <c r="S826" s="252"/>
      <c r="T826" s="25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54" t="s">
        <v>159</v>
      </c>
      <c r="AU826" s="254" t="s">
        <v>166</v>
      </c>
      <c r="AV826" s="13" t="s">
        <v>85</v>
      </c>
      <c r="AW826" s="13" t="s">
        <v>33</v>
      </c>
      <c r="AX826" s="13" t="s">
        <v>77</v>
      </c>
      <c r="AY826" s="254" t="s">
        <v>148</v>
      </c>
    </row>
    <row r="827" s="14" customFormat="1">
      <c r="A827" s="14"/>
      <c r="B827" s="255"/>
      <c r="C827" s="256"/>
      <c r="D827" s="240" t="s">
        <v>159</v>
      </c>
      <c r="E827" s="257" t="s">
        <v>1</v>
      </c>
      <c r="F827" s="258" t="s">
        <v>812</v>
      </c>
      <c r="G827" s="256"/>
      <c r="H827" s="259">
        <v>2</v>
      </c>
      <c r="I827" s="260"/>
      <c r="J827" s="256"/>
      <c r="K827" s="256"/>
      <c r="L827" s="261"/>
      <c r="M827" s="262"/>
      <c r="N827" s="263"/>
      <c r="O827" s="263"/>
      <c r="P827" s="263"/>
      <c r="Q827" s="263"/>
      <c r="R827" s="263"/>
      <c r="S827" s="263"/>
      <c r="T827" s="26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5" t="s">
        <v>159</v>
      </c>
      <c r="AU827" s="265" t="s">
        <v>166</v>
      </c>
      <c r="AV827" s="14" t="s">
        <v>87</v>
      </c>
      <c r="AW827" s="14" t="s">
        <v>33</v>
      </c>
      <c r="AX827" s="14" t="s">
        <v>77</v>
      </c>
      <c r="AY827" s="265" t="s">
        <v>148</v>
      </c>
    </row>
    <row r="828" s="14" customFormat="1">
      <c r="A828" s="14"/>
      <c r="B828" s="255"/>
      <c r="C828" s="256"/>
      <c r="D828" s="240" t="s">
        <v>159</v>
      </c>
      <c r="E828" s="257" t="s">
        <v>1</v>
      </c>
      <c r="F828" s="258" t="s">
        <v>813</v>
      </c>
      <c r="G828" s="256"/>
      <c r="H828" s="259">
        <v>1</v>
      </c>
      <c r="I828" s="260"/>
      <c r="J828" s="256"/>
      <c r="K828" s="256"/>
      <c r="L828" s="261"/>
      <c r="M828" s="262"/>
      <c r="N828" s="263"/>
      <c r="O828" s="263"/>
      <c r="P828" s="263"/>
      <c r="Q828" s="263"/>
      <c r="R828" s="263"/>
      <c r="S828" s="263"/>
      <c r="T828" s="26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5" t="s">
        <v>159</v>
      </c>
      <c r="AU828" s="265" t="s">
        <v>166</v>
      </c>
      <c r="AV828" s="14" t="s">
        <v>87</v>
      </c>
      <c r="AW828" s="14" t="s">
        <v>33</v>
      </c>
      <c r="AX828" s="14" t="s">
        <v>77</v>
      </c>
      <c r="AY828" s="265" t="s">
        <v>148</v>
      </c>
    </row>
    <row r="829" s="16" customFormat="1">
      <c r="A829" s="16"/>
      <c r="B829" s="277"/>
      <c r="C829" s="278"/>
      <c r="D829" s="240" t="s">
        <v>159</v>
      </c>
      <c r="E829" s="279" t="s">
        <v>1</v>
      </c>
      <c r="F829" s="280" t="s">
        <v>185</v>
      </c>
      <c r="G829" s="278"/>
      <c r="H829" s="281">
        <v>10</v>
      </c>
      <c r="I829" s="282"/>
      <c r="J829" s="278"/>
      <c r="K829" s="278"/>
      <c r="L829" s="283"/>
      <c r="M829" s="284"/>
      <c r="N829" s="285"/>
      <c r="O829" s="285"/>
      <c r="P829" s="285"/>
      <c r="Q829" s="285"/>
      <c r="R829" s="285"/>
      <c r="S829" s="285"/>
      <c r="T829" s="28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T829" s="287" t="s">
        <v>159</v>
      </c>
      <c r="AU829" s="287" t="s">
        <v>166</v>
      </c>
      <c r="AV829" s="16" t="s">
        <v>155</v>
      </c>
      <c r="AW829" s="16" t="s">
        <v>33</v>
      </c>
      <c r="AX829" s="16" t="s">
        <v>85</v>
      </c>
      <c r="AY829" s="287" t="s">
        <v>148</v>
      </c>
    </row>
    <row r="830" s="2" customFormat="1" ht="24.15" customHeight="1">
      <c r="A830" s="39"/>
      <c r="B830" s="40"/>
      <c r="C830" s="227" t="s">
        <v>814</v>
      </c>
      <c r="D830" s="227" t="s">
        <v>150</v>
      </c>
      <c r="E830" s="228" t="s">
        <v>815</v>
      </c>
      <c r="F830" s="229" t="s">
        <v>816</v>
      </c>
      <c r="G830" s="230" t="s">
        <v>176</v>
      </c>
      <c r="H830" s="231">
        <v>332.10000000000002</v>
      </c>
      <c r="I830" s="232"/>
      <c r="J830" s="233">
        <f>ROUND(I830*H830,2)</f>
        <v>0</v>
      </c>
      <c r="K830" s="229" t="s">
        <v>1</v>
      </c>
      <c r="L830" s="45"/>
      <c r="M830" s="234" t="s">
        <v>1</v>
      </c>
      <c r="N830" s="235" t="s">
        <v>42</v>
      </c>
      <c r="O830" s="92"/>
      <c r="P830" s="236">
        <f>O830*H830</f>
        <v>0</v>
      </c>
      <c r="Q830" s="236">
        <v>0</v>
      </c>
      <c r="R830" s="236">
        <f>Q830*H830</f>
        <v>0</v>
      </c>
      <c r="S830" s="236">
        <v>0</v>
      </c>
      <c r="T830" s="237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38" t="s">
        <v>155</v>
      </c>
      <c r="AT830" s="238" t="s">
        <v>150</v>
      </c>
      <c r="AU830" s="238" t="s">
        <v>166</v>
      </c>
      <c r="AY830" s="18" t="s">
        <v>148</v>
      </c>
      <c r="BE830" s="239">
        <f>IF(N830="základní",J830,0)</f>
        <v>0</v>
      </c>
      <c r="BF830" s="239">
        <f>IF(N830="snížená",J830,0)</f>
        <v>0</v>
      </c>
      <c r="BG830" s="239">
        <f>IF(N830="zákl. přenesená",J830,0)</f>
        <v>0</v>
      </c>
      <c r="BH830" s="239">
        <f>IF(N830="sníž. přenesená",J830,0)</f>
        <v>0</v>
      </c>
      <c r="BI830" s="239">
        <f>IF(N830="nulová",J830,0)</f>
        <v>0</v>
      </c>
      <c r="BJ830" s="18" t="s">
        <v>85</v>
      </c>
      <c r="BK830" s="239">
        <f>ROUND(I830*H830,2)</f>
        <v>0</v>
      </c>
      <c r="BL830" s="18" t="s">
        <v>155</v>
      </c>
      <c r="BM830" s="238" t="s">
        <v>817</v>
      </c>
    </row>
    <row r="831" s="13" customFormat="1">
      <c r="A831" s="13"/>
      <c r="B831" s="245"/>
      <c r="C831" s="246"/>
      <c r="D831" s="240" t="s">
        <v>159</v>
      </c>
      <c r="E831" s="247" t="s">
        <v>1</v>
      </c>
      <c r="F831" s="248" t="s">
        <v>773</v>
      </c>
      <c r="G831" s="246"/>
      <c r="H831" s="247" t="s">
        <v>1</v>
      </c>
      <c r="I831" s="249"/>
      <c r="J831" s="246"/>
      <c r="K831" s="246"/>
      <c r="L831" s="250"/>
      <c r="M831" s="251"/>
      <c r="N831" s="252"/>
      <c r="O831" s="252"/>
      <c r="P831" s="252"/>
      <c r="Q831" s="252"/>
      <c r="R831" s="252"/>
      <c r="S831" s="252"/>
      <c r="T831" s="25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54" t="s">
        <v>159</v>
      </c>
      <c r="AU831" s="254" t="s">
        <v>166</v>
      </c>
      <c r="AV831" s="13" t="s">
        <v>85</v>
      </c>
      <c r="AW831" s="13" t="s">
        <v>33</v>
      </c>
      <c r="AX831" s="13" t="s">
        <v>77</v>
      </c>
      <c r="AY831" s="254" t="s">
        <v>148</v>
      </c>
    </row>
    <row r="832" s="14" customFormat="1">
      <c r="A832" s="14"/>
      <c r="B832" s="255"/>
      <c r="C832" s="256"/>
      <c r="D832" s="240" t="s">
        <v>159</v>
      </c>
      <c r="E832" s="257" t="s">
        <v>1</v>
      </c>
      <c r="F832" s="258" t="s">
        <v>818</v>
      </c>
      <c r="G832" s="256"/>
      <c r="H832" s="259">
        <v>135</v>
      </c>
      <c r="I832" s="260"/>
      <c r="J832" s="256"/>
      <c r="K832" s="256"/>
      <c r="L832" s="261"/>
      <c r="M832" s="262"/>
      <c r="N832" s="263"/>
      <c r="O832" s="263"/>
      <c r="P832" s="263"/>
      <c r="Q832" s="263"/>
      <c r="R832" s="263"/>
      <c r="S832" s="263"/>
      <c r="T832" s="26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5" t="s">
        <v>159</v>
      </c>
      <c r="AU832" s="265" t="s">
        <v>166</v>
      </c>
      <c r="AV832" s="14" t="s">
        <v>87</v>
      </c>
      <c r="AW832" s="14" t="s">
        <v>33</v>
      </c>
      <c r="AX832" s="14" t="s">
        <v>77</v>
      </c>
      <c r="AY832" s="265" t="s">
        <v>148</v>
      </c>
    </row>
    <row r="833" s="14" customFormat="1">
      <c r="A833" s="14"/>
      <c r="B833" s="255"/>
      <c r="C833" s="256"/>
      <c r="D833" s="240" t="s">
        <v>159</v>
      </c>
      <c r="E833" s="257" t="s">
        <v>1</v>
      </c>
      <c r="F833" s="258" t="s">
        <v>819</v>
      </c>
      <c r="G833" s="256"/>
      <c r="H833" s="259">
        <v>92.599999999999994</v>
      </c>
      <c r="I833" s="260"/>
      <c r="J833" s="256"/>
      <c r="K833" s="256"/>
      <c r="L833" s="261"/>
      <c r="M833" s="262"/>
      <c r="N833" s="263"/>
      <c r="O833" s="263"/>
      <c r="P833" s="263"/>
      <c r="Q833" s="263"/>
      <c r="R833" s="263"/>
      <c r="S833" s="263"/>
      <c r="T833" s="26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65" t="s">
        <v>159</v>
      </c>
      <c r="AU833" s="265" t="s">
        <v>166</v>
      </c>
      <c r="AV833" s="14" t="s">
        <v>87</v>
      </c>
      <c r="AW833" s="14" t="s">
        <v>33</v>
      </c>
      <c r="AX833" s="14" t="s">
        <v>77</v>
      </c>
      <c r="AY833" s="265" t="s">
        <v>148</v>
      </c>
    </row>
    <row r="834" s="14" customFormat="1">
      <c r="A834" s="14"/>
      <c r="B834" s="255"/>
      <c r="C834" s="256"/>
      <c r="D834" s="240" t="s">
        <v>159</v>
      </c>
      <c r="E834" s="257" t="s">
        <v>1</v>
      </c>
      <c r="F834" s="258" t="s">
        <v>820</v>
      </c>
      <c r="G834" s="256"/>
      <c r="H834" s="259">
        <v>8</v>
      </c>
      <c r="I834" s="260"/>
      <c r="J834" s="256"/>
      <c r="K834" s="256"/>
      <c r="L834" s="261"/>
      <c r="M834" s="262"/>
      <c r="N834" s="263"/>
      <c r="O834" s="263"/>
      <c r="P834" s="263"/>
      <c r="Q834" s="263"/>
      <c r="R834" s="263"/>
      <c r="S834" s="263"/>
      <c r="T834" s="26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5" t="s">
        <v>159</v>
      </c>
      <c r="AU834" s="265" t="s">
        <v>166</v>
      </c>
      <c r="AV834" s="14" t="s">
        <v>87</v>
      </c>
      <c r="AW834" s="14" t="s">
        <v>33</v>
      </c>
      <c r="AX834" s="14" t="s">
        <v>77</v>
      </c>
      <c r="AY834" s="265" t="s">
        <v>148</v>
      </c>
    </row>
    <row r="835" s="13" customFormat="1">
      <c r="A835" s="13"/>
      <c r="B835" s="245"/>
      <c r="C835" s="246"/>
      <c r="D835" s="240" t="s">
        <v>159</v>
      </c>
      <c r="E835" s="247" t="s">
        <v>1</v>
      </c>
      <c r="F835" s="248" t="s">
        <v>821</v>
      </c>
      <c r="G835" s="246"/>
      <c r="H835" s="247" t="s">
        <v>1</v>
      </c>
      <c r="I835" s="249"/>
      <c r="J835" s="246"/>
      <c r="K835" s="246"/>
      <c r="L835" s="250"/>
      <c r="M835" s="251"/>
      <c r="N835" s="252"/>
      <c r="O835" s="252"/>
      <c r="P835" s="252"/>
      <c r="Q835" s="252"/>
      <c r="R835" s="252"/>
      <c r="S835" s="252"/>
      <c r="T835" s="25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4" t="s">
        <v>159</v>
      </c>
      <c r="AU835" s="254" t="s">
        <v>166</v>
      </c>
      <c r="AV835" s="13" t="s">
        <v>85</v>
      </c>
      <c r="AW835" s="13" t="s">
        <v>33</v>
      </c>
      <c r="AX835" s="13" t="s">
        <v>77</v>
      </c>
      <c r="AY835" s="254" t="s">
        <v>148</v>
      </c>
    </row>
    <row r="836" s="14" customFormat="1">
      <c r="A836" s="14"/>
      <c r="B836" s="255"/>
      <c r="C836" s="256"/>
      <c r="D836" s="240" t="s">
        <v>159</v>
      </c>
      <c r="E836" s="257" t="s">
        <v>1</v>
      </c>
      <c r="F836" s="258" t="s">
        <v>787</v>
      </c>
      <c r="G836" s="256"/>
      <c r="H836" s="259">
        <v>10</v>
      </c>
      <c r="I836" s="260"/>
      <c r="J836" s="256"/>
      <c r="K836" s="256"/>
      <c r="L836" s="261"/>
      <c r="M836" s="262"/>
      <c r="N836" s="263"/>
      <c r="O836" s="263"/>
      <c r="P836" s="263"/>
      <c r="Q836" s="263"/>
      <c r="R836" s="263"/>
      <c r="S836" s="263"/>
      <c r="T836" s="26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5" t="s">
        <v>159</v>
      </c>
      <c r="AU836" s="265" t="s">
        <v>166</v>
      </c>
      <c r="AV836" s="14" t="s">
        <v>87</v>
      </c>
      <c r="AW836" s="14" t="s">
        <v>33</v>
      </c>
      <c r="AX836" s="14" t="s">
        <v>77</v>
      </c>
      <c r="AY836" s="265" t="s">
        <v>148</v>
      </c>
    </row>
    <row r="837" s="14" customFormat="1">
      <c r="A837" s="14"/>
      <c r="B837" s="255"/>
      <c r="C837" s="256"/>
      <c r="D837" s="240" t="s">
        <v>159</v>
      </c>
      <c r="E837" s="257" t="s">
        <v>1</v>
      </c>
      <c r="F837" s="258" t="s">
        <v>788</v>
      </c>
      <c r="G837" s="256"/>
      <c r="H837" s="259">
        <v>1.5</v>
      </c>
      <c r="I837" s="260"/>
      <c r="J837" s="256"/>
      <c r="K837" s="256"/>
      <c r="L837" s="261"/>
      <c r="M837" s="262"/>
      <c r="N837" s="263"/>
      <c r="O837" s="263"/>
      <c r="P837" s="263"/>
      <c r="Q837" s="263"/>
      <c r="R837" s="263"/>
      <c r="S837" s="263"/>
      <c r="T837" s="26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5" t="s">
        <v>159</v>
      </c>
      <c r="AU837" s="265" t="s">
        <v>166</v>
      </c>
      <c r="AV837" s="14" t="s">
        <v>87</v>
      </c>
      <c r="AW837" s="14" t="s">
        <v>33</v>
      </c>
      <c r="AX837" s="14" t="s">
        <v>77</v>
      </c>
      <c r="AY837" s="265" t="s">
        <v>148</v>
      </c>
    </row>
    <row r="838" s="14" customFormat="1">
      <c r="A838" s="14"/>
      <c r="B838" s="255"/>
      <c r="C838" s="256"/>
      <c r="D838" s="240" t="s">
        <v>159</v>
      </c>
      <c r="E838" s="257" t="s">
        <v>1</v>
      </c>
      <c r="F838" s="258" t="s">
        <v>793</v>
      </c>
      <c r="G838" s="256"/>
      <c r="H838" s="259">
        <v>85</v>
      </c>
      <c r="I838" s="260"/>
      <c r="J838" s="256"/>
      <c r="K838" s="256"/>
      <c r="L838" s="261"/>
      <c r="M838" s="262"/>
      <c r="N838" s="263"/>
      <c r="O838" s="263"/>
      <c r="P838" s="263"/>
      <c r="Q838" s="263"/>
      <c r="R838" s="263"/>
      <c r="S838" s="263"/>
      <c r="T838" s="26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5" t="s">
        <v>159</v>
      </c>
      <c r="AU838" s="265" t="s">
        <v>166</v>
      </c>
      <c r="AV838" s="14" t="s">
        <v>87</v>
      </c>
      <c r="AW838" s="14" t="s">
        <v>33</v>
      </c>
      <c r="AX838" s="14" t="s">
        <v>77</v>
      </c>
      <c r="AY838" s="265" t="s">
        <v>148</v>
      </c>
    </row>
    <row r="839" s="16" customFormat="1">
      <c r="A839" s="16"/>
      <c r="B839" s="277"/>
      <c r="C839" s="278"/>
      <c r="D839" s="240" t="s">
        <v>159</v>
      </c>
      <c r="E839" s="279" t="s">
        <v>1</v>
      </c>
      <c r="F839" s="280" t="s">
        <v>185</v>
      </c>
      <c r="G839" s="278"/>
      <c r="H839" s="281">
        <v>332.10000000000002</v>
      </c>
      <c r="I839" s="282"/>
      <c r="J839" s="278"/>
      <c r="K839" s="278"/>
      <c r="L839" s="283"/>
      <c r="M839" s="284"/>
      <c r="N839" s="285"/>
      <c r="O839" s="285"/>
      <c r="P839" s="285"/>
      <c r="Q839" s="285"/>
      <c r="R839" s="285"/>
      <c r="S839" s="285"/>
      <c r="T839" s="28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T839" s="287" t="s">
        <v>159</v>
      </c>
      <c r="AU839" s="287" t="s">
        <v>166</v>
      </c>
      <c r="AV839" s="16" t="s">
        <v>155</v>
      </c>
      <c r="AW839" s="16" t="s">
        <v>33</v>
      </c>
      <c r="AX839" s="16" t="s">
        <v>85</v>
      </c>
      <c r="AY839" s="287" t="s">
        <v>148</v>
      </c>
    </row>
    <row r="840" s="2" customFormat="1" ht="24.15" customHeight="1">
      <c r="A840" s="39"/>
      <c r="B840" s="40"/>
      <c r="C840" s="227" t="s">
        <v>754</v>
      </c>
      <c r="D840" s="227" t="s">
        <v>150</v>
      </c>
      <c r="E840" s="228" t="s">
        <v>822</v>
      </c>
      <c r="F840" s="229" t="s">
        <v>823</v>
      </c>
      <c r="G840" s="230" t="s">
        <v>315</v>
      </c>
      <c r="H840" s="231">
        <v>78.826999999999998</v>
      </c>
      <c r="I840" s="232"/>
      <c r="J840" s="233">
        <f>ROUND(I840*H840,2)</f>
        <v>0</v>
      </c>
      <c r="K840" s="229" t="s">
        <v>154</v>
      </c>
      <c r="L840" s="45"/>
      <c r="M840" s="234" t="s">
        <v>1</v>
      </c>
      <c r="N840" s="235" t="s">
        <v>42</v>
      </c>
      <c r="O840" s="92"/>
      <c r="P840" s="236">
        <f>O840*H840</f>
        <v>0</v>
      </c>
      <c r="Q840" s="236">
        <v>0</v>
      </c>
      <c r="R840" s="236">
        <f>Q840*H840</f>
        <v>0</v>
      </c>
      <c r="S840" s="236">
        <v>0</v>
      </c>
      <c r="T840" s="237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38" t="s">
        <v>155</v>
      </c>
      <c r="AT840" s="238" t="s">
        <v>150</v>
      </c>
      <c r="AU840" s="238" t="s">
        <v>166</v>
      </c>
      <c r="AY840" s="18" t="s">
        <v>148</v>
      </c>
      <c r="BE840" s="239">
        <f>IF(N840="základní",J840,0)</f>
        <v>0</v>
      </c>
      <c r="BF840" s="239">
        <f>IF(N840="snížená",J840,0)</f>
        <v>0</v>
      </c>
      <c r="BG840" s="239">
        <f>IF(N840="zákl. přenesená",J840,0)</f>
        <v>0</v>
      </c>
      <c r="BH840" s="239">
        <f>IF(N840="sníž. přenesená",J840,0)</f>
        <v>0</v>
      </c>
      <c r="BI840" s="239">
        <f>IF(N840="nulová",J840,0)</f>
        <v>0</v>
      </c>
      <c r="BJ840" s="18" t="s">
        <v>85</v>
      </c>
      <c r="BK840" s="239">
        <f>ROUND(I840*H840,2)</f>
        <v>0</v>
      </c>
      <c r="BL840" s="18" t="s">
        <v>155</v>
      </c>
      <c r="BM840" s="238" t="s">
        <v>824</v>
      </c>
    </row>
    <row r="841" s="2" customFormat="1">
      <c r="A841" s="39"/>
      <c r="B841" s="40"/>
      <c r="C841" s="41"/>
      <c r="D841" s="240" t="s">
        <v>157</v>
      </c>
      <c r="E841" s="41"/>
      <c r="F841" s="241" t="s">
        <v>825</v>
      </c>
      <c r="G841" s="41"/>
      <c r="H841" s="41"/>
      <c r="I841" s="242"/>
      <c r="J841" s="41"/>
      <c r="K841" s="41"/>
      <c r="L841" s="45"/>
      <c r="M841" s="243"/>
      <c r="N841" s="244"/>
      <c r="O841" s="92"/>
      <c r="P841" s="92"/>
      <c r="Q841" s="92"/>
      <c r="R841" s="92"/>
      <c r="S841" s="92"/>
      <c r="T841" s="93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18" t="s">
        <v>157</v>
      </c>
      <c r="AU841" s="18" t="s">
        <v>166</v>
      </c>
    </row>
    <row r="842" s="13" customFormat="1">
      <c r="A842" s="13"/>
      <c r="B842" s="245"/>
      <c r="C842" s="246"/>
      <c r="D842" s="240" t="s">
        <v>159</v>
      </c>
      <c r="E842" s="247" t="s">
        <v>1</v>
      </c>
      <c r="F842" s="248" t="s">
        <v>826</v>
      </c>
      <c r="G842" s="246"/>
      <c r="H842" s="247" t="s">
        <v>1</v>
      </c>
      <c r="I842" s="249"/>
      <c r="J842" s="246"/>
      <c r="K842" s="246"/>
      <c r="L842" s="250"/>
      <c r="M842" s="251"/>
      <c r="N842" s="252"/>
      <c r="O842" s="252"/>
      <c r="P842" s="252"/>
      <c r="Q842" s="252"/>
      <c r="R842" s="252"/>
      <c r="S842" s="252"/>
      <c r="T842" s="25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4" t="s">
        <v>159</v>
      </c>
      <c r="AU842" s="254" t="s">
        <v>166</v>
      </c>
      <c r="AV842" s="13" t="s">
        <v>85</v>
      </c>
      <c r="AW842" s="13" t="s">
        <v>33</v>
      </c>
      <c r="AX842" s="13" t="s">
        <v>77</v>
      </c>
      <c r="AY842" s="254" t="s">
        <v>148</v>
      </c>
    </row>
    <row r="843" s="14" customFormat="1">
      <c r="A843" s="14"/>
      <c r="B843" s="255"/>
      <c r="C843" s="256"/>
      <c r="D843" s="240" t="s">
        <v>159</v>
      </c>
      <c r="E843" s="257" t="s">
        <v>1</v>
      </c>
      <c r="F843" s="258" t="s">
        <v>827</v>
      </c>
      <c r="G843" s="256"/>
      <c r="H843" s="259">
        <v>78.826999999999998</v>
      </c>
      <c r="I843" s="260"/>
      <c r="J843" s="256"/>
      <c r="K843" s="256"/>
      <c r="L843" s="261"/>
      <c r="M843" s="262"/>
      <c r="N843" s="263"/>
      <c r="O843" s="263"/>
      <c r="P843" s="263"/>
      <c r="Q843" s="263"/>
      <c r="R843" s="263"/>
      <c r="S843" s="263"/>
      <c r="T843" s="26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5" t="s">
        <v>159</v>
      </c>
      <c r="AU843" s="265" t="s">
        <v>166</v>
      </c>
      <c r="AV843" s="14" t="s">
        <v>87</v>
      </c>
      <c r="AW843" s="14" t="s">
        <v>33</v>
      </c>
      <c r="AX843" s="14" t="s">
        <v>77</v>
      </c>
      <c r="AY843" s="265" t="s">
        <v>148</v>
      </c>
    </row>
    <row r="844" s="16" customFormat="1">
      <c r="A844" s="16"/>
      <c r="B844" s="277"/>
      <c r="C844" s="278"/>
      <c r="D844" s="240" t="s">
        <v>159</v>
      </c>
      <c r="E844" s="279" t="s">
        <v>1</v>
      </c>
      <c r="F844" s="280" t="s">
        <v>185</v>
      </c>
      <c r="G844" s="278"/>
      <c r="H844" s="281">
        <v>78.826999999999998</v>
      </c>
      <c r="I844" s="282"/>
      <c r="J844" s="278"/>
      <c r="K844" s="278"/>
      <c r="L844" s="283"/>
      <c r="M844" s="284"/>
      <c r="N844" s="285"/>
      <c r="O844" s="285"/>
      <c r="P844" s="285"/>
      <c r="Q844" s="285"/>
      <c r="R844" s="285"/>
      <c r="S844" s="285"/>
      <c r="T844" s="28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T844" s="287" t="s">
        <v>159</v>
      </c>
      <c r="AU844" s="287" t="s">
        <v>166</v>
      </c>
      <c r="AV844" s="16" t="s">
        <v>155</v>
      </c>
      <c r="AW844" s="16" t="s">
        <v>33</v>
      </c>
      <c r="AX844" s="16" t="s">
        <v>85</v>
      </c>
      <c r="AY844" s="287" t="s">
        <v>148</v>
      </c>
    </row>
    <row r="845" s="2" customFormat="1" ht="24.15" customHeight="1">
      <c r="A845" s="39"/>
      <c r="B845" s="40"/>
      <c r="C845" s="227" t="s">
        <v>828</v>
      </c>
      <c r="D845" s="227" t="s">
        <v>150</v>
      </c>
      <c r="E845" s="228" t="s">
        <v>829</v>
      </c>
      <c r="F845" s="229" t="s">
        <v>830</v>
      </c>
      <c r="G845" s="230" t="s">
        <v>315</v>
      </c>
      <c r="H845" s="231">
        <v>867.09699999999998</v>
      </c>
      <c r="I845" s="232"/>
      <c r="J845" s="233">
        <f>ROUND(I845*H845,2)</f>
        <v>0</v>
      </c>
      <c r="K845" s="229" t="s">
        <v>154</v>
      </c>
      <c r="L845" s="45"/>
      <c r="M845" s="234" t="s">
        <v>1</v>
      </c>
      <c r="N845" s="235" t="s">
        <v>42</v>
      </c>
      <c r="O845" s="92"/>
      <c r="P845" s="236">
        <f>O845*H845</f>
        <v>0</v>
      </c>
      <c r="Q845" s="236">
        <v>0</v>
      </c>
      <c r="R845" s="236">
        <f>Q845*H845</f>
        <v>0</v>
      </c>
      <c r="S845" s="236">
        <v>0</v>
      </c>
      <c r="T845" s="237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8" t="s">
        <v>155</v>
      </c>
      <c r="AT845" s="238" t="s">
        <v>150</v>
      </c>
      <c r="AU845" s="238" t="s">
        <v>166</v>
      </c>
      <c r="AY845" s="18" t="s">
        <v>148</v>
      </c>
      <c r="BE845" s="239">
        <f>IF(N845="základní",J845,0)</f>
        <v>0</v>
      </c>
      <c r="BF845" s="239">
        <f>IF(N845="snížená",J845,0)</f>
        <v>0</v>
      </c>
      <c r="BG845" s="239">
        <f>IF(N845="zákl. přenesená",J845,0)</f>
        <v>0</v>
      </c>
      <c r="BH845" s="239">
        <f>IF(N845="sníž. přenesená",J845,0)</f>
        <v>0</v>
      </c>
      <c r="BI845" s="239">
        <f>IF(N845="nulová",J845,0)</f>
        <v>0</v>
      </c>
      <c r="BJ845" s="18" t="s">
        <v>85</v>
      </c>
      <c r="BK845" s="239">
        <f>ROUND(I845*H845,2)</f>
        <v>0</v>
      </c>
      <c r="BL845" s="18" t="s">
        <v>155</v>
      </c>
      <c r="BM845" s="238" t="s">
        <v>831</v>
      </c>
    </row>
    <row r="846" s="13" customFormat="1">
      <c r="A846" s="13"/>
      <c r="B846" s="245"/>
      <c r="C846" s="246"/>
      <c r="D846" s="240" t="s">
        <v>159</v>
      </c>
      <c r="E846" s="247" t="s">
        <v>1</v>
      </c>
      <c r="F846" s="248" t="s">
        <v>832</v>
      </c>
      <c r="G846" s="246"/>
      <c r="H846" s="247" t="s">
        <v>1</v>
      </c>
      <c r="I846" s="249"/>
      <c r="J846" s="246"/>
      <c r="K846" s="246"/>
      <c r="L846" s="250"/>
      <c r="M846" s="251"/>
      <c r="N846" s="252"/>
      <c r="O846" s="252"/>
      <c r="P846" s="252"/>
      <c r="Q846" s="252"/>
      <c r="R846" s="252"/>
      <c r="S846" s="252"/>
      <c r="T846" s="25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4" t="s">
        <v>159</v>
      </c>
      <c r="AU846" s="254" t="s">
        <v>166</v>
      </c>
      <c r="AV846" s="13" t="s">
        <v>85</v>
      </c>
      <c r="AW846" s="13" t="s">
        <v>33</v>
      </c>
      <c r="AX846" s="13" t="s">
        <v>77</v>
      </c>
      <c r="AY846" s="254" t="s">
        <v>148</v>
      </c>
    </row>
    <row r="847" s="14" customFormat="1">
      <c r="A847" s="14"/>
      <c r="B847" s="255"/>
      <c r="C847" s="256"/>
      <c r="D847" s="240" t="s">
        <v>159</v>
      </c>
      <c r="E847" s="257" t="s">
        <v>1</v>
      </c>
      <c r="F847" s="258" t="s">
        <v>833</v>
      </c>
      <c r="G847" s="256"/>
      <c r="H847" s="259">
        <v>867.09699999999998</v>
      </c>
      <c r="I847" s="260"/>
      <c r="J847" s="256"/>
      <c r="K847" s="256"/>
      <c r="L847" s="261"/>
      <c r="M847" s="262"/>
      <c r="N847" s="263"/>
      <c r="O847" s="263"/>
      <c r="P847" s="263"/>
      <c r="Q847" s="263"/>
      <c r="R847" s="263"/>
      <c r="S847" s="263"/>
      <c r="T847" s="26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5" t="s">
        <v>159</v>
      </c>
      <c r="AU847" s="265" t="s">
        <v>166</v>
      </c>
      <c r="AV847" s="14" t="s">
        <v>87</v>
      </c>
      <c r="AW847" s="14" t="s">
        <v>33</v>
      </c>
      <c r="AX847" s="14" t="s">
        <v>77</v>
      </c>
      <c r="AY847" s="265" t="s">
        <v>148</v>
      </c>
    </row>
    <row r="848" s="16" customFormat="1">
      <c r="A848" s="16"/>
      <c r="B848" s="277"/>
      <c r="C848" s="278"/>
      <c r="D848" s="240" t="s">
        <v>159</v>
      </c>
      <c r="E848" s="279" t="s">
        <v>1</v>
      </c>
      <c r="F848" s="280" t="s">
        <v>185</v>
      </c>
      <c r="G848" s="278"/>
      <c r="H848" s="281">
        <v>867.09699999999998</v>
      </c>
      <c r="I848" s="282"/>
      <c r="J848" s="278"/>
      <c r="K848" s="278"/>
      <c r="L848" s="283"/>
      <c r="M848" s="284"/>
      <c r="N848" s="285"/>
      <c r="O848" s="285"/>
      <c r="P848" s="285"/>
      <c r="Q848" s="285"/>
      <c r="R848" s="285"/>
      <c r="S848" s="285"/>
      <c r="T848" s="28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T848" s="287" t="s">
        <v>159</v>
      </c>
      <c r="AU848" s="287" t="s">
        <v>166</v>
      </c>
      <c r="AV848" s="16" t="s">
        <v>155</v>
      </c>
      <c r="AW848" s="16" t="s">
        <v>33</v>
      </c>
      <c r="AX848" s="16" t="s">
        <v>85</v>
      </c>
      <c r="AY848" s="287" t="s">
        <v>148</v>
      </c>
    </row>
    <row r="849" s="2" customFormat="1" ht="37.8" customHeight="1">
      <c r="A849" s="39"/>
      <c r="B849" s="40"/>
      <c r="C849" s="227" t="s">
        <v>767</v>
      </c>
      <c r="D849" s="227" t="s">
        <v>150</v>
      </c>
      <c r="E849" s="228" t="s">
        <v>834</v>
      </c>
      <c r="F849" s="229" t="s">
        <v>835</v>
      </c>
      <c r="G849" s="230" t="s">
        <v>315</v>
      </c>
      <c r="H849" s="231">
        <v>77.326999999999998</v>
      </c>
      <c r="I849" s="232"/>
      <c r="J849" s="233">
        <f>ROUND(I849*H849,2)</f>
        <v>0</v>
      </c>
      <c r="K849" s="229" t="s">
        <v>154</v>
      </c>
      <c r="L849" s="45"/>
      <c r="M849" s="234" t="s">
        <v>1</v>
      </c>
      <c r="N849" s="235" t="s">
        <v>42</v>
      </c>
      <c r="O849" s="92"/>
      <c r="P849" s="236">
        <f>O849*H849</f>
        <v>0</v>
      </c>
      <c r="Q849" s="236">
        <v>0</v>
      </c>
      <c r="R849" s="236">
        <f>Q849*H849</f>
        <v>0</v>
      </c>
      <c r="S849" s="236">
        <v>0</v>
      </c>
      <c r="T849" s="237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38" t="s">
        <v>155</v>
      </c>
      <c r="AT849" s="238" t="s">
        <v>150</v>
      </c>
      <c r="AU849" s="238" t="s">
        <v>166</v>
      </c>
      <c r="AY849" s="18" t="s">
        <v>148</v>
      </c>
      <c r="BE849" s="239">
        <f>IF(N849="základní",J849,0)</f>
        <v>0</v>
      </c>
      <c r="BF849" s="239">
        <f>IF(N849="snížená",J849,0)</f>
        <v>0</v>
      </c>
      <c r="BG849" s="239">
        <f>IF(N849="zákl. přenesená",J849,0)</f>
        <v>0</v>
      </c>
      <c r="BH849" s="239">
        <f>IF(N849="sníž. přenesená",J849,0)</f>
        <v>0</v>
      </c>
      <c r="BI849" s="239">
        <f>IF(N849="nulová",J849,0)</f>
        <v>0</v>
      </c>
      <c r="BJ849" s="18" t="s">
        <v>85</v>
      </c>
      <c r="BK849" s="239">
        <f>ROUND(I849*H849,2)</f>
        <v>0</v>
      </c>
      <c r="BL849" s="18" t="s">
        <v>155</v>
      </c>
      <c r="BM849" s="238" t="s">
        <v>836</v>
      </c>
    </row>
    <row r="850" s="13" customFormat="1">
      <c r="A850" s="13"/>
      <c r="B850" s="245"/>
      <c r="C850" s="246"/>
      <c r="D850" s="240" t="s">
        <v>159</v>
      </c>
      <c r="E850" s="247" t="s">
        <v>1</v>
      </c>
      <c r="F850" s="248" t="s">
        <v>826</v>
      </c>
      <c r="G850" s="246"/>
      <c r="H850" s="247" t="s">
        <v>1</v>
      </c>
      <c r="I850" s="249"/>
      <c r="J850" s="246"/>
      <c r="K850" s="246"/>
      <c r="L850" s="250"/>
      <c r="M850" s="251"/>
      <c r="N850" s="252"/>
      <c r="O850" s="252"/>
      <c r="P850" s="252"/>
      <c r="Q850" s="252"/>
      <c r="R850" s="252"/>
      <c r="S850" s="252"/>
      <c r="T850" s="25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4" t="s">
        <v>159</v>
      </c>
      <c r="AU850" s="254" t="s">
        <v>166</v>
      </c>
      <c r="AV850" s="13" t="s">
        <v>85</v>
      </c>
      <c r="AW850" s="13" t="s">
        <v>33</v>
      </c>
      <c r="AX850" s="13" t="s">
        <v>77</v>
      </c>
      <c r="AY850" s="254" t="s">
        <v>148</v>
      </c>
    </row>
    <row r="851" s="14" customFormat="1">
      <c r="A851" s="14"/>
      <c r="B851" s="255"/>
      <c r="C851" s="256"/>
      <c r="D851" s="240" t="s">
        <v>159</v>
      </c>
      <c r="E851" s="257" t="s">
        <v>1</v>
      </c>
      <c r="F851" s="258" t="s">
        <v>837</v>
      </c>
      <c r="G851" s="256"/>
      <c r="H851" s="259">
        <v>63.18</v>
      </c>
      <c r="I851" s="260"/>
      <c r="J851" s="256"/>
      <c r="K851" s="256"/>
      <c r="L851" s="261"/>
      <c r="M851" s="262"/>
      <c r="N851" s="263"/>
      <c r="O851" s="263"/>
      <c r="P851" s="263"/>
      <c r="Q851" s="263"/>
      <c r="R851" s="263"/>
      <c r="S851" s="263"/>
      <c r="T851" s="26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5" t="s">
        <v>159</v>
      </c>
      <c r="AU851" s="265" t="s">
        <v>166</v>
      </c>
      <c r="AV851" s="14" t="s">
        <v>87</v>
      </c>
      <c r="AW851" s="14" t="s">
        <v>33</v>
      </c>
      <c r="AX851" s="14" t="s">
        <v>77</v>
      </c>
      <c r="AY851" s="265" t="s">
        <v>148</v>
      </c>
    </row>
    <row r="852" s="14" customFormat="1">
      <c r="A852" s="14"/>
      <c r="B852" s="255"/>
      <c r="C852" s="256"/>
      <c r="D852" s="240" t="s">
        <v>159</v>
      </c>
      <c r="E852" s="257" t="s">
        <v>1</v>
      </c>
      <c r="F852" s="258" t="s">
        <v>838</v>
      </c>
      <c r="G852" s="256"/>
      <c r="H852" s="259">
        <v>14.147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5" t="s">
        <v>159</v>
      </c>
      <c r="AU852" s="265" t="s">
        <v>166</v>
      </c>
      <c r="AV852" s="14" t="s">
        <v>87</v>
      </c>
      <c r="AW852" s="14" t="s">
        <v>33</v>
      </c>
      <c r="AX852" s="14" t="s">
        <v>77</v>
      </c>
      <c r="AY852" s="265" t="s">
        <v>148</v>
      </c>
    </row>
    <row r="853" s="16" customFormat="1">
      <c r="A853" s="16"/>
      <c r="B853" s="277"/>
      <c r="C853" s="278"/>
      <c r="D853" s="240" t="s">
        <v>159</v>
      </c>
      <c r="E853" s="279" t="s">
        <v>1</v>
      </c>
      <c r="F853" s="280" t="s">
        <v>185</v>
      </c>
      <c r="G853" s="278"/>
      <c r="H853" s="281">
        <v>77.326999999999998</v>
      </c>
      <c r="I853" s="282"/>
      <c r="J853" s="278"/>
      <c r="K853" s="278"/>
      <c r="L853" s="283"/>
      <c r="M853" s="284"/>
      <c r="N853" s="285"/>
      <c r="O853" s="285"/>
      <c r="P853" s="285"/>
      <c r="Q853" s="285"/>
      <c r="R853" s="285"/>
      <c r="S853" s="285"/>
      <c r="T853" s="28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T853" s="287" t="s">
        <v>159</v>
      </c>
      <c r="AU853" s="287" t="s">
        <v>166</v>
      </c>
      <c r="AV853" s="16" t="s">
        <v>155</v>
      </c>
      <c r="AW853" s="16" t="s">
        <v>33</v>
      </c>
      <c r="AX853" s="16" t="s">
        <v>85</v>
      </c>
      <c r="AY853" s="287" t="s">
        <v>148</v>
      </c>
    </row>
    <row r="854" s="2" customFormat="1" ht="33" customHeight="1">
      <c r="A854" s="39"/>
      <c r="B854" s="40"/>
      <c r="C854" s="227" t="s">
        <v>839</v>
      </c>
      <c r="D854" s="227" t="s">
        <v>150</v>
      </c>
      <c r="E854" s="228" t="s">
        <v>840</v>
      </c>
      <c r="F854" s="229" t="s">
        <v>841</v>
      </c>
      <c r="G854" s="230" t="s">
        <v>315</v>
      </c>
      <c r="H854" s="231">
        <v>1.5</v>
      </c>
      <c r="I854" s="232"/>
      <c r="J854" s="233">
        <f>ROUND(I854*H854,2)</f>
        <v>0</v>
      </c>
      <c r="K854" s="229" t="s">
        <v>154</v>
      </c>
      <c r="L854" s="45"/>
      <c r="M854" s="234" t="s">
        <v>1</v>
      </c>
      <c r="N854" s="235" t="s">
        <v>42</v>
      </c>
      <c r="O854" s="92"/>
      <c r="P854" s="236">
        <f>O854*H854</f>
        <v>0</v>
      </c>
      <c r="Q854" s="236">
        <v>0</v>
      </c>
      <c r="R854" s="236">
        <f>Q854*H854</f>
        <v>0</v>
      </c>
      <c r="S854" s="236">
        <v>0</v>
      </c>
      <c r="T854" s="237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38" t="s">
        <v>155</v>
      </c>
      <c r="AT854" s="238" t="s">
        <v>150</v>
      </c>
      <c r="AU854" s="238" t="s">
        <v>166</v>
      </c>
      <c r="AY854" s="18" t="s">
        <v>148</v>
      </c>
      <c r="BE854" s="239">
        <f>IF(N854="základní",J854,0)</f>
        <v>0</v>
      </c>
      <c r="BF854" s="239">
        <f>IF(N854="snížená",J854,0)</f>
        <v>0</v>
      </c>
      <c r="BG854" s="239">
        <f>IF(N854="zákl. přenesená",J854,0)</f>
        <v>0</v>
      </c>
      <c r="BH854" s="239">
        <f>IF(N854="sníž. přenesená",J854,0)</f>
        <v>0</v>
      </c>
      <c r="BI854" s="239">
        <f>IF(N854="nulová",J854,0)</f>
        <v>0</v>
      </c>
      <c r="BJ854" s="18" t="s">
        <v>85</v>
      </c>
      <c r="BK854" s="239">
        <f>ROUND(I854*H854,2)</f>
        <v>0</v>
      </c>
      <c r="BL854" s="18" t="s">
        <v>155</v>
      </c>
      <c r="BM854" s="238" t="s">
        <v>842</v>
      </c>
    </row>
    <row r="855" s="13" customFormat="1">
      <c r="A855" s="13"/>
      <c r="B855" s="245"/>
      <c r="C855" s="246"/>
      <c r="D855" s="240" t="s">
        <v>159</v>
      </c>
      <c r="E855" s="247" t="s">
        <v>1</v>
      </c>
      <c r="F855" s="248" t="s">
        <v>826</v>
      </c>
      <c r="G855" s="246"/>
      <c r="H855" s="247" t="s">
        <v>1</v>
      </c>
      <c r="I855" s="249"/>
      <c r="J855" s="246"/>
      <c r="K855" s="246"/>
      <c r="L855" s="250"/>
      <c r="M855" s="251"/>
      <c r="N855" s="252"/>
      <c r="O855" s="252"/>
      <c r="P855" s="252"/>
      <c r="Q855" s="252"/>
      <c r="R855" s="252"/>
      <c r="S855" s="252"/>
      <c r="T855" s="25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54" t="s">
        <v>159</v>
      </c>
      <c r="AU855" s="254" t="s">
        <v>166</v>
      </c>
      <c r="AV855" s="13" t="s">
        <v>85</v>
      </c>
      <c r="AW855" s="13" t="s">
        <v>33</v>
      </c>
      <c r="AX855" s="13" t="s">
        <v>77</v>
      </c>
      <c r="AY855" s="254" t="s">
        <v>148</v>
      </c>
    </row>
    <row r="856" s="14" customFormat="1">
      <c r="A856" s="14"/>
      <c r="B856" s="255"/>
      <c r="C856" s="256"/>
      <c r="D856" s="240" t="s">
        <v>159</v>
      </c>
      <c r="E856" s="257" t="s">
        <v>1</v>
      </c>
      <c r="F856" s="258" t="s">
        <v>843</v>
      </c>
      <c r="G856" s="256"/>
      <c r="H856" s="259">
        <v>1.5</v>
      </c>
      <c r="I856" s="260"/>
      <c r="J856" s="256"/>
      <c r="K856" s="256"/>
      <c r="L856" s="261"/>
      <c r="M856" s="262"/>
      <c r="N856" s="263"/>
      <c r="O856" s="263"/>
      <c r="P856" s="263"/>
      <c r="Q856" s="263"/>
      <c r="R856" s="263"/>
      <c r="S856" s="263"/>
      <c r="T856" s="26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5" t="s">
        <v>159</v>
      </c>
      <c r="AU856" s="265" t="s">
        <v>166</v>
      </c>
      <c r="AV856" s="14" t="s">
        <v>87</v>
      </c>
      <c r="AW856" s="14" t="s">
        <v>33</v>
      </c>
      <c r="AX856" s="14" t="s">
        <v>77</v>
      </c>
      <c r="AY856" s="265" t="s">
        <v>148</v>
      </c>
    </row>
    <row r="857" s="16" customFormat="1">
      <c r="A857" s="16"/>
      <c r="B857" s="277"/>
      <c r="C857" s="278"/>
      <c r="D857" s="240" t="s">
        <v>159</v>
      </c>
      <c r="E857" s="279" t="s">
        <v>1</v>
      </c>
      <c r="F857" s="280" t="s">
        <v>185</v>
      </c>
      <c r="G857" s="278"/>
      <c r="H857" s="281">
        <v>1.5</v>
      </c>
      <c r="I857" s="282"/>
      <c r="J857" s="278"/>
      <c r="K857" s="278"/>
      <c r="L857" s="283"/>
      <c r="M857" s="284"/>
      <c r="N857" s="285"/>
      <c r="O857" s="285"/>
      <c r="P857" s="285"/>
      <c r="Q857" s="285"/>
      <c r="R857" s="285"/>
      <c r="S857" s="285"/>
      <c r="T857" s="28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T857" s="287" t="s">
        <v>159</v>
      </c>
      <c r="AU857" s="287" t="s">
        <v>166</v>
      </c>
      <c r="AV857" s="16" t="s">
        <v>155</v>
      </c>
      <c r="AW857" s="16" t="s">
        <v>33</v>
      </c>
      <c r="AX857" s="16" t="s">
        <v>85</v>
      </c>
      <c r="AY857" s="287" t="s">
        <v>148</v>
      </c>
    </row>
    <row r="858" s="12" customFormat="1" ht="22.8" customHeight="1">
      <c r="A858" s="12"/>
      <c r="B858" s="211"/>
      <c r="C858" s="212"/>
      <c r="D858" s="213" t="s">
        <v>76</v>
      </c>
      <c r="E858" s="225" t="s">
        <v>844</v>
      </c>
      <c r="F858" s="225" t="s">
        <v>845</v>
      </c>
      <c r="G858" s="212"/>
      <c r="H858" s="212"/>
      <c r="I858" s="215"/>
      <c r="J858" s="226">
        <f>BK858</f>
        <v>0</v>
      </c>
      <c r="K858" s="212"/>
      <c r="L858" s="217"/>
      <c r="M858" s="218"/>
      <c r="N858" s="219"/>
      <c r="O858" s="219"/>
      <c r="P858" s="220">
        <f>P859</f>
        <v>0</v>
      </c>
      <c r="Q858" s="219"/>
      <c r="R858" s="220">
        <f>R859</f>
        <v>0</v>
      </c>
      <c r="S858" s="219"/>
      <c r="T858" s="221">
        <f>T859</f>
        <v>0</v>
      </c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R858" s="222" t="s">
        <v>85</v>
      </c>
      <c r="AT858" s="223" t="s">
        <v>76</v>
      </c>
      <c r="AU858" s="223" t="s">
        <v>85</v>
      </c>
      <c r="AY858" s="222" t="s">
        <v>148</v>
      </c>
      <c r="BK858" s="224">
        <f>BK859</f>
        <v>0</v>
      </c>
    </row>
    <row r="859" s="2" customFormat="1" ht="24.15" customHeight="1">
      <c r="A859" s="39"/>
      <c r="B859" s="40"/>
      <c r="C859" s="227" t="s">
        <v>846</v>
      </c>
      <c r="D859" s="227" t="s">
        <v>150</v>
      </c>
      <c r="E859" s="228" t="s">
        <v>847</v>
      </c>
      <c r="F859" s="229" t="s">
        <v>848</v>
      </c>
      <c r="G859" s="230" t="s">
        <v>315</v>
      </c>
      <c r="H859" s="231">
        <v>449.73399999999998</v>
      </c>
      <c r="I859" s="232"/>
      <c r="J859" s="233">
        <f>ROUND(I859*H859,2)</f>
        <v>0</v>
      </c>
      <c r="K859" s="229" t="s">
        <v>154</v>
      </c>
      <c r="L859" s="45"/>
      <c r="M859" s="234" t="s">
        <v>1</v>
      </c>
      <c r="N859" s="235" t="s">
        <v>42</v>
      </c>
      <c r="O859" s="92"/>
      <c r="P859" s="236">
        <f>O859*H859</f>
        <v>0</v>
      </c>
      <c r="Q859" s="236">
        <v>0</v>
      </c>
      <c r="R859" s="236">
        <f>Q859*H859</f>
        <v>0</v>
      </c>
      <c r="S859" s="236">
        <v>0</v>
      </c>
      <c r="T859" s="237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38" t="s">
        <v>155</v>
      </c>
      <c r="AT859" s="238" t="s">
        <v>150</v>
      </c>
      <c r="AU859" s="238" t="s">
        <v>87</v>
      </c>
      <c r="AY859" s="18" t="s">
        <v>148</v>
      </c>
      <c r="BE859" s="239">
        <f>IF(N859="základní",J859,0)</f>
        <v>0</v>
      </c>
      <c r="BF859" s="239">
        <f>IF(N859="snížená",J859,0)</f>
        <v>0</v>
      </c>
      <c r="BG859" s="239">
        <f>IF(N859="zákl. přenesená",J859,0)</f>
        <v>0</v>
      </c>
      <c r="BH859" s="239">
        <f>IF(N859="sníž. přenesená",J859,0)</f>
        <v>0</v>
      </c>
      <c r="BI859" s="239">
        <f>IF(N859="nulová",J859,0)</f>
        <v>0</v>
      </c>
      <c r="BJ859" s="18" t="s">
        <v>85</v>
      </c>
      <c r="BK859" s="239">
        <f>ROUND(I859*H859,2)</f>
        <v>0</v>
      </c>
      <c r="BL859" s="18" t="s">
        <v>155</v>
      </c>
      <c r="BM859" s="238" t="s">
        <v>849</v>
      </c>
    </row>
    <row r="860" s="12" customFormat="1" ht="25.92" customHeight="1">
      <c r="A860" s="12"/>
      <c r="B860" s="211"/>
      <c r="C860" s="212"/>
      <c r="D860" s="213" t="s">
        <v>76</v>
      </c>
      <c r="E860" s="214" t="s">
        <v>363</v>
      </c>
      <c r="F860" s="214" t="s">
        <v>850</v>
      </c>
      <c r="G860" s="212"/>
      <c r="H860" s="212"/>
      <c r="I860" s="215"/>
      <c r="J860" s="216">
        <f>BK860</f>
        <v>0</v>
      </c>
      <c r="K860" s="212"/>
      <c r="L860" s="217"/>
      <c r="M860" s="218"/>
      <c r="N860" s="219"/>
      <c r="O860" s="219"/>
      <c r="P860" s="220">
        <f>P861</f>
        <v>0</v>
      </c>
      <c r="Q860" s="219"/>
      <c r="R860" s="220">
        <f>R861</f>
        <v>0</v>
      </c>
      <c r="S860" s="219"/>
      <c r="T860" s="221">
        <f>T861</f>
        <v>0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22" t="s">
        <v>166</v>
      </c>
      <c r="AT860" s="223" t="s">
        <v>76</v>
      </c>
      <c r="AU860" s="223" t="s">
        <v>77</v>
      </c>
      <c r="AY860" s="222" t="s">
        <v>148</v>
      </c>
      <c r="BK860" s="224">
        <f>BK861</f>
        <v>0</v>
      </c>
    </row>
    <row r="861" s="12" customFormat="1" ht="22.8" customHeight="1">
      <c r="A861" s="12"/>
      <c r="B861" s="211"/>
      <c r="C861" s="212"/>
      <c r="D861" s="213" t="s">
        <v>76</v>
      </c>
      <c r="E861" s="225" t="s">
        <v>851</v>
      </c>
      <c r="F861" s="225" t="s">
        <v>852</v>
      </c>
      <c r="G861" s="212"/>
      <c r="H861" s="212"/>
      <c r="I861" s="215"/>
      <c r="J861" s="226">
        <f>BK861</f>
        <v>0</v>
      </c>
      <c r="K861" s="212"/>
      <c r="L861" s="217"/>
      <c r="M861" s="218"/>
      <c r="N861" s="219"/>
      <c r="O861" s="219"/>
      <c r="P861" s="220">
        <f>SUM(P862:P872)</f>
        <v>0</v>
      </c>
      <c r="Q861" s="219"/>
      <c r="R861" s="220">
        <f>SUM(R862:R872)</f>
        <v>0</v>
      </c>
      <c r="S861" s="219"/>
      <c r="T861" s="221">
        <f>SUM(T862:T872)</f>
        <v>0</v>
      </c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R861" s="222" t="s">
        <v>166</v>
      </c>
      <c r="AT861" s="223" t="s">
        <v>76</v>
      </c>
      <c r="AU861" s="223" t="s">
        <v>85</v>
      </c>
      <c r="AY861" s="222" t="s">
        <v>148</v>
      </c>
      <c r="BK861" s="224">
        <f>SUM(BK862:BK872)</f>
        <v>0</v>
      </c>
    </row>
    <row r="862" s="2" customFormat="1" ht="24.15" customHeight="1">
      <c r="A862" s="39"/>
      <c r="B862" s="40"/>
      <c r="C862" s="227" t="s">
        <v>781</v>
      </c>
      <c r="D862" s="227" t="s">
        <v>150</v>
      </c>
      <c r="E862" s="228" t="s">
        <v>853</v>
      </c>
      <c r="F862" s="229" t="s">
        <v>854</v>
      </c>
      <c r="G862" s="230" t="s">
        <v>176</v>
      </c>
      <c r="H862" s="231">
        <v>10.6</v>
      </c>
      <c r="I862" s="232"/>
      <c r="J862" s="233">
        <f>ROUND(I862*H862,2)</f>
        <v>0</v>
      </c>
      <c r="K862" s="229" t="s">
        <v>1</v>
      </c>
      <c r="L862" s="45"/>
      <c r="M862" s="234" t="s">
        <v>1</v>
      </c>
      <c r="N862" s="235" t="s">
        <v>42</v>
      </c>
      <c r="O862" s="92"/>
      <c r="P862" s="236">
        <f>O862*H862</f>
        <v>0</v>
      </c>
      <c r="Q862" s="236">
        <v>0</v>
      </c>
      <c r="R862" s="236">
        <f>Q862*H862</f>
        <v>0</v>
      </c>
      <c r="S862" s="236">
        <v>0</v>
      </c>
      <c r="T862" s="237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38" t="s">
        <v>643</v>
      </c>
      <c r="AT862" s="238" t="s">
        <v>150</v>
      </c>
      <c r="AU862" s="238" t="s">
        <v>87</v>
      </c>
      <c r="AY862" s="18" t="s">
        <v>148</v>
      </c>
      <c r="BE862" s="239">
        <f>IF(N862="základní",J862,0)</f>
        <v>0</v>
      </c>
      <c r="BF862" s="239">
        <f>IF(N862="snížená",J862,0)</f>
        <v>0</v>
      </c>
      <c r="BG862" s="239">
        <f>IF(N862="zákl. přenesená",J862,0)</f>
        <v>0</v>
      </c>
      <c r="BH862" s="239">
        <f>IF(N862="sníž. přenesená",J862,0)</f>
        <v>0</v>
      </c>
      <c r="BI862" s="239">
        <f>IF(N862="nulová",J862,0)</f>
        <v>0</v>
      </c>
      <c r="BJ862" s="18" t="s">
        <v>85</v>
      </c>
      <c r="BK862" s="239">
        <f>ROUND(I862*H862,2)</f>
        <v>0</v>
      </c>
      <c r="BL862" s="18" t="s">
        <v>643</v>
      </c>
      <c r="BM862" s="238" t="s">
        <v>855</v>
      </c>
    </row>
    <row r="863" s="13" customFormat="1">
      <c r="A863" s="13"/>
      <c r="B863" s="245"/>
      <c r="C863" s="246"/>
      <c r="D863" s="240" t="s">
        <v>159</v>
      </c>
      <c r="E863" s="247" t="s">
        <v>1</v>
      </c>
      <c r="F863" s="248" t="s">
        <v>178</v>
      </c>
      <c r="G863" s="246"/>
      <c r="H863" s="247" t="s">
        <v>1</v>
      </c>
      <c r="I863" s="249"/>
      <c r="J863" s="246"/>
      <c r="K863" s="246"/>
      <c r="L863" s="250"/>
      <c r="M863" s="251"/>
      <c r="N863" s="252"/>
      <c r="O863" s="252"/>
      <c r="P863" s="252"/>
      <c r="Q863" s="252"/>
      <c r="R863" s="252"/>
      <c r="S863" s="252"/>
      <c r="T863" s="25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4" t="s">
        <v>159</v>
      </c>
      <c r="AU863" s="254" t="s">
        <v>87</v>
      </c>
      <c r="AV863" s="13" t="s">
        <v>85</v>
      </c>
      <c r="AW863" s="13" t="s">
        <v>33</v>
      </c>
      <c r="AX863" s="13" t="s">
        <v>77</v>
      </c>
      <c r="AY863" s="254" t="s">
        <v>148</v>
      </c>
    </row>
    <row r="864" s="14" customFormat="1">
      <c r="A864" s="14"/>
      <c r="B864" s="255"/>
      <c r="C864" s="256"/>
      <c r="D864" s="240" t="s">
        <v>159</v>
      </c>
      <c r="E864" s="257" t="s">
        <v>1</v>
      </c>
      <c r="F864" s="258" t="s">
        <v>195</v>
      </c>
      <c r="G864" s="256"/>
      <c r="H864" s="259">
        <v>2.98</v>
      </c>
      <c r="I864" s="260"/>
      <c r="J864" s="256"/>
      <c r="K864" s="256"/>
      <c r="L864" s="261"/>
      <c r="M864" s="262"/>
      <c r="N864" s="263"/>
      <c r="O864" s="263"/>
      <c r="P864" s="263"/>
      <c r="Q864" s="263"/>
      <c r="R864" s="263"/>
      <c r="S864" s="263"/>
      <c r="T864" s="26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5" t="s">
        <v>159</v>
      </c>
      <c r="AU864" s="265" t="s">
        <v>87</v>
      </c>
      <c r="AV864" s="14" t="s">
        <v>87</v>
      </c>
      <c r="AW864" s="14" t="s">
        <v>33</v>
      </c>
      <c r="AX864" s="14" t="s">
        <v>77</v>
      </c>
      <c r="AY864" s="265" t="s">
        <v>148</v>
      </c>
    </row>
    <row r="865" s="13" customFormat="1">
      <c r="A865" s="13"/>
      <c r="B865" s="245"/>
      <c r="C865" s="246"/>
      <c r="D865" s="240" t="s">
        <v>159</v>
      </c>
      <c r="E865" s="247" t="s">
        <v>1</v>
      </c>
      <c r="F865" s="248" t="s">
        <v>181</v>
      </c>
      <c r="G865" s="246"/>
      <c r="H865" s="247" t="s">
        <v>1</v>
      </c>
      <c r="I865" s="249"/>
      <c r="J865" s="246"/>
      <c r="K865" s="246"/>
      <c r="L865" s="250"/>
      <c r="M865" s="251"/>
      <c r="N865" s="252"/>
      <c r="O865" s="252"/>
      <c r="P865" s="252"/>
      <c r="Q865" s="252"/>
      <c r="R865" s="252"/>
      <c r="S865" s="252"/>
      <c r="T865" s="25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54" t="s">
        <v>159</v>
      </c>
      <c r="AU865" s="254" t="s">
        <v>87</v>
      </c>
      <c r="AV865" s="13" t="s">
        <v>85</v>
      </c>
      <c r="AW865" s="13" t="s">
        <v>33</v>
      </c>
      <c r="AX865" s="13" t="s">
        <v>77</v>
      </c>
      <c r="AY865" s="254" t="s">
        <v>148</v>
      </c>
    </row>
    <row r="866" s="14" customFormat="1">
      <c r="A866" s="14"/>
      <c r="B866" s="255"/>
      <c r="C866" s="256"/>
      <c r="D866" s="240" t="s">
        <v>159</v>
      </c>
      <c r="E866" s="257" t="s">
        <v>1</v>
      </c>
      <c r="F866" s="258" t="s">
        <v>196</v>
      </c>
      <c r="G866" s="256"/>
      <c r="H866" s="259">
        <v>1.1599999999999999</v>
      </c>
      <c r="I866" s="260"/>
      <c r="J866" s="256"/>
      <c r="K866" s="256"/>
      <c r="L866" s="261"/>
      <c r="M866" s="262"/>
      <c r="N866" s="263"/>
      <c r="O866" s="263"/>
      <c r="P866" s="263"/>
      <c r="Q866" s="263"/>
      <c r="R866" s="263"/>
      <c r="S866" s="263"/>
      <c r="T866" s="26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5" t="s">
        <v>159</v>
      </c>
      <c r="AU866" s="265" t="s">
        <v>87</v>
      </c>
      <c r="AV866" s="14" t="s">
        <v>87</v>
      </c>
      <c r="AW866" s="14" t="s">
        <v>33</v>
      </c>
      <c r="AX866" s="14" t="s">
        <v>77</v>
      </c>
      <c r="AY866" s="265" t="s">
        <v>148</v>
      </c>
    </row>
    <row r="867" s="14" customFormat="1">
      <c r="A867" s="14"/>
      <c r="B867" s="255"/>
      <c r="C867" s="256"/>
      <c r="D867" s="240" t="s">
        <v>159</v>
      </c>
      <c r="E867" s="257" t="s">
        <v>1</v>
      </c>
      <c r="F867" s="258" t="s">
        <v>197</v>
      </c>
      <c r="G867" s="256"/>
      <c r="H867" s="259">
        <v>2.3199999999999998</v>
      </c>
      <c r="I867" s="260"/>
      <c r="J867" s="256"/>
      <c r="K867" s="256"/>
      <c r="L867" s="261"/>
      <c r="M867" s="262"/>
      <c r="N867" s="263"/>
      <c r="O867" s="263"/>
      <c r="P867" s="263"/>
      <c r="Q867" s="263"/>
      <c r="R867" s="263"/>
      <c r="S867" s="263"/>
      <c r="T867" s="26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5" t="s">
        <v>159</v>
      </c>
      <c r="AU867" s="265" t="s">
        <v>87</v>
      </c>
      <c r="AV867" s="14" t="s">
        <v>87</v>
      </c>
      <c r="AW867" s="14" t="s">
        <v>33</v>
      </c>
      <c r="AX867" s="14" t="s">
        <v>77</v>
      </c>
      <c r="AY867" s="265" t="s">
        <v>148</v>
      </c>
    </row>
    <row r="868" s="14" customFormat="1">
      <c r="A868" s="14"/>
      <c r="B868" s="255"/>
      <c r="C868" s="256"/>
      <c r="D868" s="240" t="s">
        <v>159</v>
      </c>
      <c r="E868" s="257" t="s">
        <v>1</v>
      </c>
      <c r="F868" s="258" t="s">
        <v>198</v>
      </c>
      <c r="G868" s="256"/>
      <c r="H868" s="259">
        <v>1.1599999999999999</v>
      </c>
      <c r="I868" s="260"/>
      <c r="J868" s="256"/>
      <c r="K868" s="256"/>
      <c r="L868" s="261"/>
      <c r="M868" s="262"/>
      <c r="N868" s="263"/>
      <c r="O868" s="263"/>
      <c r="P868" s="263"/>
      <c r="Q868" s="263"/>
      <c r="R868" s="263"/>
      <c r="S868" s="263"/>
      <c r="T868" s="26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65" t="s">
        <v>159</v>
      </c>
      <c r="AU868" s="265" t="s">
        <v>87</v>
      </c>
      <c r="AV868" s="14" t="s">
        <v>87</v>
      </c>
      <c r="AW868" s="14" t="s">
        <v>33</v>
      </c>
      <c r="AX868" s="14" t="s">
        <v>77</v>
      </c>
      <c r="AY868" s="265" t="s">
        <v>148</v>
      </c>
    </row>
    <row r="869" s="13" customFormat="1">
      <c r="A869" s="13"/>
      <c r="B869" s="245"/>
      <c r="C869" s="246"/>
      <c r="D869" s="240" t="s">
        <v>159</v>
      </c>
      <c r="E869" s="247" t="s">
        <v>1</v>
      </c>
      <c r="F869" s="248" t="s">
        <v>184</v>
      </c>
      <c r="G869" s="246"/>
      <c r="H869" s="247" t="s">
        <v>1</v>
      </c>
      <c r="I869" s="249"/>
      <c r="J869" s="246"/>
      <c r="K869" s="246"/>
      <c r="L869" s="250"/>
      <c r="M869" s="251"/>
      <c r="N869" s="252"/>
      <c r="O869" s="252"/>
      <c r="P869" s="252"/>
      <c r="Q869" s="252"/>
      <c r="R869" s="252"/>
      <c r="S869" s="252"/>
      <c r="T869" s="25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4" t="s">
        <v>159</v>
      </c>
      <c r="AU869" s="254" t="s">
        <v>87</v>
      </c>
      <c r="AV869" s="13" t="s">
        <v>85</v>
      </c>
      <c r="AW869" s="13" t="s">
        <v>33</v>
      </c>
      <c r="AX869" s="13" t="s">
        <v>77</v>
      </c>
      <c r="AY869" s="254" t="s">
        <v>148</v>
      </c>
    </row>
    <row r="870" s="14" customFormat="1">
      <c r="A870" s="14"/>
      <c r="B870" s="255"/>
      <c r="C870" s="256"/>
      <c r="D870" s="240" t="s">
        <v>159</v>
      </c>
      <c r="E870" s="257" t="s">
        <v>1</v>
      </c>
      <c r="F870" s="258" t="s">
        <v>199</v>
      </c>
      <c r="G870" s="256"/>
      <c r="H870" s="259">
        <v>1.49</v>
      </c>
      <c r="I870" s="260"/>
      <c r="J870" s="256"/>
      <c r="K870" s="256"/>
      <c r="L870" s="261"/>
      <c r="M870" s="262"/>
      <c r="N870" s="263"/>
      <c r="O870" s="263"/>
      <c r="P870" s="263"/>
      <c r="Q870" s="263"/>
      <c r="R870" s="263"/>
      <c r="S870" s="263"/>
      <c r="T870" s="26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5" t="s">
        <v>159</v>
      </c>
      <c r="AU870" s="265" t="s">
        <v>87</v>
      </c>
      <c r="AV870" s="14" t="s">
        <v>87</v>
      </c>
      <c r="AW870" s="14" t="s">
        <v>33</v>
      </c>
      <c r="AX870" s="14" t="s">
        <v>77</v>
      </c>
      <c r="AY870" s="265" t="s">
        <v>148</v>
      </c>
    </row>
    <row r="871" s="14" customFormat="1">
      <c r="A871" s="14"/>
      <c r="B871" s="255"/>
      <c r="C871" s="256"/>
      <c r="D871" s="240" t="s">
        <v>159</v>
      </c>
      <c r="E871" s="257" t="s">
        <v>1</v>
      </c>
      <c r="F871" s="258" t="s">
        <v>200</v>
      </c>
      <c r="G871" s="256"/>
      <c r="H871" s="259">
        <v>1.49</v>
      </c>
      <c r="I871" s="260"/>
      <c r="J871" s="256"/>
      <c r="K871" s="256"/>
      <c r="L871" s="261"/>
      <c r="M871" s="262"/>
      <c r="N871" s="263"/>
      <c r="O871" s="263"/>
      <c r="P871" s="263"/>
      <c r="Q871" s="263"/>
      <c r="R871" s="263"/>
      <c r="S871" s="263"/>
      <c r="T871" s="26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5" t="s">
        <v>159</v>
      </c>
      <c r="AU871" s="265" t="s">
        <v>87</v>
      </c>
      <c r="AV871" s="14" t="s">
        <v>87</v>
      </c>
      <c r="AW871" s="14" t="s">
        <v>33</v>
      </c>
      <c r="AX871" s="14" t="s">
        <v>77</v>
      </c>
      <c r="AY871" s="265" t="s">
        <v>148</v>
      </c>
    </row>
    <row r="872" s="16" customFormat="1">
      <c r="A872" s="16"/>
      <c r="B872" s="277"/>
      <c r="C872" s="278"/>
      <c r="D872" s="240" t="s">
        <v>159</v>
      </c>
      <c r="E872" s="279" t="s">
        <v>1</v>
      </c>
      <c r="F872" s="280" t="s">
        <v>185</v>
      </c>
      <c r="G872" s="278"/>
      <c r="H872" s="281">
        <v>10.6</v>
      </c>
      <c r="I872" s="282"/>
      <c r="J872" s="278"/>
      <c r="K872" s="278"/>
      <c r="L872" s="283"/>
      <c r="M872" s="298"/>
      <c r="N872" s="299"/>
      <c r="O872" s="299"/>
      <c r="P872" s="299"/>
      <c r="Q872" s="299"/>
      <c r="R872" s="299"/>
      <c r="S872" s="299"/>
      <c r="T872" s="300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T872" s="287" t="s">
        <v>159</v>
      </c>
      <c r="AU872" s="287" t="s">
        <v>87</v>
      </c>
      <c r="AV872" s="16" t="s">
        <v>155</v>
      </c>
      <c r="AW872" s="16" t="s">
        <v>33</v>
      </c>
      <c r="AX872" s="16" t="s">
        <v>85</v>
      </c>
      <c r="AY872" s="287" t="s">
        <v>148</v>
      </c>
    </row>
    <row r="873" s="2" customFormat="1" ht="6.96" customHeight="1">
      <c r="A873" s="39"/>
      <c r="B873" s="67"/>
      <c r="C873" s="68"/>
      <c r="D873" s="68"/>
      <c r="E873" s="68"/>
      <c r="F873" s="68"/>
      <c r="G873" s="68"/>
      <c r="H873" s="68"/>
      <c r="I873" s="68"/>
      <c r="J873" s="68"/>
      <c r="K873" s="68"/>
      <c r="L873" s="45"/>
      <c r="M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</row>
  </sheetData>
  <sheetProtection sheet="1" autoFilter="0" formatColumns="0" formatRows="0" objects="1" scenarios="1" spinCount="100000" saltValue="oiWKoGeG+GioSKhEbn4IZpNcFvDi6HC1kPreasB5jKLN3WoLsFkfXFiqzDj4IsUHl0MuzpTVzcQZSNF8mJE82g==" hashValue="Rv2CovsE04ygvVKzTGIH1jQPRSpoi7gH64zZ7DcyiHU1QdU5m+VDB0okpx0gogi7Cgrmt5UXlG/xOP87yePlJw==" algorithmName="SHA-512" password="C71F"/>
  <autoFilter ref="C131:K872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301" t="s">
        <v>856</v>
      </c>
      <c r="BA2" s="301" t="s">
        <v>1</v>
      </c>
      <c r="BB2" s="301" t="s">
        <v>1</v>
      </c>
      <c r="BC2" s="301" t="s">
        <v>857</v>
      </c>
      <c r="BD2" s="301" t="s">
        <v>87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  <c r="AZ3" s="301" t="s">
        <v>858</v>
      </c>
      <c r="BA3" s="301" t="s">
        <v>1</v>
      </c>
      <c r="BB3" s="301" t="s">
        <v>1</v>
      </c>
      <c r="BC3" s="301" t="s">
        <v>859</v>
      </c>
      <c r="BD3" s="301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  <c r="AZ4" s="301" t="s">
        <v>860</v>
      </c>
      <c r="BA4" s="301" t="s">
        <v>1</v>
      </c>
      <c r="BB4" s="301" t="s">
        <v>1</v>
      </c>
      <c r="BC4" s="301" t="s">
        <v>861</v>
      </c>
      <c r="BD4" s="301" t="s">
        <v>87</v>
      </c>
    </row>
    <row r="5" s="1" customFormat="1" ht="6.96" customHeight="1">
      <c r="B5" s="21"/>
      <c r="L5" s="21"/>
      <c r="AZ5" s="301" t="s">
        <v>862</v>
      </c>
      <c r="BA5" s="301" t="s">
        <v>1</v>
      </c>
      <c r="BB5" s="301" t="s">
        <v>1</v>
      </c>
      <c r="BC5" s="301" t="s">
        <v>863</v>
      </c>
      <c r="BD5" s="301" t="s">
        <v>87</v>
      </c>
    </row>
    <row r="6" s="1" customFormat="1" ht="12" customHeight="1">
      <c r="B6" s="21"/>
      <c r="D6" s="151" t="s">
        <v>16</v>
      </c>
      <c r="L6" s="21"/>
      <c r="AZ6" s="301" t="s">
        <v>864</v>
      </c>
      <c r="BA6" s="301" t="s">
        <v>1</v>
      </c>
      <c r="BB6" s="301" t="s">
        <v>1</v>
      </c>
      <c r="BC6" s="301" t="s">
        <v>865</v>
      </c>
      <c r="BD6" s="301" t="s">
        <v>87</v>
      </c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  <c r="AZ7" s="301" t="s">
        <v>866</v>
      </c>
      <c r="BA7" s="301" t="s">
        <v>1</v>
      </c>
      <c r="BB7" s="301" t="s">
        <v>1</v>
      </c>
      <c r="BC7" s="301" t="s">
        <v>867</v>
      </c>
      <c r="BD7" s="301" t="s">
        <v>87</v>
      </c>
    </row>
    <row r="8" s="2" customFormat="1" ht="12" customHeight="1">
      <c r="A8" s="39"/>
      <c r="B8" s="45"/>
      <c r="C8" s="39"/>
      <c r="D8" s="15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301" t="s">
        <v>868</v>
      </c>
      <c r="BA8" s="301" t="s">
        <v>1</v>
      </c>
      <c r="BB8" s="301" t="s">
        <v>1</v>
      </c>
      <c r="BC8" s="301" t="s">
        <v>869</v>
      </c>
      <c r="BD8" s="301" t="s">
        <v>87</v>
      </c>
    </row>
    <row r="9" s="2" customFormat="1" ht="16.5" customHeight="1">
      <c r="A9" s="39"/>
      <c r="B9" s="45"/>
      <c r="C9" s="39"/>
      <c r="D9" s="39"/>
      <c r="E9" s="153" t="s">
        <v>870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301" t="s">
        <v>871</v>
      </c>
      <c r="BA9" s="301" t="s">
        <v>1</v>
      </c>
      <c r="BB9" s="301" t="s">
        <v>1</v>
      </c>
      <c r="BC9" s="301" t="s">
        <v>872</v>
      </c>
      <c r="BD9" s="301" t="s">
        <v>87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301" t="s">
        <v>873</v>
      </c>
      <c r="BA10" s="301" t="s">
        <v>1</v>
      </c>
      <c r="BB10" s="301" t="s">
        <v>1</v>
      </c>
      <c r="BC10" s="301" t="s">
        <v>874</v>
      </c>
      <c r="BD10" s="301" t="s">
        <v>87</v>
      </c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301" t="s">
        <v>317</v>
      </c>
      <c r="BA11" s="301" t="s">
        <v>1</v>
      </c>
      <c r="BB11" s="301" t="s">
        <v>1</v>
      </c>
      <c r="BC11" s="301" t="s">
        <v>875</v>
      </c>
      <c r="BD11" s="301" t="s">
        <v>87</v>
      </c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29. 1. 2025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301" t="s">
        <v>876</v>
      </c>
      <c r="BA12" s="301" t="s">
        <v>1</v>
      </c>
      <c r="BB12" s="301" t="s">
        <v>1</v>
      </c>
      <c r="BC12" s="301" t="s">
        <v>877</v>
      </c>
      <c r="BD12" s="301" t="s">
        <v>87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301" t="s">
        <v>878</v>
      </c>
      <c r="BA13" s="301" t="s">
        <v>1</v>
      </c>
      <c r="BB13" s="301" t="s">
        <v>1</v>
      </c>
      <c r="BC13" s="301" t="s">
        <v>879</v>
      </c>
      <c r="BD13" s="301" t="s">
        <v>87</v>
      </c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">
        <v>880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881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882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ROUND((SUM(BE125:BE406)),  2)</f>
        <v>0</v>
      </c>
      <c r="G33" s="39"/>
      <c r="H33" s="39"/>
      <c r="I33" s="165">
        <v>0.20999999999999999</v>
      </c>
      <c r="J33" s="164">
        <f>ROUND(((SUM(BE125:BE406))*I33),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ROUND((SUM(BF125:BF406)),  2)</f>
        <v>0</v>
      </c>
      <c r="G34" s="39"/>
      <c r="H34" s="39"/>
      <c r="I34" s="165">
        <v>0.12</v>
      </c>
      <c r="J34" s="164">
        <f>ROUND(((SUM(BF125:BF406))*I34),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ROUND((SUM(BG125:BG406)),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ROUND((SUM(BH125:BH406)),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ROUND((SUM(BI125:BI406)),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Vodovodní řady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29. 1. 2025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 xml:space="preserve">Město Tábor, Vodárenská společnost Táborsko </v>
      </c>
      <c r="G91" s="41"/>
      <c r="H91" s="41"/>
      <c r="I91" s="33" t="s">
        <v>30</v>
      </c>
      <c r="J91" s="37" t="str">
        <f>E21</f>
        <v>AQUA PROCON,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Ing. Martina Beňáková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113</v>
      </c>
      <c r="D94" s="186"/>
      <c r="E94" s="186"/>
      <c r="F94" s="186"/>
      <c r="G94" s="186"/>
      <c r="H94" s="186"/>
      <c r="I94" s="186"/>
      <c r="J94" s="187" t="s">
        <v>114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115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9"/>
      <c r="C97" s="190"/>
      <c r="D97" s="191" t="s">
        <v>117</v>
      </c>
      <c r="E97" s="192"/>
      <c r="F97" s="192"/>
      <c r="G97" s="192"/>
      <c r="H97" s="192"/>
      <c r="I97" s="192"/>
      <c r="J97" s="193">
        <f>J126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118</v>
      </c>
      <c r="E98" s="197"/>
      <c r="F98" s="197"/>
      <c r="G98" s="197"/>
      <c r="H98" s="197"/>
      <c r="I98" s="197"/>
      <c r="J98" s="198">
        <f>J127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121</v>
      </c>
      <c r="E99" s="197"/>
      <c r="F99" s="197"/>
      <c r="G99" s="197"/>
      <c r="H99" s="197"/>
      <c r="I99" s="197"/>
      <c r="J99" s="198">
        <f>J258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122</v>
      </c>
      <c r="E100" s="197"/>
      <c r="F100" s="197"/>
      <c r="G100" s="197"/>
      <c r="H100" s="197"/>
      <c r="I100" s="197"/>
      <c r="J100" s="198">
        <f>J265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123</v>
      </c>
      <c r="E101" s="197"/>
      <c r="F101" s="197"/>
      <c r="G101" s="197"/>
      <c r="H101" s="197"/>
      <c r="I101" s="197"/>
      <c r="J101" s="198">
        <f>J272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124</v>
      </c>
      <c r="E102" s="197"/>
      <c r="F102" s="197"/>
      <c r="G102" s="197"/>
      <c r="H102" s="197"/>
      <c r="I102" s="197"/>
      <c r="J102" s="198">
        <f>J303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883</v>
      </c>
      <c r="E103" s="197"/>
      <c r="F103" s="197"/>
      <c r="G103" s="197"/>
      <c r="H103" s="197"/>
      <c r="I103" s="197"/>
      <c r="J103" s="198">
        <f>J375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884</v>
      </c>
      <c r="E104" s="197"/>
      <c r="F104" s="197"/>
      <c r="G104" s="197"/>
      <c r="H104" s="197"/>
      <c r="I104" s="197"/>
      <c r="J104" s="198">
        <f>J381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130</v>
      </c>
      <c r="E105" s="197"/>
      <c r="F105" s="197"/>
      <c r="G105" s="197"/>
      <c r="H105" s="197"/>
      <c r="I105" s="197"/>
      <c r="J105" s="198">
        <f>J405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4" t="str">
        <f>E7</f>
        <v>Stavební úpravy ulic v oblasti Kouřimov - ul. U Cihelny, část ul. Sedláčkova a část ul. Za Výtopnou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02 - Vodovodní řady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Tábor</v>
      </c>
      <c r="G119" s="41"/>
      <c r="H119" s="41"/>
      <c r="I119" s="33" t="s">
        <v>22</v>
      </c>
      <c r="J119" s="80" t="str">
        <f>IF(J12="","",J12)</f>
        <v>29. 1. 2025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24</v>
      </c>
      <c r="D121" s="41"/>
      <c r="E121" s="41"/>
      <c r="F121" s="28" t="str">
        <f>E15</f>
        <v xml:space="preserve">Město Tábor, Vodárenská společnost Táborsko </v>
      </c>
      <c r="G121" s="41"/>
      <c r="H121" s="41"/>
      <c r="I121" s="33" t="s">
        <v>30</v>
      </c>
      <c r="J121" s="37" t="str">
        <f>E21</f>
        <v>AQUA PROCON,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34</v>
      </c>
      <c r="J122" s="37" t="str">
        <f>E24</f>
        <v>Ing. Martina Beňáková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0"/>
      <c r="B124" s="201"/>
      <c r="C124" s="202" t="s">
        <v>134</v>
      </c>
      <c r="D124" s="203" t="s">
        <v>62</v>
      </c>
      <c r="E124" s="203" t="s">
        <v>58</v>
      </c>
      <c r="F124" s="203" t="s">
        <v>59</v>
      </c>
      <c r="G124" s="203" t="s">
        <v>135</v>
      </c>
      <c r="H124" s="203" t="s">
        <v>136</v>
      </c>
      <c r="I124" s="203" t="s">
        <v>137</v>
      </c>
      <c r="J124" s="203" t="s">
        <v>114</v>
      </c>
      <c r="K124" s="204" t="s">
        <v>138</v>
      </c>
      <c r="L124" s="205"/>
      <c r="M124" s="101" t="s">
        <v>1</v>
      </c>
      <c r="N124" s="102" t="s">
        <v>41</v>
      </c>
      <c r="O124" s="102" t="s">
        <v>139</v>
      </c>
      <c r="P124" s="102" t="s">
        <v>140</v>
      </c>
      <c r="Q124" s="102" t="s">
        <v>141</v>
      </c>
      <c r="R124" s="102" t="s">
        <v>142</v>
      </c>
      <c r="S124" s="102" t="s">
        <v>143</v>
      </c>
      <c r="T124" s="103" t="s">
        <v>144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9"/>
      <c r="B125" s="40"/>
      <c r="C125" s="108" t="s">
        <v>145</v>
      </c>
      <c r="D125" s="41"/>
      <c r="E125" s="41"/>
      <c r="F125" s="41"/>
      <c r="G125" s="41"/>
      <c r="H125" s="41"/>
      <c r="I125" s="41"/>
      <c r="J125" s="206">
        <f>BK125</f>
        <v>0</v>
      </c>
      <c r="K125" s="41"/>
      <c r="L125" s="45"/>
      <c r="M125" s="104"/>
      <c r="N125" s="207"/>
      <c r="O125" s="105"/>
      <c r="P125" s="208">
        <f>P126</f>
        <v>0</v>
      </c>
      <c r="Q125" s="105"/>
      <c r="R125" s="208">
        <f>R126</f>
        <v>11.358634409999999</v>
      </c>
      <c r="S125" s="105"/>
      <c r="T125" s="209">
        <f>T126</f>
        <v>223.26769999999999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76</v>
      </c>
      <c r="AU125" s="18" t="s">
        <v>116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146</v>
      </c>
      <c r="F126" s="214" t="s">
        <v>147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P127+P258+P265+P272+P303+P375+P381+P405</f>
        <v>0</v>
      </c>
      <c r="Q126" s="219"/>
      <c r="R126" s="220">
        <f>R127+R258+R265+R272+R303+R375+R381+R405</f>
        <v>11.358634409999999</v>
      </c>
      <c r="S126" s="219"/>
      <c r="T126" s="221">
        <f>T127+T258+T265+T272+T303+T375+T381+T405</f>
        <v>223.26769999999999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77</v>
      </c>
      <c r="AY126" s="222" t="s">
        <v>148</v>
      </c>
      <c r="BK126" s="224">
        <f>BK127+BK258+BK265+BK272+BK303+BK375+BK381+BK405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85</v>
      </c>
      <c r="F127" s="225" t="s">
        <v>149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SUM(P128:P257)</f>
        <v>0</v>
      </c>
      <c r="Q127" s="219"/>
      <c r="R127" s="220">
        <f>SUM(R128:R257)</f>
        <v>2.6629846800000001</v>
      </c>
      <c r="S127" s="219"/>
      <c r="T127" s="221">
        <f>SUM(T128:T257)</f>
        <v>221.71779999999998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85</v>
      </c>
      <c r="AY127" s="222" t="s">
        <v>148</v>
      </c>
      <c r="BK127" s="224">
        <f>SUM(BK128:BK257)</f>
        <v>0</v>
      </c>
    </row>
    <row r="128" s="2" customFormat="1" ht="24.15" customHeight="1">
      <c r="A128" s="39"/>
      <c r="B128" s="40"/>
      <c r="C128" s="227" t="s">
        <v>85</v>
      </c>
      <c r="D128" s="227" t="s">
        <v>150</v>
      </c>
      <c r="E128" s="228" t="s">
        <v>885</v>
      </c>
      <c r="F128" s="229" t="s">
        <v>886</v>
      </c>
      <c r="G128" s="230" t="s">
        <v>273</v>
      </c>
      <c r="H128" s="231">
        <v>5.3099999999999996</v>
      </c>
      <c r="I128" s="232"/>
      <c r="J128" s="233">
        <f>ROUND(I128*H128,2)</f>
        <v>0</v>
      </c>
      <c r="K128" s="229" t="s">
        <v>154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0.26000000000000001</v>
      </c>
      <c r="T128" s="237">
        <f>S128*H128</f>
        <v>1.3806000000000001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155</v>
      </c>
      <c r="AT128" s="238" t="s">
        <v>150</v>
      </c>
      <c r="AU128" s="238" t="s">
        <v>87</v>
      </c>
      <c r="AY128" s="18" t="s">
        <v>148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155</v>
      </c>
      <c r="BM128" s="238" t="s">
        <v>887</v>
      </c>
    </row>
    <row r="129" s="14" customFormat="1">
      <c r="A129" s="14"/>
      <c r="B129" s="255"/>
      <c r="C129" s="256"/>
      <c r="D129" s="240" t="s">
        <v>159</v>
      </c>
      <c r="E129" s="257" t="s">
        <v>868</v>
      </c>
      <c r="F129" s="258" t="s">
        <v>888</v>
      </c>
      <c r="G129" s="256"/>
      <c r="H129" s="259">
        <v>5.3099999999999996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159</v>
      </c>
      <c r="AU129" s="265" t="s">
        <v>87</v>
      </c>
      <c r="AV129" s="14" t="s">
        <v>87</v>
      </c>
      <c r="AW129" s="14" t="s">
        <v>33</v>
      </c>
      <c r="AX129" s="14" t="s">
        <v>85</v>
      </c>
      <c r="AY129" s="265" t="s">
        <v>148</v>
      </c>
    </row>
    <row r="130" s="2" customFormat="1" ht="33" customHeight="1">
      <c r="A130" s="39"/>
      <c r="B130" s="40"/>
      <c r="C130" s="227" t="s">
        <v>87</v>
      </c>
      <c r="D130" s="227" t="s">
        <v>150</v>
      </c>
      <c r="E130" s="228" t="s">
        <v>889</v>
      </c>
      <c r="F130" s="229" t="s">
        <v>890</v>
      </c>
      <c r="G130" s="230" t="s">
        <v>273</v>
      </c>
      <c r="H130" s="231">
        <v>245.78</v>
      </c>
      <c r="I130" s="232"/>
      <c r="J130" s="233">
        <f>ROUND(I130*H130,2)</f>
        <v>0</v>
      </c>
      <c r="K130" s="229" t="s">
        <v>154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0.44</v>
      </c>
      <c r="T130" s="237">
        <f>S130*H130</f>
        <v>108.14320000000001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155</v>
      </c>
      <c r="AT130" s="238" t="s">
        <v>150</v>
      </c>
      <c r="AU130" s="238" t="s">
        <v>87</v>
      </c>
      <c r="AY130" s="18" t="s">
        <v>148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155</v>
      </c>
      <c r="BM130" s="238" t="s">
        <v>891</v>
      </c>
    </row>
    <row r="131" s="14" customFormat="1">
      <c r="A131" s="14"/>
      <c r="B131" s="255"/>
      <c r="C131" s="256"/>
      <c r="D131" s="240" t="s">
        <v>159</v>
      </c>
      <c r="E131" s="257" t="s">
        <v>1</v>
      </c>
      <c r="F131" s="258" t="s">
        <v>892</v>
      </c>
      <c r="G131" s="256"/>
      <c r="H131" s="259">
        <v>109.04000000000001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159</v>
      </c>
      <c r="AU131" s="265" t="s">
        <v>87</v>
      </c>
      <c r="AV131" s="14" t="s">
        <v>87</v>
      </c>
      <c r="AW131" s="14" t="s">
        <v>33</v>
      </c>
      <c r="AX131" s="14" t="s">
        <v>77</v>
      </c>
      <c r="AY131" s="265" t="s">
        <v>148</v>
      </c>
    </row>
    <row r="132" s="14" customFormat="1">
      <c r="A132" s="14"/>
      <c r="B132" s="255"/>
      <c r="C132" s="256"/>
      <c r="D132" s="240" t="s">
        <v>159</v>
      </c>
      <c r="E132" s="257" t="s">
        <v>1</v>
      </c>
      <c r="F132" s="258" t="s">
        <v>893</v>
      </c>
      <c r="G132" s="256"/>
      <c r="H132" s="259">
        <v>92.189999999999998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159</v>
      </c>
      <c r="AU132" s="265" t="s">
        <v>87</v>
      </c>
      <c r="AV132" s="14" t="s">
        <v>87</v>
      </c>
      <c r="AW132" s="14" t="s">
        <v>33</v>
      </c>
      <c r="AX132" s="14" t="s">
        <v>77</v>
      </c>
      <c r="AY132" s="265" t="s">
        <v>148</v>
      </c>
    </row>
    <row r="133" s="14" customFormat="1">
      <c r="A133" s="14"/>
      <c r="B133" s="255"/>
      <c r="C133" s="256"/>
      <c r="D133" s="240" t="s">
        <v>159</v>
      </c>
      <c r="E133" s="257" t="s">
        <v>1</v>
      </c>
      <c r="F133" s="258" t="s">
        <v>894</v>
      </c>
      <c r="G133" s="256"/>
      <c r="H133" s="259">
        <v>37.850000000000001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159</v>
      </c>
      <c r="AU133" s="265" t="s">
        <v>87</v>
      </c>
      <c r="AV133" s="14" t="s">
        <v>87</v>
      </c>
      <c r="AW133" s="14" t="s">
        <v>33</v>
      </c>
      <c r="AX133" s="14" t="s">
        <v>77</v>
      </c>
      <c r="AY133" s="265" t="s">
        <v>148</v>
      </c>
    </row>
    <row r="134" s="14" customFormat="1">
      <c r="A134" s="14"/>
      <c r="B134" s="255"/>
      <c r="C134" s="256"/>
      <c r="D134" s="240" t="s">
        <v>159</v>
      </c>
      <c r="E134" s="257" t="s">
        <v>1</v>
      </c>
      <c r="F134" s="258" t="s">
        <v>895</v>
      </c>
      <c r="G134" s="256"/>
      <c r="H134" s="259">
        <v>6.7000000000000002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159</v>
      </c>
      <c r="AU134" s="265" t="s">
        <v>87</v>
      </c>
      <c r="AV134" s="14" t="s">
        <v>87</v>
      </c>
      <c r="AW134" s="14" t="s">
        <v>33</v>
      </c>
      <c r="AX134" s="14" t="s">
        <v>77</v>
      </c>
      <c r="AY134" s="265" t="s">
        <v>148</v>
      </c>
    </row>
    <row r="135" s="16" customFormat="1">
      <c r="A135" s="16"/>
      <c r="B135" s="277"/>
      <c r="C135" s="278"/>
      <c r="D135" s="240" t="s">
        <v>159</v>
      </c>
      <c r="E135" s="279" t="s">
        <v>864</v>
      </c>
      <c r="F135" s="280" t="s">
        <v>185</v>
      </c>
      <c r="G135" s="278"/>
      <c r="H135" s="281">
        <v>245.78</v>
      </c>
      <c r="I135" s="282"/>
      <c r="J135" s="278"/>
      <c r="K135" s="278"/>
      <c r="L135" s="283"/>
      <c r="M135" s="284"/>
      <c r="N135" s="285"/>
      <c r="O135" s="285"/>
      <c r="P135" s="285"/>
      <c r="Q135" s="285"/>
      <c r="R135" s="285"/>
      <c r="S135" s="285"/>
      <c r="T135" s="28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87" t="s">
        <v>159</v>
      </c>
      <c r="AU135" s="287" t="s">
        <v>87</v>
      </c>
      <c r="AV135" s="16" t="s">
        <v>155</v>
      </c>
      <c r="AW135" s="16" t="s">
        <v>33</v>
      </c>
      <c r="AX135" s="16" t="s">
        <v>85</v>
      </c>
      <c r="AY135" s="287" t="s">
        <v>148</v>
      </c>
    </row>
    <row r="136" s="2" customFormat="1" ht="24.15" customHeight="1">
      <c r="A136" s="39"/>
      <c r="B136" s="40"/>
      <c r="C136" s="227" t="s">
        <v>166</v>
      </c>
      <c r="D136" s="227" t="s">
        <v>150</v>
      </c>
      <c r="E136" s="228" t="s">
        <v>896</v>
      </c>
      <c r="F136" s="229" t="s">
        <v>897</v>
      </c>
      <c r="G136" s="230" t="s">
        <v>273</v>
      </c>
      <c r="H136" s="231">
        <v>245.78</v>
      </c>
      <c r="I136" s="232"/>
      <c r="J136" s="233">
        <f>ROUND(I136*H136,2)</f>
        <v>0</v>
      </c>
      <c r="K136" s="229" t="s">
        <v>154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0.45000000000000001</v>
      </c>
      <c r="T136" s="237">
        <f>S136*H136</f>
        <v>110.601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155</v>
      </c>
      <c r="AT136" s="238" t="s">
        <v>150</v>
      </c>
      <c r="AU136" s="238" t="s">
        <v>87</v>
      </c>
      <c r="AY136" s="18" t="s">
        <v>148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155</v>
      </c>
      <c r="BM136" s="238" t="s">
        <v>898</v>
      </c>
    </row>
    <row r="137" s="14" customFormat="1">
      <c r="A137" s="14"/>
      <c r="B137" s="255"/>
      <c r="C137" s="256"/>
      <c r="D137" s="240" t="s">
        <v>159</v>
      </c>
      <c r="E137" s="257" t="s">
        <v>1</v>
      </c>
      <c r="F137" s="258" t="s">
        <v>864</v>
      </c>
      <c r="G137" s="256"/>
      <c r="H137" s="259">
        <v>245.78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159</v>
      </c>
      <c r="AU137" s="265" t="s">
        <v>87</v>
      </c>
      <c r="AV137" s="14" t="s">
        <v>87</v>
      </c>
      <c r="AW137" s="14" t="s">
        <v>33</v>
      </c>
      <c r="AX137" s="14" t="s">
        <v>85</v>
      </c>
      <c r="AY137" s="265" t="s">
        <v>148</v>
      </c>
    </row>
    <row r="138" s="2" customFormat="1" ht="24.15" customHeight="1">
      <c r="A138" s="39"/>
      <c r="B138" s="40"/>
      <c r="C138" s="227" t="s">
        <v>155</v>
      </c>
      <c r="D138" s="227" t="s">
        <v>150</v>
      </c>
      <c r="E138" s="228" t="s">
        <v>899</v>
      </c>
      <c r="F138" s="229" t="s">
        <v>900</v>
      </c>
      <c r="G138" s="230" t="s">
        <v>273</v>
      </c>
      <c r="H138" s="231">
        <v>5.3099999999999996</v>
      </c>
      <c r="I138" s="232"/>
      <c r="J138" s="233">
        <f>ROUND(I138*H138,2)</f>
        <v>0</v>
      </c>
      <c r="K138" s="229" t="s">
        <v>154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0.29999999999999999</v>
      </c>
      <c r="T138" s="237">
        <f>S138*H138</f>
        <v>1.5929999999999998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155</v>
      </c>
      <c r="AT138" s="238" t="s">
        <v>150</v>
      </c>
      <c r="AU138" s="238" t="s">
        <v>87</v>
      </c>
      <c r="AY138" s="18" t="s">
        <v>148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155</v>
      </c>
      <c r="BM138" s="238" t="s">
        <v>901</v>
      </c>
    </row>
    <row r="139" s="14" customFormat="1">
      <c r="A139" s="14"/>
      <c r="B139" s="255"/>
      <c r="C139" s="256"/>
      <c r="D139" s="240" t="s">
        <v>159</v>
      </c>
      <c r="E139" s="257" t="s">
        <v>1</v>
      </c>
      <c r="F139" s="258" t="s">
        <v>868</v>
      </c>
      <c r="G139" s="256"/>
      <c r="H139" s="259">
        <v>5.3099999999999996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159</v>
      </c>
      <c r="AU139" s="265" t="s">
        <v>87</v>
      </c>
      <c r="AV139" s="14" t="s">
        <v>87</v>
      </c>
      <c r="AW139" s="14" t="s">
        <v>33</v>
      </c>
      <c r="AX139" s="14" t="s">
        <v>85</v>
      </c>
      <c r="AY139" s="265" t="s">
        <v>148</v>
      </c>
    </row>
    <row r="140" s="2" customFormat="1" ht="24.15" customHeight="1">
      <c r="A140" s="39"/>
      <c r="B140" s="40"/>
      <c r="C140" s="227" t="s">
        <v>191</v>
      </c>
      <c r="D140" s="227" t="s">
        <v>150</v>
      </c>
      <c r="E140" s="228" t="s">
        <v>151</v>
      </c>
      <c r="F140" s="229" t="s">
        <v>152</v>
      </c>
      <c r="G140" s="230" t="s">
        <v>153</v>
      </c>
      <c r="H140" s="231">
        <v>320</v>
      </c>
      <c r="I140" s="232"/>
      <c r="J140" s="233">
        <f>ROUND(I140*H140,2)</f>
        <v>0</v>
      </c>
      <c r="K140" s="229" t="s">
        <v>154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3.0000000000000001E-05</v>
      </c>
      <c r="R140" s="236">
        <f>Q140*H140</f>
        <v>0.0096000000000000009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155</v>
      </c>
      <c r="AT140" s="238" t="s">
        <v>150</v>
      </c>
      <c r="AU140" s="238" t="s">
        <v>87</v>
      </c>
      <c r="AY140" s="18" t="s">
        <v>148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155</v>
      </c>
      <c r="BM140" s="238" t="s">
        <v>902</v>
      </c>
    </row>
    <row r="141" s="13" customFormat="1">
      <c r="A141" s="13"/>
      <c r="B141" s="245"/>
      <c r="C141" s="246"/>
      <c r="D141" s="240" t="s">
        <v>159</v>
      </c>
      <c r="E141" s="247" t="s">
        <v>1</v>
      </c>
      <c r="F141" s="248" t="s">
        <v>903</v>
      </c>
      <c r="G141" s="246"/>
      <c r="H141" s="247" t="s">
        <v>1</v>
      </c>
      <c r="I141" s="249"/>
      <c r="J141" s="246"/>
      <c r="K141" s="246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159</v>
      </c>
      <c r="AU141" s="254" t="s">
        <v>87</v>
      </c>
      <c r="AV141" s="13" t="s">
        <v>85</v>
      </c>
      <c r="AW141" s="13" t="s">
        <v>33</v>
      </c>
      <c r="AX141" s="13" t="s">
        <v>77</v>
      </c>
      <c r="AY141" s="254" t="s">
        <v>148</v>
      </c>
    </row>
    <row r="142" s="14" customFormat="1">
      <c r="A142" s="14"/>
      <c r="B142" s="255"/>
      <c r="C142" s="256"/>
      <c r="D142" s="240" t="s">
        <v>159</v>
      </c>
      <c r="E142" s="257" t="s">
        <v>1</v>
      </c>
      <c r="F142" s="258" t="s">
        <v>904</v>
      </c>
      <c r="G142" s="256"/>
      <c r="H142" s="259">
        <v>320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159</v>
      </c>
      <c r="AU142" s="265" t="s">
        <v>87</v>
      </c>
      <c r="AV142" s="14" t="s">
        <v>87</v>
      </c>
      <c r="AW142" s="14" t="s">
        <v>33</v>
      </c>
      <c r="AX142" s="14" t="s">
        <v>85</v>
      </c>
      <c r="AY142" s="265" t="s">
        <v>148</v>
      </c>
    </row>
    <row r="143" s="2" customFormat="1" ht="24.15" customHeight="1">
      <c r="A143" s="39"/>
      <c r="B143" s="40"/>
      <c r="C143" s="227" t="s">
        <v>201</v>
      </c>
      <c r="D143" s="227" t="s">
        <v>150</v>
      </c>
      <c r="E143" s="228" t="s">
        <v>169</v>
      </c>
      <c r="F143" s="229" t="s">
        <v>170</v>
      </c>
      <c r="G143" s="230" t="s">
        <v>171</v>
      </c>
      <c r="H143" s="231">
        <v>40</v>
      </c>
      <c r="I143" s="232"/>
      <c r="J143" s="233">
        <f>ROUND(I143*H143,2)</f>
        <v>0</v>
      </c>
      <c r="K143" s="229" t="s">
        <v>154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155</v>
      </c>
      <c r="AT143" s="238" t="s">
        <v>150</v>
      </c>
      <c r="AU143" s="238" t="s">
        <v>87</v>
      </c>
      <c r="AY143" s="18" t="s">
        <v>148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155</v>
      </c>
      <c r="BM143" s="238" t="s">
        <v>905</v>
      </c>
    </row>
    <row r="144" s="2" customFormat="1" ht="16.5" customHeight="1">
      <c r="A144" s="39"/>
      <c r="B144" s="40"/>
      <c r="C144" s="227" t="s">
        <v>220</v>
      </c>
      <c r="D144" s="227" t="s">
        <v>150</v>
      </c>
      <c r="E144" s="228" t="s">
        <v>174</v>
      </c>
      <c r="F144" s="229" t="s">
        <v>175</v>
      </c>
      <c r="G144" s="230" t="s">
        <v>176</v>
      </c>
      <c r="H144" s="231">
        <v>35</v>
      </c>
      <c r="I144" s="232"/>
      <c r="J144" s="233">
        <f>ROUND(I144*H144,2)</f>
        <v>0</v>
      </c>
      <c r="K144" s="229" t="s">
        <v>154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0.036900000000000002</v>
      </c>
      <c r="R144" s="236">
        <f>Q144*H144</f>
        <v>1.2915000000000001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155</v>
      </c>
      <c r="AT144" s="238" t="s">
        <v>150</v>
      </c>
      <c r="AU144" s="238" t="s">
        <v>87</v>
      </c>
      <c r="AY144" s="18" t="s">
        <v>148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155</v>
      </c>
      <c r="BM144" s="238" t="s">
        <v>906</v>
      </c>
    </row>
    <row r="145" s="14" customFormat="1">
      <c r="A145" s="14"/>
      <c r="B145" s="255"/>
      <c r="C145" s="256"/>
      <c r="D145" s="240" t="s">
        <v>159</v>
      </c>
      <c r="E145" s="257" t="s">
        <v>1</v>
      </c>
      <c r="F145" s="258" t="s">
        <v>907</v>
      </c>
      <c r="G145" s="256"/>
      <c r="H145" s="259">
        <v>22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159</v>
      </c>
      <c r="AU145" s="265" t="s">
        <v>87</v>
      </c>
      <c r="AV145" s="14" t="s">
        <v>87</v>
      </c>
      <c r="AW145" s="14" t="s">
        <v>33</v>
      </c>
      <c r="AX145" s="14" t="s">
        <v>77</v>
      </c>
      <c r="AY145" s="265" t="s">
        <v>148</v>
      </c>
    </row>
    <row r="146" s="14" customFormat="1">
      <c r="A146" s="14"/>
      <c r="B146" s="255"/>
      <c r="C146" s="256"/>
      <c r="D146" s="240" t="s">
        <v>159</v>
      </c>
      <c r="E146" s="257" t="s">
        <v>1</v>
      </c>
      <c r="F146" s="258" t="s">
        <v>908</v>
      </c>
      <c r="G146" s="256"/>
      <c r="H146" s="259">
        <v>13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159</v>
      </c>
      <c r="AU146" s="265" t="s">
        <v>87</v>
      </c>
      <c r="AV146" s="14" t="s">
        <v>87</v>
      </c>
      <c r="AW146" s="14" t="s">
        <v>33</v>
      </c>
      <c r="AX146" s="14" t="s">
        <v>77</v>
      </c>
      <c r="AY146" s="265" t="s">
        <v>148</v>
      </c>
    </row>
    <row r="147" s="16" customFormat="1">
      <c r="A147" s="16"/>
      <c r="B147" s="277"/>
      <c r="C147" s="278"/>
      <c r="D147" s="240" t="s">
        <v>159</v>
      </c>
      <c r="E147" s="279" t="s">
        <v>1</v>
      </c>
      <c r="F147" s="280" t="s">
        <v>185</v>
      </c>
      <c r="G147" s="278"/>
      <c r="H147" s="281">
        <v>35</v>
      </c>
      <c r="I147" s="282"/>
      <c r="J147" s="278"/>
      <c r="K147" s="278"/>
      <c r="L147" s="283"/>
      <c r="M147" s="284"/>
      <c r="N147" s="285"/>
      <c r="O147" s="285"/>
      <c r="P147" s="285"/>
      <c r="Q147" s="285"/>
      <c r="R147" s="285"/>
      <c r="S147" s="285"/>
      <c r="T147" s="28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87" t="s">
        <v>159</v>
      </c>
      <c r="AU147" s="287" t="s">
        <v>87</v>
      </c>
      <c r="AV147" s="16" t="s">
        <v>155</v>
      </c>
      <c r="AW147" s="16" t="s">
        <v>33</v>
      </c>
      <c r="AX147" s="16" t="s">
        <v>85</v>
      </c>
      <c r="AY147" s="287" t="s">
        <v>148</v>
      </c>
    </row>
    <row r="148" s="2" customFormat="1" ht="24.15" customHeight="1">
      <c r="A148" s="39"/>
      <c r="B148" s="40"/>
      <c r="C148" s="227" t="s">
        <v>265</v>
      </c>
      <c r="D148" s="227" t="s">
        <v>150</v>
      </c>
      <c r="E148" s="228" t="s">
        <v>192</v>
      </c>
      <c r="F148" s="229" t="s">
        <v>193</v>
      </c>
      <c r="G148" s="230" t="s">
        <v>176</v>
      </c>
      <c r="H148" s="231">
        <v>18</v>
      </c>
      <c r="I148" s="232"/>
      <c r="J148" s="233">
        <f>ROUND(I148*H148,2)</f>
        <v>0</v>
      </c>
      <c r="K148" s="229" t="s">
        <v>154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0.036900000000000002</v>
      </c>
      <c r="R148" s="236">
        <f>Q148*H148</f>
        <v>0.66420000000000001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155</v>
      </c>
      <c r="AT148" s="238" t="s">
        <v>150</v>
      </c>
      <c r="AU148" s="238" t="s">
        <v>87</v>
      </c>
      <c r="AY148" s="18" t="s">
        <v>148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155</v>
      </c>
      <c r="BM148" s="238" t="s">
        <v>909</v>
      </c>
    </row>
    <row r="149" s="14" customFormat="1">
      <c r="A149" s="14"/>
      <c r="B149" s="255"/>
      <c r="C149" s="256"/>
      <c r="D149" s="240" t="s">
        <v>159</v>
      </c>
      <c r="E149" s="257" t="s">
        <v>1</v>
      </c>
      <c r="F149" s="258" t="s">
        <v>910</v>
      </c>
      <c r="G149" s="256"/>
      <c r="H149" s="259">
        <v>18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159</v>
      </c>
      <c r="AU149" s="265" t="s">
        <v>87</v>
      </c>
      <c r="AV149" s="14" t="s">
        <v>87</v>
      </c>
      <c r="AW149" s="14" t="s">
        <v>33</v>
      </c>
      <c r="AX149" s="14" t="s">
        <v>85</v>
      </c>
      <c r="AY149" s="265" t="s">
        <v>148</v>
      </c>
    </row>
    <row r="150" s="2" customFormat="1" ht="24.15" customHeight="1">
      <c r="A150" s="39"/>
      <c r="B150" s="40"/>
      <c r="C150" s="227" t="s">
        <v>270</v>
      </c>
      <c r="D150" s="227" t="s">
        <v>150</v>
      </c>
      <c r="E150" s="228" t="s">
        <v>911</v>
      </c>
      <c r="F150" s="229" t="s">
        <v>912</v>
      </c>
      <c r="G150" s="230" t="s">
        <v>273</v>
      </c>
      <c r="H150" s="231">
        <v>0.59999999999999998</v>
      </c>
      <c r="I150" s="232"/>
      <c r="J150" s="233">
        <f>ROUND(I150*H150,2)</f>
        <v>0</v>
      </c>
      <c r="K150" s="229" t="s">
        <v>154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155</v>
      </c>
      <c r="AT150" s="238" t="s">
        <v>150</v>
      </c>
      <c r="AU150" s="238" t="s">
        <v>87</v>
      </c>
      <c r="AY150" s="18" t="s">
        <v>148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155</v>
      </c>
      <c r="BM150" s="238" t="s">
        <v>913</v>
      </c>
    </row>
    <row r="151" s="14" customFormat="1">
      <c r="A151" s="14"/>
      <c r="B151" s="255"/>
      <c r="C151" s="256"/>
      <c r="D151" s="240" t="s">
        <v>159</v>
      </c>
      <c r="E151" s="257" t="s">
        <v>871</v>
      </c>
      <c r="F151" s="258" t="s">
        <v>914</v>
      </c>
      <c r="G151" s="256"/>
      <c r="H151" s="259">
        <v>0.59999999999999998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159</v>
      </c>
      <c r="AU151" s="265" t="s">
        <v>87</v>
      </c>
      <c r="AV151" s="14" t="s">
        <v>87</v>
      </c>
      <c r="AW151" s="14" t="s">
        <v>33</v>
      </c>
      <c r="AX151" s="14" t="s">
        <v>85</v>
      </c>
      <c r="AY151" s="265" t="s">
        <v>148</v>
      </c>
    </row>
    <row r="152" s="2" customFormat="1" ht="33" customHeight="1">
      <c r="A152" s="39"/>
      <c r="B152" s="40"/>
      <c r="C152" s="227" t="s">
        <v>287</v>
      </c>
      <c r="D152" s="227" t="s">
        <v>150</v>
      </c>
      <c r="E152" s="228" t="s">
        <v>915</v>
      </c>
      <c r="F152" s="229" t="s">
        <v>916</v>
      </c>
      <c r="G152" s="230" t="s">
        <v>204</v>
      </c>
      <c r="H152" s="231">
        <v>151.541</v>
      </c>
      <c r="I152" s="232"/>
      <c r="J152" s="233">
        <f>ROUND(I152*H152,2)</f>
        <v>0</v>
      </c>
      <c r="K152" s="229" t="s">
        <v>154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155</v>
      </c>
      <c r="AT152" s="238" t="s">
        <v>150</v>
      </c>
      <c r="AU152" s="238" t="s">
        <v>87</v>
      </c>
      <c r="AY152" s="18" t="s">
        <v>148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155</v>
      </c>
      <c r="BM152" s="238" t="s">
        <v>917</v>
      </c>
    </row>
    <row r="153" s="13" customFormat="1">
      <c r="A153" s="13"/>
      <c r="B153" s="245"/>
      <c r="C153" s="246"/>
      <c r="D153" s="240" t="s">
        <v>159</v>
      </c>
      <c r="E153" s="247" t="s">
        <v>1</v>
      </c>
      <c r="F153" s="248" t="s">
        <v>918</v>
      </c>
      <c r="G153" s="246"/>
      <c r="H153" s="247" t="s">
        <v>1</v>
      </c>
      <c r="I153" s="249"/>
      <c r="J153" s="246"/>
      <c r="K153" s="246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159</v>
      </c>
      <c r="AU153" s="254" t="s">
        <v>87</v>
      </c>
      <c r="AV153" s="13" t="s">
        <v>85</v>
      </c>
      <c r="AW153" s="13" t="s">
        <v>33</v>
      </c>
      <c r="AX153" s="13" t="s">
        <v>77</v>
      </c>
      <c r="AY153" s="254" t="s">
        <v>148</v>
      </c>
    </row>
    <row r="154" s="14" customFormat="1">
      <c r="A154" s="14"/>
      <c r="B154" s="255"/>
      <c r="C154" s="256"/>
      <c r="D154" s="240" t="s">
        <v>159</v>
      </c>
      <c r="E154" s="257" t="s">
        <v>1</v>
      </c>
      <c r="F154" s="258" t="s">
        <v>919</v>
      </c>
      <c r="G154" s="256"/>
      <c r="H154" s="259">
        <v>130.84800000000001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159</v>
      </c>
      <c r="AU154" s="265" t="s">
        <v>87</v>
      </c>
      <c r="AV154" s="14" t="s">
        <v>87</v>
      </c>
      <c r="AW154" s="14" t="s">
        <v>33</v>
      </c>
      <c r="AX154" s="14" t="s">
        <v>77</v>
      </c>
      <c r="AY154" s="265" t="s">
        <v>148</v>
      </c>
    </row>
    <row r="155" s="14" customFormat="1">
      <c r="A155" s="14"/>
      <c r="B155" s="255"/>
      <c r="C155" s="256"/>
      <c r="D155" s="240" t="s">
        <v>159</v>
      </c>
      <c r="E155" s="257" t="s">
        <v>1</v>
      </c>
      <c r="F155" s="258" t="s">
        <v>920</v>
      </c>
      <c r="G155" s="256"/>
      <c r="H155" s="259">
        <v>110.628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159</v>
      </c>
      <c r="AU155" s="265" t="s">
        <v>87</v>
      </c>
      <c r="AV155" s="14" t="s">
        <v>87</v>
      </c>
      <c r="AW155" s="14" t="s">
        <v>33</v>
      </c>
      <c r="AX155" s="14" t="s">
        <v>77</v>
      </c>
      <c r="AY155" s="265" t="s">
        <v>148</v>
      </c>
    </row>
    <row r="156" s="14" customFormat="1">
      <c r="A156" s="14"/>
      <c r="B156" s="255"/>
      <c r="C156" s="256"/>
      <c r="D156" s="240" t="s">
        <v>159</v>
      </c>
      <c r="E156" s="257" t="s">
        <v>1</v>
      </c>
      <c r="F156" s="258" t="s">
        <v>921</v>
      </c>
      <c r="G156" s="256"/>
      <c r="H156" s="259">
        <v>45.420000000000002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159</v>
      </c>
      <c r="AU156" s="265" t="s">
        <v>87</v>
      </c>
      <c r="AV156" s="14" t="s">
        <v>87</v>
      </c>
      <c r="AW156" s="14" t="s">
        <v>33</v>
      </c>
      <c r="AX156" s="14" t="s">
        <v>77</v>
      </c>
      <c r="AY156" s="265" t="s">
        <v>148</v>
      </c>
    </row>
    <row r="157" s="14" customFormat="1">
      <c r="A157" s="14"/>
      <c r="B157" s="255"/>
      <c r="C157" s="256"/>
      <c r="D157" s="240" t="s">
        <v>159</v>
      </c>
      <c r="E157" s="257" t="s">
        <v>1</v>
      </c>
      <c r="F157" s="258" t="s">
        <v>922</v>
      </c>
      <c r="G157" s="256"/>
      <c r="H157" s="259">
        <v>8.0399999999999991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159</v>
      </c>
      <c r="AU157" s="265" t="s">
        <v>87</v>
      </c>
      <c r="AV157" s="14" t="s">
        <v>87</v>
      </c>
      <c r="AW157" s="14" t="s">
        <v>33</v>
      </c>
      <c r="AX157" s="14" t="s">
        <v>77</v>
      </c>
      <c r="AY157" s="265" t="s">
        <v>148</v>
      </c>
    </row>
    <row r="158" s="13" customFormat="1">
      <c r="A158" s="13"/>
      <c r="B158" s="245"/>
      <c r="C158" s="246"/>
      <c r="D158" s="240" t="s">
        <v>159</v>
      </c>
      <c r="E158" s="247" t="s">
        <v>1</v>
      </c>
      <c r="F158" s="248" t="s">
        <v>923</v>
      </c>
      <c r="G158" s="246"/>
      <c r="H158" s="247" t="s">
        <v>1</v>
      </c>
      <c r="I158" s="249"/>
      <c r="J158" s="246"/>
      <c r="K158" s="246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159</v>
      </c>
      <c r="AU158" s="254" t="s">
        <v>87</v>
      </c>
      <c r="AV158" s="13" t="s">
        <v>85</v>
      </c>
      <c r="AW158" s="13" t="s">
        <v>33</v>
      </c>
      <c r="AX158" s="13" t="s">
        <v>77</v>
      </c>
      <c r="AY158" s="254" t="s">
        <v>148</v>
      </c>
    </row>
    <row r="159" s="14" customFormat="1">
      <c r="A159" s="14"/>
      <c r="B159" s="255"/>
      <c r="C159" s="256"/>
      <c r="D159" s="240" t="s">
        <v>159</v>
      </c>
      <c r="E159" s="257" t="s">
        <v>1</v>
      </c>
      <c r="F159" s="258" t="s">
        <v>924</v>
      </c>
      <c r="G159" s="256"/>
      <c r="H159" s="259">
        <v>7.2750000000000004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159</v>
      </c>
      <c r="AU159" s="265" t="s">
        <v>87</v>
      </c>
      <c r="AV159" s="14" t="s">
        <v>87</v>
      </c>
      <c r="AW159" s="14" t="s">
        <v>33</v>
      </c>
      <c r="AX159" s="14" t="s">
        <v>77</v>
      </c>
      <c r="AY159" s="265" t="s">
        <v>148</v>
      </c>
    </row>
    <row r="160" s="13" customFormat="1">
      <c r="A160" s="13"/>
      <c r="B160" s="245"/>
      <c r="C160" s="246"/>
      <c r="D160" s="240" t="s">
        <v>159</v>
      </c>
      <c r="E160" s="247" t="s">
        <v>1</v>
      </c>
      <c r="F160" s="248" t="s">
        <v>925</v>
      </c>
      <c r="G160" s="246"/>
      <c r="H160" s="247" t="s">
        <v>1</v>
      </c>
      <c r="I160" s="249"/>
      <c r="J160" s="246"/>
      <c r="K160" s="246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159</v>
      </c>
      <c r="AU160" s="254" t="s">
        <v>87</v>
      </c>
      <c r="AV160" s="13" t="s">
        <v>85</v>
      </c>
      <c r="AW160" s="13" t="s">
        <v>33</v>
      </c>
      <c r="AX160" s="13" t="s">
        <v>77</v>
      </c>
      <c r="AY160" s="254" t="s">
        <v>148</v>
      </c>
    </row>
    <row r="161" s="14" customFormat="1">
      <c r="A161" s="14"/>
      <c r="B161" s="255"/>
      <c r="C161" s="256"/>
      <c r="D161" s="240" t="s">
        <v>159</v>
      </c>
      <c r="E161" s="257" t="s">
        <v>1</v>
      </c>
      <c r="F161" s="258" t="s">
        <v>926</v>
      </c>
      <c r="G161" s="256"/>
      <c r="H161" s="259">
        <v>0.87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159</v>
      </c>
      <c r="AU161" s="265" t="s">
        <v>87</v>
      </c>
      <c r="AV161" s="14" t="s">
        <v>87</v>
      </c>
      <c r="AW161" s="14" t="s">
        <v>33</v>
      </c>
      <c r="AX161" s="14" t="s">
        <v>77</v>
      </c>
      <c r="AY161" s="265" t="s">
        <v>148</v>
      </c>
    </row>
    <row r="162" s="16" customFormat="1">
      <c r="A162" s="16"/>
      <c r="B162" s="277"/>
      <c r="C162" s="278"/>
      <c r="D162" s="240" t="s">
        <v>159</v>
      </c>
      <c r="E162" s="279" t="s">
        <v>856</v>
      </c>
      <c r="F162" s="280" t="s">
        <v>185</v>
      </c>
      <c r="G162" s="278"/>
      <c r="H162" s="281">
        <v>303.08100000000002</v>
      </c>
      <c r="I162" s="282"/>
      <c r="J162" s="278"/>
      <c r="K162" s="278"/>
      <c r="L162" s="283"/>
      <c r="M162" s="284"/>
      <c r="N162" s="285"/>
      <c r="O162" s="285"/>
      <c r="P162" s="285"/>
      <c r="Q162" s="285"/>
      <c r="R162" s="285"/>
      <c r="S162" s="285"/>
      <c r="T162" s="28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87" t="s">
        <v>159</v>
      </c>
      <c r="AU162" s="287" t="s">
        <v>87</v>
      </c>
      <c r="AV162" s="16" t="s">
        <v>155</v>
      </c>
      <c r="AW162" s="16" t="s">
        <v>33</v>
      </c>
      <c r="AX162" s="16" t="s">
        <v>85</v>
      </c>
      <c r="AY162" s="287" t="s">
        <v>148</v>
      </c>
    </row>
    <row r="163" s="13" customFormat="1">
      <c r="A163" s="13"/>
      <c r="B163" s="245"/>
      <c r="C163" s="246"/>
      <c r="D163" s="240" t="s">
        <v>159</v>
      </c>
      <c r="E163" s="247" t="s">
        <v>1</v>
      </c>
      <c r="F163" s="248" t="s">
        <v>927</v>
      </c>
      <c r="G163" s="246"/>
      <c r="H163" s="247" t="s">
        <v>1</v>
      </c>
      <c r="I163" s="249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159</v>
      </c>
      <c r="AU163" s="254" t="s">
        <v>87</v>
      </c>
      <c r="AV163" s="13" t="s">
        <v>85</v>
      </c>
      <c r="AW163" s="13" t="s">
        <v>33</v>
      </c>
      <c r="AX163" s="13" t="s">
        <v>77</v>
      </c>
      <c r="AY163" s="254" t="s">
        <v>148</v>
      </c>
    </row>
    <row r="164" s="14" customFormat="1">
      <c r="A164" s="14"/>
      <c r="B164" s="255"/>
      <c r="C164" s="256"/>
      <c r="D164" s="240" t="s">
        <v>159</v>
      </c>
      <c r="E164" s="256"/>
      <c r="F164" s="258" t="s">
        <v>928</v>
      </c>
      <c r="G164" s="256"/>
      <c r="H164" s="259">
        <v>151.541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159</v>
      </c>
      <c r="AU164" s="265" t="s">
        <v>87</v>
      </c>
      <c r="AV164" s="14" t="s">
        <v>87</v>
      </c>
      <c r="AW164" s="14" t="s">
        <v>4</v>
      </c>
      <c r="AX164" s="14" t="s">
        <v>85</v>
      </c>
      <c r="AY164" s="265" t="s">
        <v>148</v>
      </c>
    </row>
    <row r="165" s="2" customFormat="1" ht="33" customHeight="1">
      <c r="A165" s="39"/>
      <c r="B165" s="40"/>
      <c r="C165" s="227" t="s">
        <v>292</v>
      </c>
      <c r="D165" s="227" t="s">
        <v>150</v>
      </c>
      <c r="E165" s="228" t="s">
        <v>929</v>
      </c>
      <c r="F165" s="229" t="s">
        <v>930</v>
      </c>
      <c r="G165" s="230" t="s">
        <v>204</v>
      </c>
      <c r="H165" s="231">
        <v>151.541</v>
      </c>
      <c r="I165" s="232"/>
      <c r="J165" s="233">
        <f>ROUND(I165*H165,2)</f>
        <v>0</v>
      </c>
      <c r="K165" s="229" t="s">
        <v>154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155</v>
      </c>
      <c r="AT165" s="238" t="s">
        <v>150</v>
      </c>
      <c r="AU165" s="238" t="s">
        <v>87</v>
      </c>
      <c r="AY165" s="18" t="s">
        <v>148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155</v>
      </c>
      <c r="BM165" s="238" t="s">
        <v>931</v>
      </c>
    </row>
    <row r="166" s="14" customFormat="1">
      <c r="A166" s="14"/>
      <c r="B166" s="255"/>
      <c r="C166" s="256"/>
      <c r="D166" s="240" t="s">
        <v>159</v>
      </c>
      <c r="E166" s="257" t="s">
        <v>1</v>
      </c>
      <c r="F166" s="258" t="s">
        <v>856</v>
      </c>
      <c r="G166" s="256"/>
      <c r="H166" s="259">
        <v>303.08100000000002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159</v>
      </c>
      <c r="AU166" s="265" t="s">
        <v>87</v>
      </c>
      <c r="AV166" s="14" t="s">
        <v>87</v>
      </c>
      <c r="AW166" s="14" t="s">
        <v>33</v>
      </c>
      <c r="AX166" s="14" t="s">
        <v>85</v>
      </c>
      <c r="AY166" s="265" t="s">
        <v>148</v>
      </c>
    </row>
    <row r="167" s="13" customFormat="1">
      <c r="A167" s="13"/>
      <c r="B167" s="245"/>
      <c r="C167" s="246"/>
      <c r="D167" s="240" t="s">
        <v>159</v>
      </c>
      <c r="E167" s="247" t="s">
        <v>1</v>
      </c>
      <c r="F167" s="248" t="s">
        <v>927</v>
      </c>
      <c r="G167" s="246"/>
      <c r="H167" s="247" t="s">
        <v>1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159</v>
      </c>
      <c r="AU167" s="254" t="s">
        <v>87</v>
      </c>
      <c r="AV167" s="13" t="s">
        <v>85</v>
      </c>
      <c r="AW167" s="13" t="s">
        <v>33</v>
      </c>
      <c r="AX167" s="13" t="s">
        <v>77</v>
      </c>
      <c r="AY167" s="254" t="s">
        <v>148</v>
      </c>
    </row>
    <row r="168" s="14" customFormat="1">
      <c r="A168" s="14"/>
      <c r="B168" s="255"/>
      <c r="C168" s="256"/>
      <c r="D168" s="240" t="s">
        <v>159</v>
      </c>
      <c r="E168" s="256"/>
      <c r="F168" s="258" t="s">
        <v>928</v>
      </c>
      <c r="G168" s="256"/>
      <c r="H168" s="259">
        <v>151.541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159</v>
      </c>
      <c r="AU168" s="265" t="s">
        <v>87</v>
      </c>
      <c r="AV168" s="14" t="s">
        <v>87</v>
      </c>
      <c r="AW168" s="14" t="s">
        <v>4</v>
      </c>
      <c r="AX168" s="14" t="s">
        <v>85</v>
      </c>
      <c r="AY168" s="265" t="s">
        <v>148</v>
      </c>
    </row>
    <row r="169" s="2" customFormat="1" ht="24.15" customHeight="1">
      <c r="A169" s="39"/>
      <c r="B169" s="40"/>
      <c r="C169" s="227" t="s">
        <v>8</v>
      </c>
      <c r="D169" s="227" t="s">
        <v>150</v>
      </c>
      <c r="E169" s="228" t="s">
        <v>932</v>
      </c>
      <c r="F169" s="229" t="s">
        <v>203</v>
      </c>
      <c r="G169" s="230" t="s">
        <v>204</v>
      </c>
      <c r="H169" s="231">
        <v>60.616</v>
      </c>
      <c r="I169" s="232"/>
      <c r="J169" s="233">
        <f>ROUND(I169*H169,2)</f>
        <v>0</v>
      </c>
      <c r="K169" s="229" t="s">
        <v>154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155</v>
      </c>
      <c r="AT169" s="238" t="s">
        <v>150</v>
      </c>
      <c r="AU169" s="238" t="s">
        <v>87</v>
      </c>
      <c r="AY169" s="18" t="s">
        <v>148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155</v>
      </c>
      <c r="BM169" s="238" t="s">
        <v>933</v>
      </c>
    </row>
    <row r="170" s="14" customFormat="1">
      <c r="A170" s="14"/>
      <c r="B170" s="255"/>
      <c r="C170" s="256"/>
      <c r="D170" s="240" t="s">
        <v>159</v>
      </c>
      <c r="E170" s="257" t="s">
        <v>1</v>
      </c>
      <c r="F170" s="258" t="s">
        <v>934</v>
      </c>
      <c r="G170" s="256"/>
      <c r="H170" s="259">
        <v>60.616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159</v>
      </c>
      <c r="AU170" s="265" t="s">
        <v>87</v>
      </c>
      <c r="AV170" s="14" t="s">
        <v>87</v>
      </c>
      <c r="AW170" s="14" t="s">
        <v>33</v>
      </c>
      <c r="AX170" s="14" t="s">
        <v>85</v>
      </c>
      <c r="AY170" s="265" t="s">
        <v>148</v>
      </c>
    </row>
    <row r="171" s="2" customFormat="1" ht="21.75" customHeight="1">
      <c r="A171" s="39"/>
      <c r="B171" s="40"/>
      <c r="C171" s="227" t="s">
        <v>302</v>
      </c>
      <c r="D171" s="227" t="s">
        <v>150</v>
      </c>
      <c r="E171" s="228" t="s">
        <v>935</v>
      </c>
      <c r="F171" s="229" t="s">
        <v>936</v>
      </c>
      <c r="G171" s="230" t="s">
        <v>273</v>
      </c>
      <c r="H171" s="231">
        <v>830.577</v>
      </c>
      <c r="I171" s="232"/>
      <c r="J171" s="233">
        <f>ROUND(I171*H171,2)</f>
        <v>0</v>
      </c>
      <c r="K171" s="229" t="s">
        <v>154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0.00084000000000000003</v>
      </c>
      <c r="R171" s="236">
        <f>Q171*H171</f>
        <v>0.69768468000000006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155</v>
      </c>
      <c r="AT171" s="238" t="s">
        <v>150</v>
      </c>
      <c r="AU171" s="238" t="s">
        <v>87</v>
      </c>
      <c r="AY171" s="18" t="s">
        <v>148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155</v>
      </c>
      <c r="BM171" s="238" t="s">
        <v>937</v>
      </c>
    </row>
    <row r="172" s="14" customFormat="1">
      <c r="A172" s="14"/>
      <c r="B172" s="255"/>
      <c r="C172" s="256"/>
      <c r="D172" s="240" t="s">
        <v>159</v>
      </c>
      <c r="E172" s="257" t="s">
        <v>1</v>
      </c>
      <c r="F172" s="258" t="s">
        <v>938</v>
      </c>
      <c r="G172" s="256"/>
      <c r="H172" s="259">
        <v>830.577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159</v>
      </c>
      <c r="AU172" s="265" t="s">
        <v>87</v>
      </c>
      <c r="AV172" s="14" t="s">
        <v>87</v>
      </c>
      <c r="AW172" s="14" t="s">
        <v>33</v>
      </c>
      <c r="AX172" s="14" t="s">
        <v>77</v>
      </c>
      <c r="AY172" s="265" t="s">
        <v>148</v>
      </c>
    </row>
    <row r="173" s="16" customFormat="1">
      <c r="A173" s="16"/>
      <c r="B173" s="277"/>
      <c r="C173" s="278"/>
      <c r="D173" s="240" t="s">
        <v>159</v>
      </c>
      <c r="E173" s="279" t="s">
        <v>1</v>
      </c>
      <c r="F173" s="280" t="s">
        <v>185</v>
      </c>
      <c r="G173" s="278"/>
      <c r="H173" s="281">
        <v>830.577</v>
      </c>
      <c r="I173" s="282"/>
      <c r="J173" s="278"/>
      <c r="K173" s="278"/>
      <c r="L173" s="283"/>
      <c r="M173" s="284"/>
      <c r="N173" s="285"/>
      <c r="O173" s="285"/>
      <c r="P173" s="285"/>
      <c r="Q173" s="285"/>
      <c r="R173" s="285"/>
      <c r="S173" s="285"/>
      <c r="T173" s="28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7" t="s">
        <v>159</v>
      </c>
      <c r="AU173" s="287" t="s">
        <v>87</v>
      </c>
      <c r="AV173" s="16" t="s">
        <v>155</v>
      </c>
      <c r="AW173" s="16" t="s">
        <v>33</v>
      </c>
      <c r="AX173" s="16" t="s">
        <v>85</v>
      </c>
      <c r="AY173" s="287" t="s">
        <v>148</v>
      </c>
    </row>
    <row r="174" s="2" customFormat="1" ht="24.15" customHeight="1">
      <c r="A174" s="39"/>
      <c r="B174" s="40"/>
      <c r="C174" s="227" t="s">
        <v>307</v>
      </c>
      <c r="D174" s="227" t="s">
        <v>150</v>
      </c>
      <c r="E174" s="228" t="s">
        <v>939</v>
      </c>
      <c r="F174" s="229" t="s">
        <v>940</v>
      </c>
      <c r="G174" s="230" t="s">
        <v>273</v>
      </c>
      <c r="H174" s="231">
        <v>830.577</v>
      </c>
      <c r="I174" s="232"/>
      <c r="J174" s="233">
        <f>ROUND(I174*H174,2)</f>
        <v>0</v>
      </c>
      <c r="K174" s="229" t="s">
        <v>154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155</v>
      </c>
      <c r="AT174" s="238" t="s">
        <v>150</v>
      </c>
      <c r="AU174" s="238" t="s">
        <v>87</v>
      </c>
      <c r="AY174" s="18" t="s">
        <v>148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155</v>
      </c>
      <c r="BM174" s="238" t="s">
        <v>941</v>
      </c>
    </row>
    <row r="175" s="2" customFormat="1" ht="37.8" customHeight="1">
      <c r="A175" s="39"/>
      <c r="B175" s="40"/>
      <c r="C175" s="227" t="s">
        <v>312</v>
      </c>
      <c r="D175" s="227" t="s">
        <v>150</v>
      </c>
      <c r="E175" s="228" t="s">
        <v>942</v>
      </c>
      <c r="F175" s="229" t="s">
        <v>943</v>
      </c>
      <c r="G175" s="230" t="s">
        <v>204</v>
      </c>
      <c r="H175" s="231">
        <v>118.621</v>
      </c>
      <c r="I175" s="232"/>
      <c r="J175" s="233">
        <f>ROUND(I175*H175,2)</f>
        <v>0</v>
      </c>
      <c r="K175" s="229" t="s">
        <v>154</v>
      </c>
      <c r="L175" s="45"/>
      <c r="M175" s="234" t="s">
        <v>1</v>
      </c>
      <c r="N175" s="235" t="s">
        <v>42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155</v>
      </c>
      <c r="AT175" s="238" t="s">
        <v>150</v>
      </c>
      <c r="AU175" s="238" t="s">
        <v>87</v>
      </c>
      <c r="AY175" s="18" t="s">
        <v>148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155</v>
      </c>
      <c r="BM175" s="238" t="s">
        <v>944</v>
      </c>
    </row>
    <row r="176" s="14" customFormat="1">
      <c r="A176" s="14"/>
      <c r="B176" s="255"/>
      <c r="C176" s="256"/>
      <c r="D176" s="240" t="s">
        <v>159</v>
      </c>
      <c r="E176" s="257" t="s">
        <v>1</v>
      </c>
      <c r="F176" s="258" t="s">
        <v>860</v>
      </c>
      <c r="G176" s="256"/>
      <c r="H176" s="259">
        <v>237.24100000000001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159</v>
      </c>
      <c r="AU176" s="265" t="s">
        <v>87</v>
      </c>
      <c r="AV176" s="14" t="s">
        <v>87</v>
      </c>
      <c r="AW176" s="14" t="s">
        <v>33</v>
      </c>
      <c r="AX176" s="14" t="s">
        <v>85</v>
      </c>
      <c r="AY176" s="265" t="s">
        <v>148</v>
      </c>
    </row>
    <row r="177" s="13" customFormat="1">
      <c r="A177" s="13"/>
      <c r="B177" s="245"/>
      <c r="C177" s="246"/>
      <c r="D177" s="240" t="s">
        <v>159</v>
      </c>
      <c r="E177" s="247" t="s">
        <v>1</v>
      </c>
      <c r="F177" s="248" t="s">
        <v>927</v>
      </c>
      <c r="G177" s="246"/>
      <c r="H177" s="247" t="s">
        <v>1</v>
      </c>
      <c r="I177" s="249"/>
      <c r="J177" s="246"/>
      <c r="K177" s="246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159</v>
      </c>
      <c r="AU177" s="254" t="s">
        <v>87</v>
      </c>
      <c r="AV177" s="13" t="s">
        <v>85</v>
      </c>
      <c r="AW177" s="13" t="s">
        <v>33</v>
      </c>
      <c r="AX177" s="13" t="s">
        <v>77</v>
      </c>
      <c r="AY177" s="254" t="s">
        <v>148</v>
      </c>
    </row>
    <row r="178" s="14" customFormat="1">
      <c r="A178" s="14"/>
      <c r="B178" s="255"/>
      <c r="C178" s="256"/>
      <c r="D178" s="240" t="s">
        <v>159</v>
      </c>
      <c r="E178" s="256"/>
      <c r="F178" s="258" t="s">
        <v>945</v>
      </c>
      <c r="G178" s="256"/>
      <c r="H178" s="259">
        <v>118.621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159</v>
      </c>
      <c r="AU178" s="265" t="s">
        <v>87</v>
      </c>
      <c r="AV178" s="14" t="s">
        <v>87</v>
      </c>
      <c r="AW178" s="14" t="s">
        <v>4</v>
      </c>
      <c r="AX178" s="14" t="s">
        <v>85</v>
      </c>
      <c r="AY178" s="265" t="s">
        <v>148</v>
      </c>
    </row>
    <row r="179" s="2" customFormat="1" ht="37.8" customHeight="1">
      <c r="A179" s="39"/>
      <c r="B179" s="40"/>
      <c r="C179" s="227" t="s">
        <v>320</v>
      </c>
      <c r="D179" s="227" t="s">
        <v>150</v>
      </c>
      <c r="E179" s="228" t="s">
        <v>946</v>
      </c>
      <c r="F179" s="229" t="s">
        <v>947</v>
      </c>
      <c r="G179" s="230" t="s">
        <v>204</v>
      </c>
      <c r="H179" s="231">
        <v>118.621</v>
      </c>
      <c r="I179" s="232"/>
      <c r="J179" s="233">
        <f>ROUND(I179*H179,2)</f>
        <v>0</v>
      </c>
      <c r="K179" s="229" t="s">
        <v>154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155</v>
      </c>
      <c r="AT179" s="238" t="s">
        <v>150</v>
      </c>
      <c r="AU179" s="238" t="s">
        <v>87</v>
      </c>
      <c r="AY179" s="18" t="s">
        <v>148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155</v>
      </c>
      <c r="BM179" s="238" t="s">
        <v>948</v>
      </c>
    </row>
    <row r="180" s="14" customFormat="1">
      <c r="A180" s="14"/>
      <c r="B180" s="255"/>
      <c r="C180" s="256"/>
      <c r="D180" s="240" t="s">
        <v>159</v>
      </c>
      <c r="E180" s="257" t="s">
        <v>1</v>
      </c>
      <c r="F180" s="258" t="s">
        <v>860</v>
      </c>
      <c r="G180" s="256"/>
      <c r="H180" s="259">
        <v>237.24100000000001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159</v>
      </c>
      <c r="AU180" s="265" t="s">
        <v>87</v>
      </c>
      <c r="AV180" s="14" t="s">
        <v>87</v>
      </c>
      <c r="AW180" s="14" t="s">
        <v>33</v>
      </c>
      <c r="AX180" s="14" t="s">
        <v>85</v>
      </c>
      <c r="AY180" s="265" t="s">
        <v>148</v>
      </c>
    </row>
    <row r="181" s="13" customFormat="1">
      <c r="A181" s="13"/>
      <c r="B181" s="245"/>
      <c r="C181" s="246"/>
      <c r="D181" s="240" t="s">
        <v>159</v>
      </c>
      <c r="E181" s="247" t="s">
        <v>1</v>
      </c>
      <c r="F181" s="248" t="s">
        <v>927</v>
      </c>
      <c r="G181" s="246"/>
      <c r="H181" s="247" t="s">
        <v>1</v>
      </c>
      <c r="I181" s="249"/>
      <c r="J181" s="246"/>
      <c r="K181" s="246"/>
      <c r="L181" s="250"/>
      <c r="M181" s="251"/>
      <c r="N181" s="252"/>
      <c r="O181" s="252"/>
      <c r="P181" s="252"/>
      <c r="Q181" s="252"/>
      <c r="R181" s="252"/>
      <c r="S181" s="252"/>
      <c r="T181" s="25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4" t="s">
        <v>159</v>
      </c>
      <c r="AU181" s="254" t="s">
        <v>87</v>
      </c>
      <c r="AV181" s="13" t="s">
        <v>85</v>
      </c>
      <c r="AW181" s="13" t="s">
        <v>33</v>
      </c>
      <c r="AX181" s="13" t="s">
        <v>77</v>
      </c>
      <c r="AY181" s="254" t="s">
        <v>148</v>
      </c>
    </row>
    <row r="182" s="14" customFormat="1">
      <c r="A182" s="14"/>
      <c r="B182" s="255"/>
      <c r="C182" s="256"/>
      <c r="D182" s="240" t="s">
        <v>159</v>
      </c>
      <c r="E182" s="256"/>
      <c r="F182" s="258" t="s">
        <v>945</v>
      </c>
      <c r="G182" s="256"/>
      <c r="H182" s="259">
        <v>118.621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159</v>
      </c>
      <c r="AU182" s="265" t="s">
        <v>87</v>
      </c>
      <c r="AV182" s="14" t="s">
        <v>87</v>
      </c>
      <c r="AW182" s="14" t="s">
        <v>4</v>
      </c>
      <c r="AX182" s="14" t="s">
        <v>85</v>
      </c>
      <c r="AY182" s="265" t="s">
        <v>148</v>
      </c>
    </row>
    <row r="183" s="2" customFormat="1" ht="37.8" customHeight="1">
      <c r="A183" s="39"/>
      <c r="B183" s="40"/>
      <c r="C183" s="227" t="s">
        <v>326</v>
      </c>
      <c r="D183" s="227" t="s">
        <v>150</v>
      </c>
      <c r="E183" s="228" t="s">
        <v>293</v>
      </c>
      <c r="F183" s="229" t="s">
        <v>294</v>
      </c>
      <c r="G183" s="230" t="s">
        <v>204</v>
      </c>
      <c r="H183" s="231">
        <v>147.112</v>
      </c>
      <c r="I183" s="232"/>
      <c r="J183" s="233">
        <f>ROUND(I183*H183,2)</f>
        <v>0</v>
      </c>
      <c r="K183" s="229" t="s">
        <v>154</v>
      </c>
      <c r="L183" s="45"/>
      <c r="M183" s="234" t="s">
        <v>1</v>
      </c>
      <c r="N183" s="235" t="s">
        <v>42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155</v>
      </c>
      <c r="AT183" s="238" t="s">
        <v>150</v>
      </c>
      <c r="AU183" s="238" t="s">
        <v>87</v>
      </c>
      <c r="AY183" s="18" t="s">
        <v>148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155</v>
      </c>
      <c r="BM183" s="238" t="s">
        <v>949</v>
      </c>
    </row>
    <row r="184" s="14" customFormat="1">
      <c r="A184" s="14"/>
      <c r="B184" s="255"/>
      <c r="C184" s="256"/>
      <c r="D184" s="240" t="s">
        <v>159</v>
      </c>
      <c r="E184" s="257" t="s">
        <v>1</v>
      </c>
      <c r="F184" s="258" t="s">
        <v>317</v>
      </c>
      <c r="G184" s="256"/>
      <c r="H184" s="259">
        <v>294.22300000000001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159</v>
      </c>
      <c r="AU184" s="265" t="s">
        <v>87</v>
      </c>
      <c r="AV184" s="14" t="s">
        <v>87</v>
      </c>
      <c r="AW184" s="14" t="s">
        <v>33</v>
      </c>
      <c r="AX184" s="14" t="s">
        <v>85</v>
      </c>
      <c r="AY184" s="265" t="s">
        <v>148</v>
      </c>
    </row>
    <row r="185" s="13" customFormat="1">
      <c r="A185" s="13"/>
      <c r="B185" s="245"/>
      <c r="C185" s="246"/>
      <c r="D185" s="240" t="s">
        <v>159</v>
      </c>
      <c r="E185" s="247" t="s">
        <v>1</v>
      </c>
      <c r="F185" s="248" t="s">
        <v>927</v>
      </c>
      <c r="G185" s="246"/>
      <c r="H185" s="247" t="s">
        <v>1</v>
      </c>
      <c r="I185" s="249"/>
      <c r="J185" s="246"/>
      <c r="K185" s="246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159</v>
      </c>
      <c r="AU185" s="254" t="s">
        <v>87</v>
      </c>
      <c r="AV185" s="13" t="s">
        <v>85</v>
      </c>
      <c r="AW185" s="13" t="s">
        <v>33</v>
      </c>
      <c r="AX185" s="13" t="s">
        <v>77</v>
      </c>
      <c r="AY185" s="254" t="s">
        <v>148</v>
      </c>
    </row>
    <row r="186" s="14" customFormat="1">
      <c r="A186" s="14"/>
      <c r="B186" s="255"/>
      <c r="C186" s="256"/>
      <c r="D186" s="240" t="s">
        <v>159</v>
      </c>
      <c r="E186" s="256"/>
      <c r="F186" s="258" t="s">
        <v>950</v>
      </c>
      <c r="G186" s="256"/>
      <c r="H186" s="259">
        <v>147.112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159</v>
      </c>
      <c r="AU186" s="265" t="s">
        <v>87</v>
      </c>
      <c r="AV186" s="14" t="s">
        <v>87</v>
      </c>
      <c r="AW186" s="14" t="s">
        <v>4</v>
      </c>
      <c r="AX186" s="14" t="s">
        <v>85</v>
      </c>
      <c r="AY186" s="265" t="s">
        <v>148</v>
      </c>
    </row>
    <row r="187" s="2" customFormat="1" ht="37.8" customHeight="1">
      <c r="A187" s="39"/>
      <c r="B187" s="40"/>
      <c r="C187" s="227" t="s">
        <v>362</v>
      </c>
      <c r="D187" s="227" t="s">
        <v>150</v>
      </c>
      <c r="E187" s="228" t="s">
        <v>298</v>
      </c>
      <c r="F187" s="229" t="s">
        <v>299</v>
      </c>
      <c r="G187" s="230" t="s">
        <v>204</v>
      </c>
      <c r="H187" s="231">
        <v>294.22300000000001</v>
      </c>
      <c r="I187" s="232"/>
      <c r="J187" s="233">
        <f>ROUND(I187*H187,2)</f>
        <v>0</v>
      </c>
      <c r="K187" s="229" t="s">
        <v>154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155</v>
      </c>
      <c r="AT187" s="238" t="s">
        <v>150</v>
      </c>
      <c r="AU187" s="238" t="s">
        <v>87</v>
      </c>
      <c r="AY187" s="18" t="s">
        <v>148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155</v>
      </c>
      <c r="BM187" s="238" t="s">
        <v>951</v>
      </c>
    </row>
    <row r="188" s="14" customFormat="1">
      <c r="A188" s="14"/>
      <c r="B188" s="255"/>
      <c r="C188" s="256"/>
      <c r="D188" s="240" t="s">
        <v>159</v>
      </c>
      <c r="E188" s="257" t="s">
        <v>1</v>
      </c>
      <c r="F188" s="258" t="s">
        <v>952</v>
      </c>
      <c r="G188" s="256"/>
      <c r="H188" s="259">
        <v>588.44600000000003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159</v>
      </c>
      <c r="AU188" s="265" t="s">
        <v>87</v>
      </c>
      <c r="AV188" s="14" t="s">
        <v>87</v>
      </c>
      <c r="AW188" s="14" t="s">
        <v>33</v>
      </c>
      <c r="AX188" s="14" t="s">
        <v>85</v>
      </c>
      <c r="AY188" s="265" t="s">
        <v>148</v>
      </c>
    </row>
    <row r="189" s="13" customFormat="1">
      <c r="A189" s="13"/>
      <c r="B189" s="245"/>
      <c r="C189" s="246"/>
      <c r="D189" s="240" t="s">
        <v>159</v>
      </c>
      <c r="E189" s="247" t="s">
        <v>1</v>
      </c>
      <c r="F189" s="248" t="s">
        <v>927</v>
      </c>
      <c r="G189" s="246"/>
      <c r="H189" s="247" t="s">
        <v>1</v>
      </c>
      <c r="I189" s="249"/>
      <c r="J189" s="246"/>
      <c r="K189" s="246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159</v>
      </c>
      <c r="AU189" s="254" t="s">
        <v>87</v>
      </c>
      <c r="AV189" s="13" t="s">
        <v>85</v>
      </c>
      <c r="AW189" s="13" t="s">
        <v>33</v>
      </c>
      <c r="AX189" s="13" t="s">
        <v>77</v>
      </c>
      <c r="AY189" s="254" t="s">
        <v>148</v>
      </c>
    </row>
    <row r="190" s="14" customFormat="1">
      <c r="A190" s="14"/>
      <c r="B190" s="255"/>
      <c r="C190" s="256"/>
      <c r="D190" s="240" t="s">
        <v>159</v>
      </c>
      <c r="E190" s="256"/>
      <c r="F190" s="258" t="s">
        <v>953</v>
      </c>
      <c r="G190" s="256"/>
      <c r="H190" s="259">
        <v>294.22300000000001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159</v>
      </c>
      <c r="AU190" s="265" t="s">
        <v>87</v>
      </c>
      <c r="AV190" s="14" t="s">
        <v>87</v>
      </c>
      <c r="AW190" s="14" t="s">
        <v>4</v>
      </c>
      <c r="AX190" s="14" t="s">
        <v>85</v>
      </c>
      <c r="AY190" s="265" t="s">
        <v>148</v>
      </c>
    </row>
    <row r="191" s="2" customFormat="1" ht="37.8" customHeight="1">
      <c r="A191" s="39"/>
      <c r="B191" s="40"/>
      <c r="C191" s="227" t="s">
        <v>370</v>
      </c>
      <c r="D191" s="227" t="s">
        <v>150</v>
      </c>
      <c r="E191" s="228" t="s">
        <v>303</v>
      </c>
      <c r="F191" s="229" t="s">
        <v>304</v>
      </c>
      <c r="G191" s="230" t="s">
        <v>204</v>
      </c>
      <c r="H191" s="231">
        <v>147.112</v>
      </c>
      <c r="I191" s="232"/>
      <c r="J191" s="233">
        <f>ROUND(I191*H191,2)</f>
        <v>0</v>
      </c>
      <c r="K191" s="229" t="s">
        <v>154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155</v>
      </c>
      <c r="AT191" s="238" t="s">
        <v>150</v>
      </c>
      <c r="AU191" s="238" t="s">
        <v>87</v>
      </c>
      <c r="AY191" s="18" t="s">
        <v>148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155</v>
      </c>
      <c r="BM191" s="238" t="s">
        <v>954</v>
      </c>
    </row>
    <row r="192" s="14" customFormat="1">
      <c r="A192" s="14"/>
      <c r="B192" s="255"/>
      <c r="C192" s="256"/>
      <c r="D192" s="240" t="s">
        <v>159</v>
      </c>
      <c r="E192" s="257" t="s">
        <v>1</v>
      </c>
      <c r="F192" s="258" t="s">
        <v>317</v>
      </c>
      <c r="G192" s="256"/>
      <c r="H192" s="259">
        <v>294.22300000000001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159</v>
      </c>
      <c r="AU192" s="265" t="s">
        <v>87</v>
      </c>
      <c r="AV192" s="14" t="s">
        <v>87</v>
      </c>
      <c r="AW192" s="14" t="s">
        <v>33</v>
      </c>
      <c r="AX192" s="14" t="s">
        <v>85</v>
      </c>
      <c r="AY192" s="265" t="s">
        <v>148</v>
      </c>
    </row>
    <row r="193" s="13" customFormat="1">
      <c r="A193" s="13"/>
      <c r="B193" s="245"/>
      <c r="C193" s="246"/>
      <c r="D193" s="240" t="s">
        <v>159</v>
      </c>
      <c r="E193" s="247" t="s">
        <v>1</v>
      </c>
      <c r="F193" s="248" t="s">
        <v>927</v>
      </c>
      <c r="G193" s="246"/>
      <c r="H193" s="247" t="s">
        <v>1</v>
      </c>
      <c r="I193" s="249"/>
      <c r="J193" s="246"/>
      <c r="K193" s="246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159</v>
      </c>
      <c r="AU193" s="254" t="s">
        <v>87</v>
      </c>
      <c r="AV193" s="13" t="s">
        <v>85</v>
      </c>
      <c r="AW193" s="13" t="s">
        <v>33</v>
      </c>
      <c r="AX193" s="13" t="s">
        <v>77</v>
      </c>
      <c r="AY193" s="254" t="s">
        <v>148</v>
      </c>
    </row>
    <row r="194" s="14" customFormat="1">
      <c r="A194" s="14"/>
      <c r="B194" s="255"/>
      <c r="C194" s="256"/>
      <c r="D194" s="240" t="s">
        <v>159</v>
      </c>
      <c r="E194" s="256"/>
      <c r="F194" s="258" t="s">
        <v>950</v>
      </c>
      <c r="G194" s="256"/>
      <c r="H194" s="259">
        <v>147.112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159</v>
      </c>
      <c r="AU194" s="265" t="s">
        <v>87</v>
      </c>
      <c r="AV194" s="14" t="s">
        <v>87</v>
      </c>
      <c r="AW194" s="14" t="s">
        <v>4</v>
      </c>
      <c r="AX194" s="14" t="s">
        <v>85</v>
      </c>
      <c r="AY194" s="265" t="s">
        <v>148</v>
      </c>
    </row>
    <row r="195" s="2" customFormat="1" ht="37.8" customHeight="1">
      <c r="A195" s="39"/>
      <c r="B195" s="40"/>
      <c r="C195" s="227" t="s">
        <v>382</v>
      </c>
      <c r="D195" s="227" t="s">
        <v>150</v>
      </c>
      <c r="E195" s="228" t="s">
        <v>308</v>
      </c>
      <c r="F195" s="229" t="s">
        <v>309</v>
      </c>
      <c r="G195" s="230" t="s">
        <v>204</v>
      </c>
      <c r="H195" s="231">
        <v>294.22300000000001</v>
      </c>
      <c r="I195" s="232"/>
      <c r="J195" s="233">
        <f>ROUND(I195*H195,2)</f>
        <v>0</v>
      </c>
      <c r="K195" s="229" t="s">
        <v>154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155</v>
      </c>
      <c r="AT195" s="238" t="s">
        <v>150</v>
      </c>
      <c r="AU195" s="238" t="s">
        <v>87</v>
      </c>
      <c r="AY195" s="18" t="s">
        <v>148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155</v>
      </c>
      <c r="BM195" s="238" t="s">
        <v>955</v>
      </c>
    </row>
    <row r="196" s="14" customFormat="1">
      <c r="A196" s="14"/>
      <c r="B196" s="255"/>
      <c r="C196" s="256"/>
      <c r="D196" s="240" t="s">
        <v>159</v>
      </c>
      <c r="E196" s="257" t="s">
        <v>1</v>
      </c>
      <c r="F196" s="258" t="s">
        <v>952</v>
      </c>
      <c r="G196" s="256"/>
      <c r="H196" s="259">
        <v>588.44600000000003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159</v>
      </c>
      <c r="AU196" s="265" t="s">
        <v>87</v>
      </c>
      <c r="AV196" s="14" t="s">
        <v>87</v>
      </c>
      <c r="AW196" s="14" t="s">
        <v>33</v>
      </c>
      <c r="AX196" s="14" t="s">
        <v>85</v>
      </c>
      <c r="AY196" s="265" t="s">
        <v>148</v>
      </c>
    </row>
    <row r="197" s="13" customFormat="1">
      <c r="A197" s="13"/>
      <c r="B197" s="245"/>
      <c r="C197" s="246"/>
      <c r="D197" s="240" t="s">
        <v>159</v>
      </c>
      <c r="E197" s="247" t="s">
        <v>1</v>
      </c>
      <c r="F197" s="248" t="s">
        <v>927</v>
      </c>
      <c r="G197" s="246"/>
      <c r="H197" s="247" t="s">
        <v>1</v>
      </c>
      <c r="I197" s="249"/>
      <c r="J197" s="246"/>
      <c r="K197" s="246"/>
      <c r="L197" s="250"/>
      <c r="M197" s="251"/>
      <c r="N197" s="252"/>
      <c r="O197" s="252"/>
      <c r="P197" s="252"/>
      <c r="Q197" s="252"/>
      <c r="R197" s="252"/>
      <c r="S197" s="252"/>
      <c r="T197" s="25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4" t="s">
        <v>159</v>
      </c>
      <c r="AU197" s="254" t="s">
        <v>87</v>
      </c>
      <c r="AV197" s="13" t="s">
        <v>85</v>
      </c>
      <c r="AW197" s="13" t="s">
        <v>33</v>
      </c>
      <c r="AX197" s="13" t="s">
        <v>77</v>
      </c>
      <c r="AY197" s="254" t="s">
        <v>148</v>
      </c>
    </row>
    <row r="198" s="14" customFormat="1">
      <c r="A198" s="14"/>
      <c r="B198" s="255"/>
      <c r="C198" s="256"/>
      <c r="D198" s="240" t="s">
        <v>159</v>
      </c>
      <c r="E198" s="256"/>
      <c r="F198" s="258" t="s">
        <v>953</v>
      </c>
      <c r="G198" s="256"/>
      <c r="H198" s="259">
        <v>294.22300000000001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159</v>
      </c>
      <c r="AU198" s="265" t="s">
        <v>87</v>
      </c>
      <c r="AV198" s="14" t="s">
        <v>87</v>
      </c>
      <c r="AW198" s="14" t="s">
        <v>4</v>
      </c>
      <c r="AX198" s="14" t="s">
        <v>85</v>
      </c>
      <c r="AY198" s="265" t="s">
        <v>148</v>
      </c>
    </row>
    <row r="199" s="2" customFormat="1" ht="24.15" customHeight="1">
      <c r="A199" s="39"/>
      <c r="B199" s="40"/>
      <c r="C199" s="227" t="s">
        <v>7</v>
      </c>
      <c r="D199" s="227" t="s">
        <v>150</v>
      </c>
      <c r="E199" s="228" t="s">
        <v>956</v>
      </c>
      <c r="F199" s="229" t="s">
        <v>957</v>
      </c>
      <c r="G199" s="230" t="s">
        <v>204</v>
      </c>
      <c r="H199" s="231">
        <v>237.24100000000001</v>
      </c>
      <c r="I199" s="232"/>
      <c r="J199" s="233">
        <f>ROUND(I199*H199,2)</f>
        <v>0</v>
      </c>
      <c r="K199" s="229" t="s">
        <v>154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155</v>
      </c>
      <c r="AT199" s="238" t="s">
        <v>150</v>
      </c>
      <c r="AU199" s="238" t="s">
        <v>87</v>
      </c>
      <c r="AY199" s="18" t="s">
        <v>148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155</v>
      </c>
      <c r="BM199" s="238" t="s">
        <v>958</v>
      </c>
    </row>
    <row r="200" s="14" customFormat="1">
      <c r="A200" s="14"/>
      <c r="B200" s="255"/>
      <c r="C200" s="256"/>
      <c r="D200" s="240" t="s">
        <v>159</v>
      </c>
      <c r="E200" s="257" t="s">
        <v>1</v>
      </c>
      <c r="F200" s="258" t="s">
        <v>860</v>
      </c>
      <c r="G200" s="256"/>
      <c r="H200" s="259">
        <v>237.24100000000001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159</v>
      </c>
      <c r="AU200" s="265" t="s">
        <v>87</v>
      </c>
      <c r="AV200" s="14" t="s">
        <v>87</v>
      </c>
      <c r="AW200" s="14" t="s">
        <v>33</v>
      </c>
      <c r="AX200" s="14" t="s">
        <v>85</v>
      </c>
      <c r="AY200" s="265" t="s">
        <v>148</v>
      </c>
    </row>
    <row r="201" s="2" customFormat="1" ht="33" customHeight="1">
      <c r="A201" s="39"/>
      <c r="B201" s="40"/>
      <c r="C201" s="227" t="s">
        <v>392</v>
      </c>
      <c r="D201" s="227" t="s">
        <v>150</v>
      </c>
      <c r="E201" s="228" t="s">
        <v>313</v>
      </c>
      <c r="F201" s="229" t="s">
        <v>314</v>
      </c>
      <c r="G201" s="230" t="s">
        <v>315</v>
      </c>
      <c r="H201" s="231">
        <v>529.601</v>
      </c>
      <c r="I201" s="232"/>
      <c r="J201" s="233">
        <f>ROUND(I201*H201,2)</f>
        <v>0</v>
      </c>
      <c r="K201" s="229" t="s">
        <v>154</v>
      </c>
      <c r="L201" s="45"/>
      <c r="M201" s="234" t="s">
        <v>1</v>
      </c>
      <c r="N201" s="235" t="s">
        <v>42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155</v>
      </c>
      <c r="AT201" s="238" t="s">
        <v>150</v>
      </c>
      <c r="AU201" s="238" t="s">
        <v>87</v>
      </c>
      <c r="AY201" s="18" t="s">
        <v>148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155</v>
      </c>
      <c r="BM201" s="238" t="s">
        <v>959</v>
      </c>
    </row>
    <row r="202" s="14" customFormat="1">
      <c r="A202" s="14"/>
      <c r="B202" s="255"/>
      <c r="C202" s="256"/>
      <c r="D202" s="240" t="s">
        <v>159</v>
      </c>
      <c r="E202" s="257" t="s">
        <v>1</v>
      </c>
      <c r="F202" s="258" t="s">
        <v>317</v>
      </c>
      <c r="G202" s="256"/>
      <c r="H202" s="259">
        <v>294.22300000000001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159</v>
      </c>
      <c r="AU202" s="265" t="s">
        <v>87</v>
      </c>
      <c r="AV202" s="14" t="s">
        <v>87</v>
      </c>
      <c r="AW202" s="14" t="s">
        <v>33</v>
      </c>
      <c r="AX202" s="14" t="s">
        <v>85</v>
      </c>
      <c r="AY202" s="265" t="s">
        <v>148</v>
      </c>
    </row>
    <row r="203" s="14" customFormat="1">
      <c r="A203" s="14"/>
      <c r="B203" s="255"/>
      <c r="C203" s="256"/>
      <c r="D203" s="240" t="s">
        <v>159</v>
      </c>
      <c r="E203" s="256"/>
      <c r="F203" s="258" t="s">
        <v>960</v>
      </c>
      <c r="G203" s="256"/>
      <c r="H203" s="259">
        <v>529.601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159</v>
      </c>
      <c r="AU203" s="265" t="s">
        <v>87</v>
      </c>
      <c r="AV203" s="14" t="s">
        <v>87</v>
      </c>
      <c r="AW203" s="14" t="s">
        <v>4</v>
      </c>
      <c r="AX203" s="14" t="s">
        <v>85</v>
      </c>
      <c r="AY203" s="265" t="s">
        <v>148</v>
      </c>
    </row>
    <row r="204" s="2" customFormat="1" ht="16.5" customHeight="1">
      <c r="A204" s="39"/>
      <c r="B204" s="40"/>
      <c r="C204" s="227" t="s">
        <v>399</v>
      </c>
      <c r="D204" s="227" t="s">
        <v>150</v>
      </c>
      <c r="E204" s="228" t="s">
        <v>321</v>
      </c>
      <c r="F204" s="229" t="s">
        <v>322</v>
      </c>
      <c r="G204" s="230" t="s">
        <v>204</v>
      </c>
      <c r="H204" s="231">
        <v>531.46400000000006</v>
      </c>
      <c r="I204" s="232"/>
      <c r="J204" s="233">
        <f>ROUND(I204*H204,2)</f>
        <v>0</v>
      </c>
      <c r="K204" s="229" t="s">
        <v>154</v>
      </c>
      <c r="L204" s="45"/>
      <c r="M204" s="234" t="s">
        <v>1</v>
      </c>
      <c r="N204" s="235" t="s">
        <v>42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155</v>
      </c>
      <c r="AT204" s="238" t="s">
        <v>150</v>
      </c>
      <c r="AU204" s="238" t="s">
        <v>87</v>
      </c>
      <c r="AY204" s="18" t="s">
        <v>148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155</v>
      </c>
      <c r="BM204" s="238" t="s">
        <v>961</v>
      </c>
    </row>
    <row r="205" s="14" customFormat="1">
      <c r="A205" s="14"/>
      <c r="B205" s="255"/>
      <c r="C205" s="256"/>
      <c r="D205" s="240" t="s">
        <v>159</v>
      </c>
      <c r="E205" s="257" t="s">
        <v>860</v>
      </c>
      <c r="F205" s="258" t="s">
        <v>962</v>
      </c>
      <c r="G205" s="256"/>
      <c r="H205" s="259">
        <v>237.24100000000001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159</v>
      </c>
      <c r="AU205" s="265" t="s">
        <v>87</v>
      </c>
      <c r="AV205" s="14" t="s">
        <v>87</v>
      </c>
      <c r="AW205" s="14" t="s">
        <v>33</v>
      </c>
      <c r="AX205" s="14" t="s">
        <v>77</v>
      </c>
      <c r="AY205" s="265" t="s">
        <v>148</v>
      </c>
    </row>
    <row r="206" s="14" customFormat="1">
      <c r="A206" s="14"/>
      <c r="B206" s="255"/>
      <c r="C206" s="256"/>
      <c r="D206" s="240" t="s">
        <v>159</v>
      </c>
      <c r="E206" s="257" t="s">
        <v>317</v>
      </c>
      <c r="F206" s="258" t="s">
        <v>963</v>
      </c>
      <c r="G206" s="256"/>
      <c r="H206" s="259">
        <v>294.22300000000001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159</v>
      </c>
      <c r="AU206" s="265" t="s">
        <v>87</v>
      </c>
      <c r="AV206" s="14" t="s">
        <v>87</v>
      </c>
      <c r="AW206" s="14" t="s">
        <v>33</v>
      </c>
      <c r="AX206" s="14" t="s">
        <v>77</v>
      </c>
      <c r="AY206" s="265" t="s">
        <v>148</v>
      </c>
    </row>
    <row r="207" s="16" customFormat="1">
      <c r="A207" s="16"/>
      <c r="B207" s="277"/>
      <c r="C207" s="278"/>
      <c r="D207" s="240" t="s">
        <v>159</v>
      </c>
      <c r="E207" s="279" t="s">
        <v>1</v>
      </c>
      <c r="F207" s="280" t="s">
        <v>185</v>
      </c>
      <c r="G207" s="278"/>
      <c r="H207" s="281">
        <v>531.46400000000006</v>
      </c>
      <c r="I207" s="282"/>
      <c r="J207" s="278"/>
      <c r="K207" s="278"/>
      <c r="L207" s="283"/>
      <c r="M207" s="284"/>
      <c r="N207" s="285"/>
      <c r="O207" s="285"/>
      <c r="P207" s="285"/>
      <c r="Q207" s="285"/>
      <c r="R207" s="285"/>
      <c r="S207" s="285"/>
      <c r="T207" s="28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87" t="s">
        <v>159</v>
      </c>
      <c r="AU207" s="287" t="s">
        <v>87</v>
      </c>
      <c r="AV207" s="16" t="s">
        <v>155</v>
      </c>
      <c r="AW207" s="16" t="s">
        <v>33</v>
      </c>
      <c r="AX207" s="16" t="s">
        <v>85</v>
      </c>
      <c r="AY207" s="287" t="s">
        <v>148</v>
      </c>
    </row>
    <row r="208" s="2" customFormat="1" ht="24.15" customHeight="1">
      <c r="A208" s="39"/>
      <c r="B208" s="40"/>
      <c r="C208" s="227" t="s">
        <v>404</v>
      </c>
      <c r="D208" s="227" t="s">
        <v>150</v>
      </c>
      <c r="E208" s="228" t="s">
        <v>964</v>
      </c>
      <c r="F208" s="229" t="s">
        <v>328</v>
      </c>
      <c r="G208" s="230" t="s">
        <v>204</v>
      </c>
      <c r="H208" s="231">
        <v>110.983</v>
      </c>
      <c r="I208" s="232"/>
      <c r="J208" s="233">
        <f>ROUND(I208*H208,2)</f>
        <v>0</v>
      </c>
      <c r="K208" s="229" t="s">
        <v>154</v>
      </c>
      <c r="L208" s="45"/>
      <c r="M208" s="234" t="s">
        <v>1</v>
      </c>
      <c r="N208" s="235" t="s">
        <v>42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155</v>
      </c>
      <c r="AT208" s="238" t="s">
        <v>150</v>
      </c>
      <c r="AU208" s="238" t="s">
        <v>87</v>
      </c>
      <c r="AY208" s="18" t="s">
        <v>148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155</v>
      </c>
      <c r="BM208" s="238" t="s">
        <v>965</v>
      </c>
    </row>
    <row r="209" s="13" customFormat="1">
      <c r="A209" s="13"/>
      <c r="B209" s="245"/>
      <c r="C209" s="246"/>
      <c r="D209" s="240" t="s">
        <v>159</v>
      </c>
      <c r="E209" s="247" t="s">
        <v>1</v>
      </c>
      <c r="F209" s="248" t="s">
        <v>966</v>
      </c>
      <c r="G209" s="246"/>
      <c r="H209" s="247" t="s">
        <v>1</v>
      </c>
      <c r="I209" s="249"/>
      <c r="J209" s="246"/>
      <c r="K209" s="246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159</v>
      </c>
      <c r="AU209" s="254" t="s">
        <v>87</v>
      </c>
      <c r="AV209" s="13" t="s">
        <v>85</v>
      </c>
      <c r="AW209" s="13" t="s">
        <v>33</v>
      </c>
      <c r="AX209" s="13" t="s">
        <v>77</v>
      </c>
      <c r="AY209" s="254" t="s">
        <v>148</v>
      </c>
    </row>
    <row r="210" s="14" customFormat="1">
      <c r="A210" s="14"/>
      <c r="B210" s="255"/>
      <c r="C210" s="256"/>
      <c r="D210" s="240" t="s">
        <v>159</v>
      </c>
      <c r="E210" s="257" t="s">
        <v>1</v>
      </c>
      <c r="F210" s="258" t="s">
        <v>967</v>
      </c>
      <c r="G210" s="256"/>
      <c r="H210" s="259">
        <v>45.597000000000001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159</v>
      </c>
      <c r="AU210" s="265" t="s">
        <v>87</v>
      </c>
      <c r="AV210" s="14" t="s">
        <v>87</v>
      </c>
      <c r="AW210" s="14" t="s">
        <v>33</v>
      </c>
      <c r="AX210" s="14" t="s">
        <v>77</v>
      </c>
      <c r="AY210" s="265" t="s">
        <v>148</v>
      </c>
    </row>
    <row r="211" s="14" customFormat="1">
      <c r="A211" s="14"/>
      <c r="B211" s="255"/>
      <c r="C211" s="256"/>
      <c r="D211" s="240" t="s">
        <v>159</v>
      </c>
      <c r="E211" s="257" t="s">
        <v>1</v>
      </c>
      <c r="F211" s="258" t="s">
        <v>968</v>
      </c>
      <c r="G211" s="256"/>
      <c r="H211" s="259">
        <v>38.997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159</v>
      </c>
      <c r="AU211" s="265" t="s">
        <v>87</v>
      </c>
      <c r="AV211" s="14" t="s">
        <v>87</v>
      </c>
      <c r="AW211" s="14" t="s">
        <v>33</v>
      </c>
      <c r="AX211" s="14" t="s">
        <v>77</v>
      </c>
      <c r="AY211" s="265" t="s">
        <v>148</v>
      </c>
    </row>
    <row r="212" s="14" customFormat="1">
      <c r="A212" s="14"/>
      <c r="B212" s="255"/>
      <c r="C212" s="256"/>
      <c r="D212" s="240" t="s">
        <v>159</v>
      </c>
      <c r="E212" s="257" t="s">
        <v>1</v>
      </c>
      <c r="F212" s="258" t="s">
        <v>969</v>
      </c>
      <c r="G212" s="256"/>
      <c r="H212" s="259">
        <v>15.631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159</v>
      </c>
      <c r="AU212" s="265" t="s">
        <v>87</v>
      </c>
      <c r="AV212" s="14" t="s">
        <v>87</v>
      </c>
      <c r="AW212" s="14" t="s">
        <v>33</v>
      </c>
      <c r="AX212" s="14" t="s">
        <v>77</v>
      </c>
      <c r="AY212" s="265" t="s">
        <v>148</v>
      </c>
    </row>
    <row r="213" s="14" customFormat="1">
      <c r="A213" s="14"/>
      <c r="B213" s="255"/>
      <c r="C213" s="256"/>
      <c r="D213" s="240" t="s">
        <v>159</v>
      </c>
      <c r="E213" s="257" t="s">
        <v>1</v>
      </c>
      <c r="F213" s="258" t="s">
        <v>970</v>
      </c>
      <c r="G213" s="256"/>
      <c r="H213" s="259">
        <v>1.8999999999999999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159</v>
      </c>
      <c r="AU213" s="265" t="s">
        <v>87</v>
      </c>
      <c r="AV213" s="14" t="s">
        <v>87</v>
      </c>
      <c r="AW213" s="14" t="s">
        <v>33</v>
      </c>
      <c r="AX213" s="14" t="s">
        <v>77</v>
      </c>
      <c r="AY213" s="265" t="s">
        <v>148</v>
      </c>
    </row>
    <row r="214" s="13" customFormat="1">
      <c r="A214" s="13"/>
      <c r="B214" s="245"/>
      <c r="C214" s="246"/>
      <c r="D214" s="240" t="s">
        <v>159</v>
      </c>
      <c r="E214" s="247" t="s">
        <v>1</v>
      </c>
      <c r="F214" s="248" t="s">
        <v>971</v>
      </c>
      <c r="G214" s="246"/>
      <c r="H214" s="247" t="s">
        <v>1</v>
      </c>
      <c r="I214" s="249"/>
      <c r="J214" s="246"/>
      <c r="K214" s="246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159</v>
      </c>
      <c r="AU214" s="254" t="s">
        <v>87</v>
      </c>
      <c r="AV214" s="13" t="s">
        <v>85</v>
      </c>
      <c r="AW214" s="13" t="s">
        <v>33</v>
      </c>
      <c r="AX214" s="13" t="s">
        <v>77</v>
      </c>
      <c r="AY214" s="254" t="s">
        <v>148</v>
      </c>
    </row>
    <row r="215" s="14" customFormat="1">
      <c r="A215" s="14"/>
      <c r="B215" s="255"/>
      <c r="C215" s="256"/>
      <c r="D215" s="240" t="s">
        <v>159</v>
      </c>
      <c r="E215" s="257" t="s">
        <v>1</v>
      </c>
      <c r="F215" s="258" t="s">
        <v>972</v>
      </c>
      <c r="G215" s="256"/>
      <c r="H215" s="259">
        <v>1.8899999999999999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159</v>
      </c>
      <c r="AU215" s="265" t="s">
        <v>87</v>
      </c>
      <c r="AV215" s="14" t="s">
        <v>87</v>
      </c>
      <c r="AW215" s="14" t="s">
        <v>33</v>
      </c>
      <c r="AX215" s="14" t="s">
        <v>77</v>
      </c>
      <c r="AY215" s="265" t="s">
        <v>148</v>
      </c>
    </row>
    <row r="216" s="14" customFormat="1">
      <c r="A216" s="14"/>
      <c r="B216" s="255"/>
      <c r="C216" s="256"/>
      <c r="D216" s="240" t="s">
        <v>159</v>
      </c>
      <c r="E216" s="257" t="s">
        <v>1</v>
      </c>
      <c r="F216" s="258" t="s">
        <v>973</v>
      </c>
      <c r="G216" s="256"/>
      <c r="H216" s="259">
        <v>0.94499999999999995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159</v>
      </c>
      <c r="AU216" s="265" t="s">
        <v>87</v>
      </c>
      <c r="AV216" s="14" t="s">
        <v>87</v>
      </c>
      <c r="AW216" s="14" t="s">
        <v>33</v>
      </c>
      <c r="AX216" s="14" t="s">
        <v>77</v>
      </c>
      <c r="AY216" s="265" t="s">
        <v>148</v>
      </c>
    </row>
    <row r="217" s="14" customFormat="1">
      <c r="A217" s="14"/>
      <c r="B217" s="255"/>
      <c r="C217" s="256"/>
      <c r="D217" s="240" t="s">
        <v>159</v>
      </c>
      <c r="E217" s="257" t="s">
        <v>1</v>
      </c>
      <c r="F217" s="258" t="s">
        <v>974</v>
      </c>
      <c r="G217" s="256"/>
      <c r="H217" s="259">
        <v>0.94499999999999995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159</v>
      </c>
      <c r="AU217" s="265" t="s">
        <v>87</v>
      </c>
      <c r="AV217" s="14" t="s">
        <v>87</v>
      </c>
      <c r="AW217" s="14" t="s">
        <v>33</v>
      </c>
      <c r="AX217" s="14" t="s">
        <v>77</v>
      </c>
      <c r="AY217" s="265" t="s">
        <v>148</v>
      </c>
    </row>
    <row r="218" s="14" customFormat="1">
      <c r="A218" s="14"/>
      <c r="B218" s="255"/>
      <c r="C218" s="256"/>
      <c r="D218" s="240" t="s">
        <v>159</v>
      </c>
      <c r="E218" s="257" t="s">
        <v>1</v>
      </c>
      <c r="F218" s="258" t="s">
        <v>975</v>
      </c>
      <c r="G218" s="256"/>
      <c r="H218" s="259">
        <v>0.98599999999999999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159</v>
      </c>
      <c r="AU218" s="265" t="s">
        <v>87</v>
      </c>
      <c r="AV218" s="14" t="s">
        <v>87</v>
      </c>
      <c r="AW218" s="14" t="s">
        <v>33</v>
      </c>
      <c r="AX218" s="14" t="s">
        <v>77</v>
      </c>
      <c r="AY218" s="265" t="s">
        <v>148</v>
      </c>
    </row>
    <row r="219" s="13" customFormat="1">
      <c r="A219" s="13"/>
      <c r="B219" s="245"/>
      <c r="C219" s="246"/>
      <c r="D219" s="240" t="s">
        <v>159</v>
      </c>
      <c r="E219" s="247" t="s">
        <v>1</v>
      </c>
      <c r="F219" s="248" t="s">
        <v>976</v>
      </c>
      <c r="G219" s="246"/>
      <c r="H219" s="247" t="s">
        <v>1</v>
      </c>
      <c r="I219" s="249"/>
      <c r="J219" s="246"/>
      <c r="K219" s="246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159</v>
      </c>
      <c r="AU219" s="254" t="s">
        <v>87</v>
      </c>
      <c r="AV219" s="13" t="s">
        <v>85</v>
      </c>
      <c r="AW219" s="13" t="s">
        <v>33</v>
      </c>
      <c r="AX219" s="13" t="s">
        <v>77</v>
      </c>
      <c r="AY219" s="254" t="s">
        <v>148</v>
      </c>
    </row>
    <row r="220" s="14" customFormat="1">
      <c r="A220" s="14"/>
      <c r="B220" s="255"/>
      <c r="C220" s="256"/>
      <c r="D220" s="240" t="s">
        <v>159</v>
      </c>
      <c r="E220" s="257" t="s">
        <v>1</v>
      </c>
      <c r="F220" s="258" t="s">
        <v>977</v>
      </c>
      <c r="G220" s="256"/>
      <c r="H220" s="259">
        <v>3.5579999999999998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159</v>
      </c>
      <c r="AU220" s="265" t="s">
        <v>87</v>
      </c>
      <c r="AV220" s="14" t="s">
        <v>87</v>
      </c>
      <c r="AW220" s="14" t="s">
        <v>33</v>
      </c>
      <c r="AX220" s="14" t="s">
        <v>77</v>
      </c>
      <c r="AY220" s="265" t="s">
        <v>148</v>
      </c>
    </row>
    <row r="221" s="13" customFormat="1">
      <c r="A221" s="13"/>
      <c r="B221" s="245"/>
      <c r="C221" s="246"/>
      <c r="D221" s="240" t="s">
        <v>159</v>
      </c>
      <c r="E221" s="247" t="s">
        <v>1</v>
      </c>
      <c r="F221" s="248" t="s">
        <v>925</v>
      </c>
      <c r="G221" s="246"/>
      <c r="H221" s="247" t="s">
        <v>1</v>
      </c>
      <c r="I221" s="249"/>
      <c r="J221" s="246"/>
      <c r="K221" s="246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159</v>
      </c>
      <c r="AU221" s="254" t="s">
        <v>87</v>
      </c>
      <c r="AV221" s="13" t="s">
        <v>85</v>
      </c>
      <c r="AW221" s="13" t="s">
        <v>33</v>
      </c>
      <c r="AX221" s="13" t="s">
        <v>77</v>
      </c>
      <c r="AY221" s="254" t="s">
        <v>148</v>
      </c>
    </row>
    <row r="222" s="14" customFormat="1">
      <c r="A222" s="14"/>
      <c r="B222" s="255"/>
      <c r="C222" s="256"/>
      <c r="D222" s="240" t="s">
        <v>159</v>
      </c>
      <c r="E222" s="257" t="s">
        <v>1</v>
      </c>
      <c r="F222" s="258" t="s">
        <v>978</v>
      </c>
      <c r="G222" s="256"/>
      <c r="H222" s="259">
        <v>0.53400000000000003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159</v>
      </c>
      <c r="AU222" s="265" t="s">
        <v>87</v>
      </c>
      <c r="AV222" s="14" t="s">
        <v>87</v>
      </c>
      <c r="AW222" s="14" t="s">
        <v>33</v>
      </c>
      <c r="AX222" s="14" t="s">
        <v>77</v>
      </c>
      <c r="AY222" s="265" t="s">
        <v>148</v>
      </c>
    </row>
    <row r="223" s="16" customFormat="1">
      <c r="A223" s="16"/>
      <c r="B223" s="277"/>
      <c r="C223" s="278"/>
      <c r="D223" s="240" t="s">
        <v>159</v>
      </c>
      <c r="E223" s="279" t="s">
        <v>876</v>
      </c>
      <c r="F223" s="280" t="s">
        <v>185</v>
      </c>
      <c r="G223" s="278"/>
      <c r="H223" s="281">
        <v>110.983</v>
      </c>
      <c r="I223" s="282"/>
      <c r="J223" s="278"/>
      <c r="K223" s="278"/>
      <c r="L223" s="283"/>
      <c r="M223" s="284"/>
      <c r="N223" s="285"/>
      <c r="O223" s="285"/>
      <c r="P223" s="285"/>
      <c r="Q223" s="285"/>
      <c r="R223" s="285"/>
      <c r="S223" s="285"/>
      <c r="T223" s="28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7" t="s">
        <v>159</v>
      </c>
      <c r="AU223" s="287" t="s">
        <v>87</v>
      </c>
      <c r="AV223" s="16" t="s">
        <v>155</v>
      </c>
      <c r="AW223" s="16" t="s">
        <v>33</v>
      </c>
      <c r="AX223" s="16" t="s">
        <v>85</v>
      </c>
      <c r="AY223" s="287" t="s">
        <v>148</v>
      </c>
    </row>
    <row r="224" s="2" customFormat="1" ht="24.15" customHeight="1">
      <c r="A224" s="39"/>
      <c r="B224" s="40"/>
      <c r="C224" s="288" t="s">
        <v>407</v>
      </c>
      <c r="D224" s="288" t="s">
        <v>363</v>
      </c>
      <c r="E224" s="289" t="s">
        <v>364</v>
      </c>
      <c r="F224" s="290" t="s">
        <v>365</v>
      </c>
      <c r="G224" s="291" t="s">
        <v>204</v>
      </c>
      <c r="H224" s="292">
        <v>102.125</v>
      </c>
      <c r="I224" s="293"/>
      <c r="J224" s="294">
        <f>ROUND(I224*H224,2)</f>
        <v>0</v>
      </c>
      <c r="K224" s="290" t="s">
        <v>1</v>
      </c>
      <c r="L224" s="295"/>
      <c r="M224" s="296" t="s">
        <v>1</v>
      </c>
      <c r="N224" s="297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265</v>
      </c>
      <c r="AT224" s="238" t="s">
        <v>363</v>
      </c>
      <c r="AU224" s="238" t="s">
        <v>87</v>
      </c>
      <c r="AY224" s="18" t="s">
        <v>148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155</v>
      </c>
      <c r="BM224" s="238" t="s">
        <v>979</v>
      </c>
    </row>
    <row r="225" s="13" customFormat="1">
      <c r="A225" s="13"/>
      <c r="B225" s="245"/>
      <c r="C225" s="246"/>
      <c r="D225" s="240" t="s">
        <v>159</v>
      </c>
      <c r="E225" s="247" t="s">
        <v>1</v>
      </c>
      <c r="F225" s="248" t="s">
        <v>980</v>
      </c>
      <c r="G225" s="246"/>
      <c r="H225" s="247" t="s">
        <v>1</v>
      </c>
      <c r="I225" s="249"/>
      <c r="J225" s="246"/>
      <c r="K225" s="246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159</v>
      </c>
      <c r="AU225" s="254" t="s">
        <v>87</v>
      </c>
      <c r="AV225" s="13" t="s">
        <v>85</v>
      </c>
      <c r="AW225" s="13" t="s">
        <v>33</v>
      </c>
      <c r="AX225" s="13" t="s">
        <v>77</v>
      </c>
      <c r="AY225" s="254" t="s">
        <v>148</v>
      </c>
    </row>
    <row r="226" s="14" customFormat="1">
      <c r="A226" s="14"/>
      <c r="B226" s="255"/>
      <c r="C226" s="256"/>
      <c r="D226" s="240" t="s">
        <v>159</v>
      </c>
      <c r="E226" s="257" t="s">
        <v>1</v>
      </c>
      <c r="F226" s="258" t="s">
        <v>967</v>
      </c>
      <c r="G226" s="256"/>
      <c r="H226" s="259">
        <v>45.597000000000001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159</v>
      </c>
      <c r="AU226" s="265" t="s">
        <v>87</v>
      </c>
      <c r="AV226" s="14" t="s">
        <v>87</v>
      </c>
      <c r="AW226" s="14" t="s">
        <v>33</v>
      </c>
      <c r="AX226" s="14" t="s">
        <v>77</v>
      </c>
      <c r="AY226" s="265" t="s">
        <v>148</v>
      </c>
    </row>
    <row r="227" s="14" customFormat="1">
      <c r="A227" s="14"/>
      <c r="B227" s="255"/>
      <c r="C227" s="256"/>
      <c r="D227" s="240" t="s">
        <v>159</v>
      </c>
      <c r="E227" s="257" t="s">
        <v>1</v>
      </c>
      <c r="F227" s="258" t="s">
        <v>968</v>
      </c>
      <c r="G227" s="256"/>
      <c r="H227" s="259">
        <v>38.997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159</v>
      </c>
      <c r="AU227" s="265" t="s">
        <v>87</v>
      </c>
      <c r="AV227" s="14" t="s">
        <v>87</v>
      </c>
      <c r="AW227" s="14" t="s">
        <v>33</v>
      </c>
      <c r="AX227" s="14" t="s">
        <v>77</v>
      </c>
      <c r="AY227" s="265" t="s">
        <v>148</v>
      </c>
    </row>
    <row r="228" s="14" customFormat="1">
      <c r="A228" s="14"/>
      <c r="B228" s="255"/>
      <c r="C228" s="256"/>
      <c r="D228" s="240" t="s">
        <v>159</v>
      </c>
      <c r="E228" s="257" t="s">
        <v>1</v>
      </c>
      <c r="F228" s="258" t="s">
        <v>969</v>
      </c>
      <c r="G228" s="256"/>
      <c r="H228" s="259">
        <v>15.631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159</v>
      </c>
      <c r="AU228" s="265" t="s">
        <v>87</v>
      </c>
      <c r="AV228" s="14" t="s">
        <v>87</v>
      </c>
      <c r="AW228" s="14" t="s">
        <v>33</v>
      </c>
      <c r="AX228" s="14" t="s">
        <v>77</v>
      </c>
      <c r="AY228" s="265" t="s">
        <v>148</v>
      </c>
    </row>
    <row r="229" s="14" customFormat="1">
      <c r="A229" s="14"/>
      <c r="B229" s="255"/>
      <c r="C229" s="256"/>
      <c r="D229" s="240" t="s">
        <v>159</v>
      </c>
      <c r="E229" s="257" t="s">
        <v>1</v>
      </c>
      <c r="F229" s="258" t="s">
        <v>970</v>
      </c>
      <c r="G229" s="256"/>
      <c r="H229" s="259">
        <v>1.8999999999999999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159</v>
      </c>
      <c r="AU229" s="265" t="s">
        <v>87</v>
      </c>
      <c r="AV229" s="14" t="s">
        <v>87</v>
      </c>
      <c r="AW229" s="14" t="s">
        <v>33</v>
      </c>
      <c r="AX229" s="14" t="s">
        <v>77</v>
      </c>
      <c r="AY229" s="265" t="s">
        <v>148</v>
      </c>
    </row>
    <row r="230" s="16" customFormat="1">
      <c r="A230" s="16"/>
      <c r="B230" s="277"/>
      <c r="C230" s="278"/>
      <c r="D230" s="240" t="s">
        <v>159</v>
      </c>
      <c r="E230" s="279" t="s">
        <v>866</v>
      </c>
      <c r="F230" s="280" t="s">
        <v>185</v>
      </c>
      <c r="G230" s="278"/>
      <c r="H230" s="281">
        <v>102.125</v>
      </c>
      <c r="I230" s="282"/>
      <c r="J230" s="278"/>
      <c r="K230" s="278"/>
      <c r="L230" s="283"/>
      <c r="M230" s="284"/>
      <c r="N230" s="285"/>
      <c r="O230" s="285"/>
      <c r="P230" s="285"/>
      <c r="Q230" s="285"/>
      <c r="R230" s="285"/>
      <c r="S230" s="285"/>
      <c r="T230" s="28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87" t="s">
        <v>159</v>
      </c>
      <c r="AU230" s="287" t="s">
        <v>87</v>
      </c>
      <c r="AV230" s="16" t="s">
        <v>155</v>
      </c>
      <c r="AW230" s="16" t="s">
        <v>33</v>
      </c>
      <c r="AX230" s="16" t="s">
        <v>85</v>
      </c>
      <c r="AY230" s="287" t="s">
        <v>148</v>
      </c>
    </row>
    <row r="231" s="2" customFormat="1" ht="24.15" customHeight="1">
      <c r="A231" s="39"/>
      <c r="B231" s="40"/>
      <c r="C231" s="227" t="s">
        <v>411</v>
      </c>
      <c r="D231" s="227" t="s">
        <v>150</v>
      </c>
      <c r="E231" s="228" t="s">
        <v>981</v>
      </c>
      <c r="F231" s="229" t="s">
        <v>982</v>
      </c>
      <c r="G231" s="230" t="s">
        <v>204</v>
      </c>
      <c r="H231" s="231">
        <v>101.089</v>
      </c>
      <c r="I231" s="232"/>
      <c r="J231" s="233">
        <f>ROUND(I231*H231,2)</f>
        <v>0</v>
      </c>
      <c r="K231" s="229" t="s">
        <v>154</v>
      </c>
      <c r="L231" s="45"/>
      <c r="M231" s="234" t="s">
        <v>1</v>
      </c>
      <c r="N231" s="235" t="s">
        <v>42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155</v>
      </c>
      <c r="AT231" s="238" t="s">
        <v>150</v>
      </c>
      <c r="AU231" s="238" t="s">
        <v>87</v>
      </c>
      <c r="AY231" s="18" t="s">
        <v>148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155</v>
      </c>
      <c r="BM231" s="238" t="s">
        <v>983</v>
      </c>
    </row>
    <row r="232" s="14" customFormat="1">
      <c r="A232" s="14"/>
      <c r="B232" s="255"/>
      <c r="C232" s="256"/>
      <c r="D232" s="240" t="s">
        <v>159</v>
      </c>
      <c r="E232" s="257" t="s">
        <v>1</v>
      </c>
      <c r="F232" s="258" t="s">
        <v>984</v>
      </c>
      <c r="G232" s="256"/>
      <c r="H232" s="259">
        <v>44.706000000000003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159</v>
      </c>
      <c r="AU232" s="265" t="s">
        <v>87</v>
      </c>
      <c r="AV232" s="14" t="s">
        <v>87</v>
      </c>
      <c r="AW232" s="14" t="s">
        <v>33</v>
      </c>
      <c r="AX232" s="14" t="s">
        <v>77</v>
      </c>
      <c r="AY232" s="265" t="s">
        <v>148</v>
      </c>
    </row>
    <row r="233" s="14" customFormat="1">
      <c r="A233" s="14"/>
      <c r="B233" s="255"/>
      <c r="C233" s="256"/>
      <c r="D233" s="240" t="s">
        <v>159</v>
      </c>
      <c r="E233" s="257" t="s">
        <v>1</v>
      </c>
      <c r="F233" s="258" t="s">
        <v>985</v>
      </c>
      <c r="G233" s="256"/>
      <c r="H233" s="259">
        <v>37.798000000000002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159</v>
      </c>
      <c r="AU233" s="265" t="s">
        <v>87</v>
      </c>
      <c r="AV233" s="14" t="s">
        <v>87</v>
      </c>
      <c r="AW233" s="14" t="s">
        <v>33</v>
      </c>
      <c r="AX233" s="14" t="s">
        <v>77</v>
      </c>
      <c r="AY233" s="265" t="s">
        <v>148</v>
      </c>
    </row>
    <row r="234" s="14" customFormat="1">
      <c r="A234" s="14"/>
      <c r="B234" s="255"/>
      <c r="C234" s="256"/>
      <c r="D234" s="240" t="s">
        <v>159</v>
      </c>
      <c r="E234" s="257" t="s">
        <v>1</v>
      </c>
      <c r="F234" s="258" t="s">
        <v>986</v>
      </c>
      <c r="G234" s="256"/>
      <c r="H234" s="259">
        <v>17.696000000000002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159</v>
      </c>
      <c r="AU234" s="265" t="s">
        <v>87</v>
      </c>
      <c r="AV234" s="14" t="s">
        <v>87</v>
      </c>
      <c r="AW234" s="14" t="s">
        <v>33</v>
      </c>
      <c r="AX234" s="14" t="s">
        <v>77</v>
      </c>
      <c r="AY234" s="265" t="s">
        <v>148</v>
      </c>
    </row>
    <row r="235" s="14" customFormat="1">
      <c r="A235" s="14"/>
      <c r="B235" s="255"/>
      <c r="C235" s="256"/>
      <c r="D235" s="240" t="s">
        <v>159</v>
      </c>
      <c r="E235" s="257" t="s">
        <v>1</v>
      </c>
      <c r="F235" s="258" t="s">
        <v>987</v>
      </c>
      <c r="G235" s="256"/>
      <c r="H235" s="259">
        <v>3.3580000000000001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159</v>
      </c>
      <c r="AU235" s="265" t="s">
        <v>87</v>
      </c>
      <c r="AV235" s="14" t="s">
        <v>87</v>
      </c>
      <c r="AW235" s="14" t="s">
        <v>33</v>
      </c>
      <c r="AX235" s="14" t="s">
        <v>77</v>
      </c>
      <c r="AY235" s="265" t="s">
        <v>148</v>
      </c>
    </row>
    <row r="236" s="15" customFormat="1">
      <c r="A236" s="15"/>
      <c r="B236" s="266"/>
      <c r="C236" s="267"/>
      <c r="D236" s="240" t="s">
        <v>159</v>
      </c>
      <c r="E236" s="268" t="s">
        <v>1</v>
      </c>
      <c r="F236" s="269" t="s">
        <v>165</v>
      </c>
      <c r="G236" s="267"/>
      <c r="H236" s="270">
        <v>103.55800000000001</v>
      </c>
      <c r="I236" s="271"/>
      <c r="J236" s="267"/>
      <c r="K236" s="267"/>
      <c r="L236" s="272"/>
      <c r="M236" s="273"/>
      <c r="N236" s="274"/>
      <c r="O236" s="274"/>
      <c r="P236" s="274"/>
      <c r="Q236" s="274"/>
      <c r="R236" s="274"/>
      <c r="S236" s="274"/>
      <c r="T236" s="27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6" t="s">
        <v>159</v>
      </c>
      <c r="AU236" s="276" t="s">
        <v>87</v>
      </c>
      <c r="AV236" s="15" t="s">
        <v>166</v>
      </c>
      <c r="AW236" s="15" t="s">
        <v>33</v>
      </c>
      <c r="AX236" s="15" t="s">
        <v>77</v>
      </c>
      <c r="AY236" s="276" t="s">
        <v>148</v>
      </c>
    </row>
    <row r="237" s="13" customFormat="1">
      <c r="A237" s="13"/>
      <c r="B237" s="245"/>
      <c r="C237" s="246"/>
      <c r="D237" s="240" t="s">
        <v>159</v>
      </c>
      <c r="E237" s="247" t="s">
        <v>1</v>
      </c>
      <c r="F237" s="248" t="s">
        <v>988</v>
      </c>
      <c r="G237" s="246"/>
      <c r="H237" s="247" t="s">
        <v>1</v>
      </c>
      <c r="I237" s="249"/>
      <c r="J237" s="246"/>
      <c r="K237" s="246"/>
      <c r="L237" s="250"/>
      <c r="M237" s="251"/>
      <c r="N237" s="252"/>
      <c r="O237" s="252"/>
      <c r="P237" s="252"/>
      <c r="Q237" s="252"/>
      <c r="R237" s="252"/>
      <c r="S237" s="252"/>
      <c r="T237" s="25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4" t="s">
        <v>159</v>
      </c>
      <c r="AU237" s="254" t="s">
        <v>87</v>
      </c>
      <c r="AV237" s="13" t="s">
        <v>85</v>
      </c>
      <c r="AW237" s="13" t="s">
        <v>33</v>
      </c>
      <c r="AX237" s="13" t="s">
        <v>77</v>
      </c>
      <c r="AY237" s="254" t="s">
        <v>148</v>
      </c>
    </row>
    <row r="238" s="14" customFormat="1">
      <c r="A238" s="14"/>
      <c r="B238" s="255"/>
      <c r="C238" s="256"/>
      <c r="D238" s="240" t="s">
        <v>159</v>
      </c>
      <c r="E238" s="257" t="s">
        <v>1</v>
      </c>
      <c r="F238" s="258" t="s">
        <v>989</v>
      </c>
      <c r="G238" s="256"/>
      <c r="H238" s="259">
        <v>-1.036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159</v>
      </c>
      <c r="AU238" s="265" t="s">
        <v>87</v>
      </c>
      <c r="AV238" s="14" t="s">
        <v>87</v>
      </c>
      <c r="AW238" s="14" t="s">
        <v>33</v>
      </c>
      <c r="AX238" s="14" t="s">
        <v>77</v>
      </c>
      <c r="AY238" s="265" t="s">
        <v>148</v>
      </c>
    </row>
    <row r="239" s="14" customFormat="1">
      <c r="A239" s="14"/>
      <c r="B239" s="255"/>
      <c r="C239" s="256"/>
      <c r="D239" s="240" t="s">
        <v>159</v>
      </c>
      <c r="E239" s="257" t="s">
        <v>1</v>
      </c>
      <c r="F239" s="258" t="s">
        <v>990</v>
      </c>
      <c r="G239" s="256"/>
      <c r="H239" s="259">
        <v>-0.876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159</v>
      </c>
      <c r="AU239" s="265" t="s">
        <v>87</v>
      </c>
      <c r="AV239" s="14" t="s">
        <v>87</v>
      </c>
      <c r="AW239" s="14" t="s">
        <v>33</v>
      </c>
      <c r="AX239" s="14" t="s">
        <v>77</v>
      </c>
      <c r="AY239" s="265" t="s">
        <v>148</v>
      </c>
    </row>
    <row r="240" s="14" customFormat="1">
      <c r="A240" s="14"/>
      <c r="B240" s="255"/>
      <c r="C240" s="256"/>
      <c r="D240" s="240" t="s">
        <v>159</v>
      </c>
      <c r="E240" s="257" t="s">
        <v>1</v>
      </c>
      <c r="F240" s="258" t="s">
        <v>991</v>
      </c>
      <c r="G240" s="256"/>
      <c r="H240" s="259">
        <v>-0.40999999999999998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159</v>
      </c>
      <c r="AU240" s="265" t="s">
        <v>87</v>
      </c>
      <c r="AV240" s="14" t="s">
        <v>87</v>
      </c>
      <c r="AW240" s="14" t="s">
        <v>33</v>
      </c>
      <c r="AX240" s="14" t="s">
        <v>77</v>
      </c>
      <c r="AY240" s="265" t="s">
        <v>148</v>
      </c>
    </row>
    <row r="241" s="14" customFormat="1">
      <c r="A241" s="14"/>
      <c r="B241" s="255"/>
      <c r="C241" s="256"/>
      <c r="D241" s="240" t="s">
        <v>159</v>
      </c>
      <c r="E241" s="257" t="s">
        <v>1</v>
      </c>
      <c r="F241" s="258" t="s">
        <v>992</v>
      </c>
      <c r="G241" s="256"/>
      <c r="H241" s="259">
        <v>-0.14699999999999999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159</v>
      </c>
      <c r="AU241" s="265" t="s">
        <v>87</v>
      </c>
      <c r="AV241" s="14" t="s">
        <v>87</v>
      </c>
      <c r="AW241" s="14" t="s">
        <v>33</v>
      </c>
      <c r="AX241" s="14" t="s">
        <v>77</v>
      </c>
      <c r="AY241" s="265" t="s">
        <v>148</v>
      </c>
    </row>
    <row r="242" s="15" customFormat="1">
      <c r="A242" s="15"/>
      <c r="B242" s="266"/>
      <c r="C242" s="267"/>
      <c r="D242" s="240" t="s">
        <v>159</v>
      </c>
      <c r="E242" s="268" t="s">
        <v>993</v>
      </c>
      <c r="F242" s="269" t="s">
        <v>165</v>
      </c>
      <c r="G242" s="267"/>
      <c r="H242" s="270">
        <v>-2.4689999999999999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6" t="s">
        <v>159</v>
      </c>
      <c r="AU242" s="276" t="s">
        <v>87</v>
      </c>
      <c r="AV242" s="15" t="s">
        <v>166</v>
      </c>
      <c r="AW242" s="15" t="s">
        <v>33</v>
      </c>
      <c r="AX242" s="15" t="s">
        <v>77</v>
      </c>
      <c r="AY242" s="276" t="s">
        <v>148</v>
      </c>
    </row>
    <row r="243" s="16" customFormat="1">
      <c r="A243" s="16"/>
      <c r="B243" s="277"/>
      <c r="C243" s="278"/>
      <c r="D243" s="240" t="s">
        <v>159</v>
      </c>
      <c r="E243" s="279" t="s">
        <v>862</v>
      </c>
      <c r="F243" s="280" t="s">
        <v>185</v>
      </c>
      <c r="G243" s="278"/>
      <c r="H243" s="281">
        <v>101.089</v>
      </c>
      <c r="I243" s="282"/>
      <c r="J243" s="278"/>
      <c r="K243" s="278"/>
      <c r="L243" s="283"/>
      <c r="M243" s="284"/>
      <c r="N243" s="285"/>
      <c r="O243" s="285"/>
      <c r="P243" s="285"/>
      <c r="Q243" s="285"/>
      <c r="R243" s="285"/>
      <c r="S243" s="285"/>
      <c r="T243" s="28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87" t="s">
        <v>159</v>
      </c>
      <c r="AU243" s="287" t="s">
        <v>87</v>
      </c>
      <c r="AV243" s="16" t="s">
        <v>155</v>
      </c>
      <c r="AW243" s="16" t="s">
        <v>33</v>
      </c>
      <c r="AX243" s="16" t="s">
        <v>85</v>
      </c>
      <c r="AY243" s="287" t="s">
        <v>148</v>
      </c>
    </row>
    <row r="244" s="2" customFormat="1" ht="16.5" customHeight="1">
      <c r="A244" s="39"/>
      <c r="B244" s="40"/>
      <c r="C244" s="288" t="s">
        <v>416</v>
      </c>
      <c r="D244" s="288" t="s">
        <v>363</v>
      </c>
      <c r="E244" s="289" t="s">
        <v>994</v>
      </c>
      <c r="F244" s="290" t="s">
        <v>995</v>
      </c>
      <c r="G244" s="291" t="s">
        <v>315</v>
      </c>
      <c r="H244" s="292">
        <v>202.178</v>
      </c>
      <c r="I244" s="293"/>
      <c r="J244" s="294">
        <f>ROUND(I244*H244,2)</f>
        <v>0</v>
      </c>
      <c r="K244" s="290" t="s">
        <v>154</v>
      </c>
      <c r="L244" s="295"/>
      <c r="M244" s="296" t="s">
        <v>1</v>
      </c>
      <c r="N244" s="297" t="s">
        <v>42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265</v>
      </c>
      <c r="AT244" s="238" t="s">
        <v>363</v>
      </c>
      <c r="AU244" s="238" t="s">
        <v>87</v>
      </c>
      <c r="AY244" s="18" t="s">
        <v>148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155</v>
      </c>
      <c r="BM244" s="238" t="s">
        <v>996</v>
      </c>
    </row>
    <row r="245" s="14" customFormat="1">
      <c r="A245" s="14"/>
      <c r="B245" s="255"/>
      <c r="C245" s="256"/>
      <c r="D245" s="240" t="s">
        <v>159</v>
      </c>
      <c r="E245" s="256"/>
      <c r="F245" s="258" t="s">
        <v>997</v>
      </c>
      <c r="G245" s="256"/>
      <c r="H245" s="259">
        <v>202.178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159</v>
      </c>
      <c r="AU245" s="265" t="s">
        <v>87</v>
      </c>
      <c r="AV245" s="14" t="s">
        <v>87</v>
      </c>
      <c r="AW245" s="14" t="s">
        <v>4</v>
      </c>
      <c r="AX245" s="14" t="s">
        <v>85</v>
      </c>
      <c r="AY245" s="265" t="s">
        <v>148</v>
      </c>
    </row>
    <row r="246" s="2" customFormat="1" ht="24.15" customHeight="1">
      <c r="A246" s="39"/>
      <c r="B246" s="40"/>
      <c r="C246" s="227" t="s">
        <v>422</v>
      </c>
      <c r="D246" s="227" t="s">
        <v>150</v>
      </c>
      <c r="E246" s="228" t="s">
        <v>998</v>
      </c>
      <c r="F246" s="229" t="s">
        <v>999</v>
      </c>
      <c r="G246" s="230" t="s">
        <v>273</v>
      </c>
      <c r="H246" s="231">
        <v>0.59999999999999998</v>
      </c>
      <c r="I246" s="232"/>
      <c r="J246" s="233">
        <f>ROUND(I246*H246,2)</f>
        <v>0</v>
      </c>
      <c r="K246" s="229" t="s">
        <v>154</v>
      </c>
      <c r="L246" s="45"/>
      <c r="M246" s="234" t="s">
        <v>1</v>
      </c>
      <c r="N246" s="235" t="s">
        <v>42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155</v>
      </c>
      <c r="AT246" s="238" t="s">
        <v>150</v>
      </c>
      <c r="AU246" s="238" t="s">
        <v>87</v>
      </c>
      <c r="AY246" s="18" t="s">
        <v>148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155</v>
      </c>
      <c r="BM246" s="238" t="s">
        <v>1000</v>
      </c>
    </row>
    <row r="247" s="14" customFormat="1">
      <c r="A247" s="14"/>
      <c r="B247" s="255"/>
      <c r="C247" s="256"/>
      <c r="D247" s="240" t="s">
        <v>159</v>
      </c>
      <c r="E247" s="257" t="s">
        <v>1</v>
      </c>
      <c r="F247" s="258" t="s">
        <v>871</v>
      </c>
      <c r="G247" s="256"/>
      <c r="H247" s="259">
        <v>0.59999999999999998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159</v>
      </c>
      <c r="AU247" s="265" t="s">
        <v>87</v>
      </c>
      <c r="AV247" s="14" t="s">
        <v>87</v>
      </c>
      <c r="AW247" s="14" t="s">
        <v>33</v>
      </c>
      <c r="AX247" s="14" t="s">
        <v>85</v>
      </c>
      <c r="AY247" s="265" t="s">
        <v>148</v>
      </c>
    </row>
    <row r="248" s="2" customFormat="1" ht="24.15" customHeight="1">
      <c r="A248" s="39"/>
      <c r="B248" s="40"/>
      <c r="C248" s="227" t="s">
        <v>429</v>
      </c>
      <c r="D248" s="227" t="s">
        <v>150</v>
      </c>
      <c r="E248" s="228" t="s">
        <v>1001</v>
      </c>
      <c r="F248" s="229" t="s">
        <v>1002</v>
      </c>
      <c r="G248" s="230" t="s">
        <v>273</v>
      </c>
      <c r="H248" s="231">
        <v>125.845</v>
      </c>
      <c r="I248" s="232"/>
      <c r="J248" s="233">
        <f>ROUND(I248*H248,2)</f>
        <v>0</v>
      </c>
      <c r="K248" s="229" t="s">
        <v>154</v>
      </c>
      <c r="L248" s="45"/>
      <c r="M248" s="234" t="s">
        <v>1</v>
      </c>
      <c r="N248" s="235" t="s">
        <v>42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155</v>
      </c>
      <c r="AT248" s="238" t="s">
        <v>150</v>
      </c>
      <c r="AU248" s="238" t="s">
        <v>87</v>
      </c>
      <c r="AY248" s="18" t="s">
        <v>148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155</v>
      </c>
      <c r="BM248" s="238" t="s">
        <v>1003</v>
      </c>
    </row>
    <row r="249" s="14" customFormat="1">
      <c r="A249" s="14"/>
      <c r="B249" s="255"/>
      <c r="C249" s="256"/>
      <c r="D249" s="240" t="s">
        <v>159</v>
      </c>
      <c r="E249" s="257" t="s">
        <v>1</v>
      </c>
      <c r="F249" s="258" t="s">
        <v>892</v>
      </c>
      <c r="G249" s="256"/>
      <c r="H249" s="259">
        <v>109.04000000000001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159</v>
      </c>
      <c r="AU249" s="265" t="s">
        <v>87</v>
      </c>
      <c r="AV249" s="14" t="s">
        <v>87</v>
      </c>
      <c r="AW249" s="14" t="s">
        <v>33</v>
      </c>
      <c r="AX249" s="14" t="s">
        <v>77</v>
      </c>
      <c r="AY249" s="265" t="s">
        <v>148</v>
      </c>
    </row>
    <row r="250" s="14" customFormat="1">
      <c r="A250" s="14"/>
      <c r="B250" s="255"/>
      <c r="C250" s="256"/>
      <c r="D250" s="240" t="s">
        <v>159</v>
      </c>
      <c r="E250" s="257" t="s">
        <v>1</v>
      </c>
      <c r="F250" s="258" t="s">
        <v>893</v>
      </c>
      <c r="G250" s="256"/>
      <c r="H250" s="259">
        <v>92.189999999999998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159</v>
      </c>
      <c r="AU250" s="265" t="s">
        <v>87</v>
      </c>
      <c r="AV250" s="14" t="s">
        <v>87</v>
      </c>
      <c r="AW250" s="14" t="s">
        <v>33</v>
      </c>
      <c r="AX250" s="14" t="s">
        <v>77</v>
      </c>
      <c r="AY250" s="265" t="s">
        <v>148</v>
      </c>
    </row>
    <row r="251" s="14" customFormat="1">
      <c r="A251" s="14"/>
      <c r="B251" s="255"/>
      <c r="C251" s="256"/>
      <c r="D251" s="240" t="s">
        <v>159</v>
      </c>
      <c r="E251" s="257" t="s">
        <v>1</v>
      </c>
      <c r="F251" s="258" t="s">
        <v>1004</v>
      </c>
      <c r="G251" s="256"/>
      <c r="H251" s="259">
        <v>43.159999999999997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159</v>
      </c>
      <c r="AU251" s="265" t="s">
        <v>87</v>
      </c>
      <c r="AV251" s="14" t="s">
        <v>87</v>
      </c>
      <c r="AW251" s="14" t="s">
        <v>33</v>
      </c>
      <c r="AX251" s="14" t="s">
        <v>77</v>
      </c>
      <c r="AY251" s="265" t="s">
        <v>148</v>
      </c>
    </row>
    <row r="252" s="14" customFormat="1">
      <c r="A252" s="14"/>
      <c r="B252" s="255"/>
      <c r="C252" s="256"/>
      <c r="D252" s="240" t="s">
        <v>159</v>
      </c>
      <c r="E252" s="257" t="s">
        <v>1</v>
      </c>
      <c r="F252" s="258" t="s">
        <v>1005</v>
      </c>
      <c r="G252" s="256"/>
      <c r="H252" s="259">
        <v>7.2999999999999998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159</v>
      </c>
      <c r="AU252" s="265" t="s">
        <v>87</v>
      </c>
      <c r="AV252" s="14" t="s">
        <v>87</v>
      </c>
      <c r="AW252" s="14" t="s">
        <v>33</v>
      </c>
      <c r="AX252" s="14" t="s">
        <v>77</v>
      </c>
      <c r="AY252" s="265" t="s">
        <v>148</v>
      </c>
    </row>
    <row r="253" s="16" customFormat="1">
      <c r="A253" s="16"/>
      <c r="B253" s="277"/>
      <c r="C253" s="278"/>
      <c r="D253" s="240" t="s">
        <v>159</v>
      </c>
      <c r="E253" s="279" t="s">
        <v>1</v>
      </c>
      <c r="F253" s="280" t="s">
        <v>185</v>
      </c>
      <c r="G253" s="278"/>
      <c r="H253" s="281">
        <v>251.69</v>
      </c>
      <c r="I253" s="282"/>
      <c r="J253" s="278"/>
      <c r="K253" s="278"/>
      <c r="L253" s="283"/>
      <c r="M253" s="284"/>
      <c r="N253" s="285"/>
      <c r="O253" s="285"/>
      <c r="P253" s="285"/>
      <c r="Q253" s="285"/>
      <c r="R253" s="285"/>
      <c r="S253" s="285"/>
      <c r="T253" s="28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87" t="s">
        <v>159</v>
      </c>
      <c r="AU253" s="287" t="s">
        <v>87</v>
      </c>
      <c r="AV253" s="16" t="s">
        <v>155</v>
      </c>
      <c r="AW253" s="16" t="s">
        <v>33</v>
      </c>
      <c r="AX253" s="16" t="s">
        <v>85</v>
      </c>
      <c r="AY253" s="287" t="s">
        <v>148</v>
      </c>
    </row>
    <row r="254" s="13" customFormat="1">
      <c r="A254" s="13"/>
      <c r="B254" s="245"/>
      <c r="C254" s="246"/>
      <c r="D254" s="240" t="s">
        <v>159</v>
      </c>
      <c r="E254" s="247" t="s">
        <v>1</v>
      </c>
      <c r="F254" s="248" t="s">
        <v>927</v>
      </c>
      <c r="G254" s="246"/>
      <c r="H254" s="247" t="s">
        <v>1</v>
      </c>
      <c r="I254" s="249"/>
      <c r="J254" s="246"/>
      <c r="K254" s="246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159</v>
      </c>
      <c r="AU254" s="254" t="s">
        <v>87</v>
      </c>
      <c r="AV254" s="13" t="s">
        <v>85</v>
      </c>
      <c r="AW254" s="13" t="s">
        <v>33</v>
      </c>
      <c r="AX254" s="13" t="s">
        <v>77</v>
      </c>
      <c r="AY254" s="254" t="s">
        <v>148</v>
      </c>
    </row>
    <row r="255" s="14" customFormat="1">
      <c r="A255" s="14"/>
      <c r="B255" s="255"/>
      <c r="C255" s="256"/>
      <c r="D255" s="240" t="s">
        <v>159</v>
      </c>
      <c r="E255" s="256"/>
      <c r="F255" s="258" t="s">
        <v>1006</v>
      </c>
      <c r="G255" s="256"/>
      <c r="H255" s="259">
        <v>125.845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159</v>
      </c>
      <c r="AU255" s="265" t="s">
        <v>87</v>
      </c>
      <c r="AV255" s="14" t="s">
        <v>87</v>
      </c>
      <c r="AW255" s="14" t="s">
        <v>4</v>
      </c>
      <c r="AX255" s="14" t="s">
        <v>85</v>
      </c>
      <c r="AY255" s="265" t="s">
        <v>148</v>
      </c>
    </row>
    <row r="256" s="2" customFormat="1" ht="24.15" customHeight="1">
      <c r="A256" s="39"/>
      <c r="B256" s="40"/>
      <c r="C256" s="227" t="s">
        <v>436</v>
      </c>
      <c r="D256" s="227" t="s">
        <v>150</v>
      </c>
      <c r="E256" s="228" t="s">
        <v>1007</v>
      </c>
      <c r="F256" s="229" t="s">
        <v>1008</v>
      </c>
      <c r="G256" s="230" t="s">
        <v>273</v>
      </c>
      <c r="H256" s="231">
        <v>125.845</v>
      </c>
      <c r="I256" s="232"/>
      <c r="J256" s="233">
        <f>ROUND(I256*H256,2)</f>
        <v>0</v>
      </c>
      <c r="K256" s="229" t="s">
        <v>154</v>
      </c>
      <c r="L256" s="45"/>
      <c r="M256" s="234" t="s">
        <v>1</v>
      </c>
      <c r="N256" s="235" t="s">
        <v>42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155</v>
      </c>
      <c r="AT256" s="238" t="s">
        <v>150</v>
      </c>
      <c r="AU256" s="238" t="s">
        <v>87</v>
      </c>
      <c r="AY256" s="18" t="s">
        <v>148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155</v>
      </c>
      <c r="BM256" s="238" t="s">
        <v>1009</v>
      </c>
    </row>
    <row r="257" s="14" customFormat="1">
      <c r="A257" s="14"/>
      <c r="B257" s="255"/>
      <c r="C257" s="256"/>
      <c r="D257" s="240" t="s">
        <v>159</v>
      </c>
      <c r="E257" s="256"/>
      <c r="F257" s="258" t="s">
        <v>1006</v>
      </c>
      <c r="G257" s="256"/>
      <c r="H257" s="259">
        <v>125.845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159</v>
      </c>
      <c r="AU257" s="265" t="s">
        <v>87</v>
      </c>
      <c r="AV257" s="14" t="s">
        <v>87</v>
      </c>
      <c r="AW257" s="14" t="s">
        <v>4</v>
      </c>
      <c r="AX257" s="14" t="s">
        <v>85</v>
      </c>
      <c r="AY257" s="265" t="s">
        <v>148</v>
      </c>
    </row>
    <row r="258" s="12" customFormat="1" ht="22.8" customHeight="1">
      <c r="A258" s="12"/>
      <c r="B258" s="211"/>
      <c r="C258" s="212"/>
      <c r="D258" s="213" t="s">
        <v>76</v>
      </c>
      <c r="E258" s="225" t="s">
        <v>87</v>
      </c>
      <c r="F258" s="225" t="s">
        <v>415</v>
      </c>
      <c r="G258" s="212"/>
      <c r="H258" s="212"/>
      <c r="I258" s="215"/>
      <c r="J258" s="226">
        <f>BK258</f>
        <v>0</v>
      </c>
      <c r="K258" s="212"/>
      <c r="L258" s="217"/>
      <c r="M258" s="218"/>
      <c r="N258" s="219"/>
      <c r="O258" s="219"/>
      <c r="P258" s="220">
        <f>SUM(P259:P264)</f>
        <v>0</v>
      </c>
      <c r="Q258" s="219"/>
      <c r="R258" s="220">
        <f>SUM(R259:R264)</f>
        <v>0.0586594</v>
      </c>
      <c r="S258" s="219"/>
      <c r="T258" s="221">
        <f>SUM(T259:T264)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2" t="s">
        <v>85</v>
      </c>
      <c r="AT258" s="223" t="s">
        <v>76</v>
      </c>
      <c r="AU258" s="223" t="s">
        <v>85</v>
      </c>
      <c r="AY258" s="222" t="s">
        <v>148</v>
      </c>
      <c r="BK258" s="224">
        <f>SUM(BK259:BK264)</f>
        <v>0</v>
      </c>
    </row>
    <row r="259" s="2" customFormat="1" ht="24.15" customHeight="1">
      <c r="A259" s="39"/>
      <c r="B259" s="40"/>
      <c r="C259" s="227" t="s">
        <v>443</v>
      </c>
      <c r="D259" s="227" t="s">
        <v>150</v>
      </c>
      <c r="E259" s="228" t="s">
        <v>1010</v>
      </c>
      <c r="F259" s="229" t="s">
        <v>1011</v>
      </c>
      <c r="G259" s="230" t="s">
        <v>273</v>
      </c>
      <c r="H259" s="231">
        <v>125.845</v>
      </c>
      <c r="I259" s="232"/>
      <c r="J259" s="233">
        <f>ROUND(I259*H259,2)</f>
        <v>0</v>
      </c>
      <c r="K259" s="229" t="s">
        <v>154</v>
      </c>
      <c r="L259" s="45"/>
      <c r="M259" s="234" t="s">
        <v>1</v>
      </c>
      <c r="N259" s="235" t="s">
        <v>42</v>
      </c>
      <c r="O259" s="92"/>
      <c r="P259" s="236">
        <f>O259*H259</f>
        <v>0</v>
      </c>
      <c r="Q259" s="236">
        <v>0.00017000000000000001</v>
      </c>
      <c r="R259" s="236">
        <f>Q259*H259</f>
        <v>0.02139365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155</v>
      </c>
      <c r="AT259" s="238" t="s">
        <v>150</v>
      </c>
      <c r="AU259" s="238" t="s">
        <v>87</v>
      </c>
      <c r="AY259" s="18" t="s">
        <v>148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155</v>
      </c>
      <c r="BM259" s="238" t="s">
        <v>1012</v>
      </c>
    </row>
    <row r="260" s="14" customFormat="1">
      <c r="A260" s="14"/>
      <c r="B260" s="255"/>
      <c r="C260" s="256"/>
      <c r="D260" s="240" t="s">
        <v>159</v>
      </c>
      <c r="E260" s="257" t="s">
        <v>1</v>
      </c>
      <c r="F260" s="258" t="s">
        <v>1013</v>
      </c>
      <c r="G260" s="256"/>
      <c r="H260" s="259">
        <v>125.845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159</v>
      </c>
      <c r="AU260" s="265" t="s">
        <v>87</v>
      </c>
      <c r="AV260" s="14" t="s">
        <v>87</v>
      </c>
      <c r="AW260" s="14" t="s">
        <v>33</v>
      </c>
      <c r="AX260" s="14" t="s">
        <v>85</v>
      </c>
      <c r="AY260" s="265" t="s">
        <v>148</v>
      </c>
    </row>
    <row r="261" s="2" customFormat="1" ht="24.15" customHeight="1">
      <c r="A261" s="39"/>
      <c r="B261" s="40"/>
      <c r="C261" s="288" t="s">
        <v>451</v>
      </c>
      <c r="D261" s="288" t="s">
        <v>363</v>
      </c>
      <c r="E261" s="289" t="s">
        <v>1014</v>
      </c>
      <c r="F261" s="290" t="s">
        <v>1015</v>
      </c>
      <c r="G261" s="291" t="s">
        <v>273</v>
      </c>
      <c r="H261" s="292">
        <v>149.06299999999999</v>
      </c>
      <c r="I261" s="293"/>
      <c r="J261" s="294">
        <f>ROUND(I261*H261,2)</f>
        <v>0</v>
      </c>
      <c r="K261" s="290" t="s">
        <v>154</v>
      </c>
      <c r="L261" s="295"/>
      <c r="M261" s="296" t="s">
        <v>1</v>
      </c>
      <c r="N261" s="297" t="s">
        <v>42</v>
      </c>
      <c r="O261" s="92"/>
      <c r="P261" s="236">
        <f>O261*H261</f>
        <v>0</v>
      </c>
      <c r="Q261" s="236">
        <v>0.00025000000000000001</v>
      </c>
      <c r="R261" s="236">
        <f>Q261*H261</f>
        <v>0.03726575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265</v>
      </c>
      <c r="AT261" s="238" t="s">
        <v>363</v>
      </c>
      <c r="AU261" s="238" t="s">
        <v>87</v>
      </c>
      <c r="AY261" s="18" t="s">
        <v>148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155</v>
      </c>
      <c r="BM261" s="238" t="s">
        <v>1016</v>
      </c>
    </row>
    <row r="262" s="14" customFormat="1">
      <c r="A262" s="14"/>
      <c r="B262" s="255"/>
      <c r="C262" s="256"/>
      <c r="D262" s="240" t="s">
        <v>159</v>
      </c>
      <c r="E262" s="256"/>
      <c r="F262" s="258" t="s">
        <v>1017</v>
      </c>
      <c r="G262" s="256"/>
      <c r="H262" s="259">
        <v>149.06299999999999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159</v>
      </c>
      <c r="AU262" s="265" t="s">
        <v>87</v>
      </c>
      <c r="AV262" s="14" t="s">
        <v>87</v>
      </c>
      <c r="AW262" s="14" t="s">
        <v>4</v>
      </c>
      <c r="AX262" s="14" t="s">
        <v>85</v>
      </c>
      <c r="AY262" s="265" t="s">
        <v>148</v>
      </c>
    </row>
    <row r="263" s="2" customFormat="1" ht="37.8" customHeight="1">
      <c r="A263" s="39"/>
      <c r="B263" s="40"/>
      <c r="C263" s="227" t="s">
        <v>461</v>
      </c>
      <c r="D263" s="227" t="s">
        <v>150</v>
      </c>
      <c r="E263" s="228" t="s">
        <v>1018</v>
      </c>
      <c r="F263" s="229" t="s">
        <v>1019</v>
      </c>
      <c r="G263" s="230" t="s">
        <v>176</v>
      </c>
      <c r="H263" s="231">
        <v>251.69</v>
      </c>
      <c r="I263" s="232"/>
      <c r="J263" s="233">
        <f>ROUND(I263*H263,2)</f>
        <v>0</v>
      </c>
      <c r="K263" s="229" t="s">
        <v>154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155</v>
      </c>
      <c r="AT263" s="238" t="s">
        <v>150</v>
      </c>
      <c r="AU263" s="238" t="s">
        <v>87</v>
      </c>
      <c r="AY263" s="18" t="s">
        <v>148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155</v>
      </c>
      <c r="BM263" s="238" t="s">
        <v>1020</v>
      </c>
    </row>
    <row r="264" s="14" customFormat="1">
      <c r="A264" s="14"/>
      <c r="B264" s="255"/>
      <c r="C264" s="256"/>
      <c r="D264" s="240" t="s">
        <v>159</v>
      </c>
      <c r="E264" s="257" t="s">
        <v>1</v>
      </c>
      <c r="F264" s="258" t="s">
        <v>1021</v>
      </c>
      <c r="G264" s="256"/>
      <c r="H264" s="259">
        <v>251.69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159</v>
      </c>
      <c r="AU264" s="265" t="s">
        <v>87</v>
      </c>
      <c r="AV264" s="14" t="s">
        <v>87</v>
      </c>
      <c r="AW264" s="14" t="s">
        <v>33</v>
      </c>
      <c r="AX264" s="14" t="s">
        <v>85</v>
      </c>
      <c r="AY264" s="265" t="s">
        <v>148</v>
      </c>
    </row>
    <row r="265" s="12" customFormat="1" ht="22.8" customHeight="1">
      <c r="A265" s="12"/>
      <c r="B265" s="211"/>
      <c r="C265" s="212"/>
      <c r="D265" s="213" t="s">
        <v>76</v>
      </c>
      <c r="E265" s="225" t="s">
        <v>155</v>
      </c>
      <c r="F265" s="225" t="s">
        <v>450</v>
      </c>
      <c r="G265" s="212"/>
      <c r="H265" s="212"/>
      <c r="I265" s="215"/>
      <c r="J265" s="226">
        <f>BK265</f>
        <v>0</v>
      </c>
      <c r="K265" s="212"/>
      <c r="L265" s="217"/>
      <c r="M265" s="218"/>
      <c r="N265" s="219"/>
      <c r="O265" s="219"/>
      <c r="P265" s="220">
        <f>SUM(P266:P271)</f>
        <v>0</v>
      </c>
      <c r="Q265" s="219"/>
      <c r="R265" s="220">
        <f>SUM(R266:R271)</f>
        <v>0</v>
      </c>
      <c r="S265" s="219"/>
      <c r="T265" s="221">
        <f>SUM(T266:T271)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85</v>
      </c>
      <c r="AT265" s="223" t="s">
        <v>76</v>
      </c>
      <c r="AU265" s="223" t="s">
        <v>85</v>
      </c>
      <c r="AY265" s="222" t="s">
        <v>148</v>
      </c>
      <c r="BK265" s="224">
        <f>SUM(BK266:BK271)</f>
        <v>0</v>
      </c>
    </row>
    <row r="266" s="2" customFormat="1" ht="16.5" customHeight="1">
      <c r="A266" s="39"/>
      <c r="B266" s="40"/>
      <c r="C266" s="227" t="s">
        <v>466</v>
      </c>
      <c r="D266" s="227" t="s">
        <v>150</v>
      </c>
      <c r="E266" s="228" t="s">
        <v>452</v>
      </c>
      <c r="F266" s="229" t="s">
        <v>453</v>
      </c>
      <c r="G266" s="230" t="s">
        <v>204</v>
      </c>
      <c r="H266" s="231">
        <v>25.169</v>
      </c>
      <c r="I266" s="232"/>
      <c r="J266" s="233">
        <f>ROUND(I266*H266,2)</f>
        <v>0</v>
      </c>
      <c r="K266" s="229" t="s">
        <v>154</v>
      </c>
      <c r="L266" s="45"/>
      <c r="M266" s="234" t="s">
        <v>1</v>
      </c>
      <c r="N266" s="235" t="s">
        <v>42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155</v>
      </c>
      <c r="AT266" s="238" t="s">
        <v>150</v>
      </c>
      <c r="AU266" s="238" t="s">
        <v>87</v>
      </c>
      <c r="AY266" s="18" t="s">
        <v>148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155</v>
      </c>
      <c r="BM266" s="238" t="s">
        <v>1022</v>
      </c>
    </row>
    <row r="267" s="14" customFormat="1">
      <c r="A267" s="14"/>
      <c r="B267" s="255"/>
      <c r="C267" s="256"/>
      <c r="D267" s="240" t="s">
        <v>159</v>
      </c>
      <c r="E267" s="257" t="s">
        <v>1</v>
      </c>
      <c r="F267" s="258" t="s">
        <v>1023</v>
      </c>
      <c r="G267" s="256"/>
      <c r="H267" s="259">
        <v>10.904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159</v>
      </c>
      <c r="AU267" s="265" t="s">
        <v>87</v>
      </c>
      <c r="AV267" s="14" t="s">
        <v>87</v>
      </c>
      <c r="AW267" s="14" t="s">
        <v>33</v>
      </c>
      <c r="AX267" s="14" t="s">
        <v>77</v>
      </c>
      <c r="AY267" s="265" t="s">
        <v>148</v>
      </c>
    </row>
    <row r="268" s="14" customFormat="1">
      <c r="A268" s="14"/>
      <c r="B268" s="255"/>
      <c r="C268" s="256"/>
      <c r="D268" s="240" t="s">
        <v>159</v>
      </c>
      <c r="E268" s="257" t="s">
        <v>1</v>
      </c>
      <c r="F268" s="258" t="s">
        <v>1024</v>
      </c>
      <c r="G268" s="256"/>
      <c r="H268" s="259">
        <v>9.2189999999999994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159</v>
      </c>
      <c r="AU268" s="265" t="s">
        <v>87</v>
      </c>
      <c r="AV268" s="14" t="s">
        <v>87</v>
      </c>
      <c r="AW268" s="14" t="s">
        <v>33</v>
      </c>
      <c r="AX268" s="14" t="s">
        <v>77</v>
      </c>
      <c r="AY268" s="265" t="s">
        <v>148</v>
      </c>
    </row>
    <row r="269" s="14" customFormat="1">
      <c r="A269" s="14"/>
      <c r="B269" s="255"/>
      <c r="C269" s="256"/>
      <c r="D269" s="240" t="s">
        <v>159</v>
      </c>
      <c r="E269" s="257" t="s">
        <v>1</v>
      </c>
      <c r="F269" s="258" t="s">
        <v>1025</v>
      </c>
      <c r="G269" s="256"/>
      <c r="H269" s="259">
        <v>4.3159999999999998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159</v>
      </c>
      <c r="AU269" s="265" t="s">
        <v>87</v>
      </c>
      <c r="AV269" s="14" t="s">
        <v>87</v>
      </c>
      <c r="AW269" s="14" t="s">
        <v>33</v>
      </c>
      <c r="AX269" s="14" t="s">
        <v>77</v>
      </c>
      <c r="AY269" s="265" t="s">
        <v>148</v>
      </c>
    </row>
    <row r="270" s="14" customFormat="1">
      <c r="A270" s="14"/>
      <c r="B270" s="255"/>
      <c r="C270" s="256"/>
      <c r="D270" s="240" t="s">
        <v>159</v>
      </c>
      <c r="E270" s="257" t="s">
        <v>1</v>
      </c>
      <c r="F270" s="258" t="s">
        <v>1026</v>
      </c>
      <c r="G270" s="256"/>
      <c r="H270" s="259">
        <v>0.72999999999999998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159</v>
      </c>
      <c r="AU270" s="265" t="s">
        <v>87</v>
      </c>
      <c r="AV270" s="14" t="s">
        <v>87</v>
      </c>
      <c r="AW270" s="14" t="s">
        <v>33</v>
      </c>
      <c r="AX270" s="14" t="s">
        <v>77</v>
      </c>
      <c r="AY270" s="265" t="s">
        <v>148</v>
      </c>
    </row>
    <row r="271" s="16" customFormat="1">
      <c r="A271" s="16"/>
      <c r="B271" s="277"/>
      <c r="C271" s="278"/>
      <c r="D271" s="240" t="s">
        <v>159</v>
      </c>
      <c r="E271" s="279" t="s">
        <v>858</v>
      </c>
      <c r="F271" s="280" t="s">
        <v>185</v>
      </c>
      <c r="G271" s="278"/>
      <c r="H271" s="281">
        <v>25.169</v>
      </c>
      <c r="I271" s="282"/>
      <c r="J271" s="278"/>
      <c r="K271" s="278"/>
      <c r="L271" s="283"/>
      <c r="M271" s="284"/>
      <c r="N271" s="285"/>
      <c r="O271" s="285"/>
      <c r="P271" s="285"/>
      <c r="Q271" s="285"/>
      <c r="R271" s="285"/>
      <c r="S271" s="285"/>
      <c r="T271" s="28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87" t="s">
        <v>159</v>
      </c>
      <c r="AU271" s="287" t="s">
        <v>87</v>
      </c>
      <c r="AV271" s="16" t="s">
        <v>155</v>
      </c>
      <c r="AW271" s="16" t="s">
        <v>33</v>
      </c>
      <c r="AX271" s="16" t="s">
        <v>85</v>
      </c>
      <c r="AY271" s="287" t="s">
        <v>148</v>
      </c>
    </row>
    <row r="272" s="12" customFormat="1" ht="22.8" customHeight="1">
      <c r="A272" s="12"/>
      <c r="B272" s="211"/>
      <c r="C272" s="212"/>
      <c r="D272" s="213" t="s">
        <v>76</v>
      </c>
      <c r="E272" s="225" t="s">
        <v>191</v>
      </c>
      <c r="F272" s="225" t="s">
        <v>472</v>
      </c>
      <c r="G272" s="212"/>
      <c r="H272" s="212"/>
      <c r="I272" s="215"/>
      <c r="J272" s="226">
        <f>BK272</f>
        <v>0</v>
      </c>
      <c r="K272" s="212"/>
      <c r="L272" s="217"/>
      <c r="M272" s="218"/>
      <c r="N272" s="219"/>
      <c r="O272" s="219"/>
      <c r="P272" s="220">
        <f>SUM(P273:P302)</f>
        <v>0</v>
      </c>
      <c r="Q272" s="219"/>
      <c r="R272" s="220">
        <f>SUM(R273:R302)</f>
        <v>3.6855142000000001</v>
      </c>
      <c r="S272" s="219"/>
      <c r="T272" s="221">
        <f>SUM(T273:T302)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2" t="s">
        <v>85</v>
      </c>
      <c r="AT272" s="223" t="s">
        <v>76</v>
      </c>
      <c r="AU272" s="223" t="s">
        <v>85</v>
      </c>
      <c r="AY272" s="222" t="s">
        <v>148</v>
      </c>
      <c r="BK272" s="224">
        <f>SUM(BK273:BK302)</f>
        <v>0</v>
      </c>
    </row>
    <row r="273" s="2" customFormat="1" ht="21.75" customHeight="1">
      <c r="A273" s="39"/>
      <c r="B273" s="40"/>
      <c r="C273" s="227" t="s">
        <v>473</v>
      </c>
      <c r="D273" s="227" t="s">
        <v>150</v>
      </c>
      <c r="E273" s="228" t="s">
        <v>1027</v>
      </c>
      <c r="F273" s="229" t="s">
        <v>1028</v>
      </c>
      <c r="G273" s="230" t="s">
        <v>273</v>
      </c>
      <c r="H273" s="231">
        <v>5.3099999999999996</v>
      </c>
      <c r="I273" s="232"/>
      <c r="J273" s="233">
        <f>ROUND(I273*H273,2)</f>
        <v>0</v>
      </c>
      <c r="K273" s="229" t="s">
        <v>154</v>
      </c>
      <c r="L273" s="45"/>
      <c r="M273" s="234" t="s">
        <v>1</v>
      </c>
      <c r="N273" s="235" t="s">
        <v>42</v>
      </c>
      <c r="O273" s="92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155</v>
      </c>
      <c r="AT273" s="238" t="s">
        <v>150</v>
      </c>
      <c r="AU273" s="238" t="s">
        <v>87</v>
      </c>
      <c r="AY273" s="18" t="s">
        <v>148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155</v>
      </c>
      <c r="BM273" s="238" t="s">
        <v>1029</v>
      </c>
    </row>
    <row r="274" s="14" customFormat="1">
      <c r="A274" s="14"/>
      <c r="B274" s="255"/>
      <c r="C274" s="256"/>
      <c r="D274" s="240" t="s">
        <v>159</v>
      </c>
      <c r="E274" s="257" t="s">
        <v>1</v>
      </c>
      <c r="F274" s="258" t="s">
        <v>868</v>
      </c>
      <c r="G274" s="256"/>
      <c r="H274" s="259">
        <v>5.3099999999999996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159</v>
      </c>
      <c r="AU274" s="265" t="s">
        <v>87</v>
      </c>
      <c r="AV274" s="14" t="s">
        <v>87</v>
      </c>
      <c r="AW274" s="14" t="s">
        <v>33</v>
      </c>
      <c r="AX274" s="14" t="s">
        <v>85</v>
      </c>
      <c r="AY274" s="265" t="s">
        <v>148</v>
      </c>
    </row>
    <row r="275" s="2" customFormat="1" ht="24.15" customHeight="1">
      <c r="A275" s="39"/>
      <c r="B275" s="40"/>
      <c r="C275" s="227" t="s">
        <v>478</v>
      </c>
      <c r="D275" s="227" t="s">
        <v>150</v>
      </c>
      <c r="E275" s="228" t="s">
        <v>484</v>
      </c>
      <c r="F275" s="229" t="s">
        <v>1030</v>
      </c>
      <c r="G275" s="230" t="s">
        <v>273</v>
      </c>
      <c r="H275" s="231">
        <v>476.16000000000002</v>
      </c>
      <c r="I275" s="232"/>
      <c r="J275" s="233">
        <f>ROUND(I275*H275,2)</f>
        <v>0</v>
      </c>
      <c r="K275" s="229" t="s">
        <v>154</v>
      </c>
      <c r="L275" s="45"/>
      <c r="M275" s="234" t="s">
        <v>1</v>
      </c>
      <c r="N275" s="235" t="s">
        <v>42</v>
      </c>
      <c r="O275" s="92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155</v>
      </c>
      <c r="AT275" s="238" t="s">
        <v>150</v>
      </c>
      <c r="AU275" s="238" t="s">
        <v>87</v>
      </c>
      <c r="AY275" s="18" t="s">
        <v>148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155</v>
      </c>
      <c r="BM275" s="238" t="s">
        <v>1031</v>
      </c>
    </row>
    <row r="276" s="14" customFormat="1">
      <c r="A276" s="14"/>
      <c r="B276" s="255"/>
      <c r="C276" s="256"/>
      <c r="D276" s="240" t="s">
        <v>159</v>
      </c>
      <c r="E276" s="257" t="s">
        <v>1</v>
      </c>
      <c r="F276" s="258" t="s">
        <v>1032</v>
      </c>
      <c r="G276" s="256"/>
      <c r="H276" s="259">
        <v>476.16000000000002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159</v>
      </c>
      <c r="AU276" s="265" t="s">
        <v>87</v>
      </c>
      <c r="AV276" s="14" t="s">
        <v>87</v>
      </c>
      <c r="AW276" s="14" t="s">
        <v>33</v>
      </c>
      <c r="AX276" s="14" t="s">
        <v>85</v>
      </c>
      <c r="AY276" s="265" t="s">
        <v>148</v>
      </c>
    </row>
    <row r="277" s="2" customFormat="1" ht="21.75" customHeight="1">
      <c r="A277" s="39"/>
      <c r="B277" s="40"/>
      <c r="C277" s="227" t="s">
        <v>483</v>
      </c>
      <c r="D277" s="227" t="s">
        <v>150</v>
      </c>
      <c r="E277" s="228" t="s">
        <v>1033</v>
      </c>
      <c r="F277" s="229" t="s">
        <v>1034</v>
      </c>
      <c r="G277" s="230" t="s">
        <v>273</v>
      </c>
      <c r="H277" s="231">
        <v>5.3099999999999996</v>
      </c>
      <c r="I277" s="232"/>
      <c r="J277" s="233">
        <f>ROUND(I277*H277,2)</f>
        <v>0</v>
      </c>
      <c r="K277" s="229" t="s">
        <v>154</v>
      </c>
      <c r="L277" s="45"/>
      <c r="M277" s="234" t="s">
        <v>1</v>
      </c>
      <c r="N277" s="235" t="s">
        <v>42</v>
      </c>
      <c r="O277" s="92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155</v>
      </c>
      <c r="AT277" s="238" t="s">
        <v>150</v>
      </c>
      <c r="AU277" s="238" t="s">
        <v>87</v>
      </c>
      <c r="AY277" s="18" t="s">
        <v>148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155</v>
      </c>
      <c r="BM277" s="238" t="s">
        <v>1035</v>
      </c>
    </row>
    <row r="278" s="14" customFormat="1">
      <c r="A278" s="14"/>
      <c r="B278" s="255"/>
      <c r="C278" s="256"/>
      <c r="D278" s="240" t="s">
        <v>159</v>
      </c>
      <c r="E278" s="257" t="s">
        <v>1</v>
      </c>
      <c r="F278" s="258" t="s">
        <v>868</v>
      </c>
      <c r="G278" s="256"/>
      <c r="H278" s="259">
        <v>5.3099999999999996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159</v>
      </c>
      <c r="AU278" s="265" t="s">
        <v>87</v>
      </c>
      <c r="AV278" s="14" t="s">
        <v>87</v>
      </c>
      <c r="AW278" s="14" t="s">
        <v>33</v>
      </c>
      <c r="AX278" s="14" t="s">
        <v>85</v>
      </c>
      <c r="AY278" s="265" t="s">
        <v>148</v>
      </c>
    </row>
    <row r="279" s="2" customFormat="1" ht="21.75" customHeight="1">
      <c r="A279" s="39"/>
      <c r="B279" s="40"/>
      <c r="C279" s="227" t="s">
        <v>495</v>
      </c>
      <c r="D279" s="227" t="s">
        <v>150</v>
      </c>
      <c r="E279" s="228" t="s">
        <v>1036</v>
      </c>
      <c r="F279" s="229" t="s">
        <v>1037</v>
      </c>
      <c r="G279" s="230" t="s">
        <v>273</v>
      </c>
      <c r="H279" s="231">
        <v>7.7000000000000002</v>
      </c>
      <c r="I279" s="232"/>
      <c r="J279" s="233">
        <f>ROUND(I279*H279,2)</f>
        <v>0</v>
      </c>
      <c r="K279" s="229" t="s">
        <v>154</v>
      </c>
      <c r="L279" s="45"/>
      <c r="M279" s="234" t="s">
        <v>1</v>
      </c>
      <c r="N279" s="235" t="s">
        <v>42</v>
      </c>
      <c r="O279" s="92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155</v>
      </c>
      <c r="AT279" s="238" t="s">
        <v>150</v>
      </c>
      <c r="AU279" s="238" t="s">
        <v>87</v>
      </c>
      <c r="AY279" s="18" t="s">
        <v>148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155</v>
      </c>
      <c r="BM279" s="238" t="s">
        <v>1038</v>
      </c>
    </row>
    <row r="280" s="14" customFormat="1">
      <c r="A280" s="14"/>
      <c r="B280" s="255"/>
      <c r="C280" s="256"/>
      <c r="D280" s="240" t="s">
        <v>159</v>
      </c>
      <c r="E280" s="257" t="s">
        <v>1</v>
      </c>
      <c r="F280" s="258" t="s">
        <v>873</v>
      </c>
      <c r="G280" s="256"/>
      <c r="H280" s="259">
        <v>7.7000000000000002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159</v>
      </c>
      <c r="AU280" s="265" t="s">
        <v>87</v>
      </c>
      <c r="AV280" s="14" t="s">
        <v>87</v>
      </c>
      <c r="AW280" s="14" t="s">
        <v>33</v>
      </c>
      <c r="AX280" s="14" t="s">
        <v>85</v>
      </c>
      <c r="AY280" s="265" t="s">
        <v>148</v>
      </c>
    </row>
    <row r="281" s="2" customFormat="1" ht="24.15" customHeight="1">
      <c r="A281" s="39"/>
      <c r="B281" s="40"/>
      <c r="C281" s="227" t="s">
        <v>500</v>
      </c>
      <c r="D281" s="227" t="s">
        <v>150</v>
      </c>
      <c r="E281" s="228" t="s">
        <v>479</v>
      </c>
      <c r="F281" s="229" t="s">
        <v>480</v>
      </c>
      <c r="G281" s="230" t="s">
        <v>273</v>
      </c>
      <c r="H281" s="231">
        <v>238.08000000000001</v>
      </c>
      <c r="I281" s="232"/>
      <c r="J281" s="233">
        <f>ROUND(I281*H281,2)</f>
        <v>0</v>
      </c>
      <c r="K281" s="229" t="s">
        <v>154</v>
      </c>
      <c r="L281" s="45"/>
      <c r="M281" s="234" t="s">
        <v>1</v>
      </c>
      <c r="N281" s="235" t="s">
        <v>42</v>
      </c>
      <c r="O281" s="92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155</v>
      </c>
      <c r="AT281" s="238" t="s">
        <v>150</v>
      </c>
      <c r="AU281" s="238" t="s">
        <v>87</v>
      </c>
      <c r="AY281" s="18" t="s">
        <v>148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155</v>
      </c>
      <c r="BM281" s="238" t="s">
        <v>1039</v>
      </c>
    </row>
    <row r="282" s="14" customFormat="1">
      <c r="A282" s="14"/>
      <c r="B282" s="255"/>
      <c r="C282" s="256"/>
      <c r="D282" s="240" t="s">
        <v>159</v>
      </c>
      <c r="E282" s="257" t="s">
        <v>1</v>
      </c>
      <c r="F282" s="258" t="s">
        <v>878</v>
      </c>
      <c r="G282" s="256"/>
      <c r="H282" s="259">
        <v>238.08000000000001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5" t="s">
        <v>159</v>
      </c>
      <c r="AU282" s="265" t="s">
        <v>87</v>
      </c>
      <c r="AV282" s="14" t="s">
        <v>87</v>
      </c>
      <c r="AW282" s="14" t="s">
        <v>33</v>
      </c>
      <c r="AX282" s="14" t="s">
        <v>85</v>
      </c>
      <c r="AY282" s="265" t="s">
        <v>148</v>
      </c>
    </row>
    <row r="283" s="2" customFormat="1" ht="33" customHeight="1">
      <c r="A283" s="39"/>
      <c r="B283" s="40"/>
      <c r="C283" s="227" t="s">
        <v>505</v>
      </c>
      <c r="D283" s="227" t="s">
        <v>150</v>
      </c>
      <c r="E283" s="228" t="s">
        <v>1040</v>
      </c>
      <c r="F283" s="229" t="s">
        <v>1041</v>
      </c>
      <c r="G283" s="230" t="s">
        <v>273</v>
      </c>
      <c r="H283" s="231">
        <v>238.08000000000001</v>
      </c>
      <c r="I283" s="232"/>
      <c r="J283" s="233">
        <f>ROUND(I283*H283,2)</f>
        <v>0</v>
      </c>
      <c r="K283" s="229" t="s">
        <v>154</v>
      </c>
      <c r="L283" s="45"/>
      <c r="M283" s="234" t="s">
        <v>1</v>
      </c>
      <c r="N283" s="235" t="s">
        <v>42</v>
      </c>
      <c r="O283" s="92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155</v>
      </c>
      <c r="AT283" s="238" t="s">
        <v>150</v>
      </c>
      <c r="AU283" s="238" t="s">
        <v>87</v>
      </c>
      <c r="AY283" s="18" t="s">
        <v>148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155</v>
      </c>
      <c r="BM283" s="238" t="s">
        <v>1042</v>
      </c>
    </row>
    <row r="284" s="14" customFormat="1">
      <c r="A284" s="14"/>
      <c r="B284" s="255"/>
      <c r="C284" s="256"/>
      <c r="D284" s="240" t="s">
        <v>159</v>
      </c>
      <c r="E284" s="257" t="s">
        <v>1</v>
      </c>
      <c r="F284" s="258" t="s">
        <v>878</v>
      </c>
      <c r="G284" s="256"/>
      <c r="H284" s="259">
        <v>238.08000000000001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159</v>
      </c>
      <c r="AU284" s="265" t="s">
        <v>87</v>
      </c>
      <c r="AV284" s="14" t="s">
        <v>87</v>
      </c>
      <c r="AW284" s="14" t="s">
        <v>33</v>
      </c>
      <c r="AX284" s="14" t="s">
        <v>85</v>
      </c>
      <c r="AY284" s="265" t="s">
        <v>148</v>
      </c>
    </row>
    <row r="285" s="2" customFormat="1" ht="24.15" customHeight="1">
      <c r="A285" s="39"/>
      <c r="B285" s="40"/>
      <c r="C285" s="227" t="s">
        <v>510</v>
      </c>
      <c r="D285" s="227" t="s">
        <v>150</v>
      </c>
      <c r="E285" s="228" t="s">
        <v>1043</v>
      </c>
      <c r="F285" s="229" t="s">
        <v>1044</v>
      </c>
      <c r="G285" s="230" t="s">
        <v>273</v>
      </c>
      <c r="H285" s="231">
        <v>7.7000000000000002</v>
      </c>
      <c r="I285" s="232"/>
      <c r="J285" s="233">
        <f>ROUND(I285*H285,2)</f>
        <v>0</v>
      </c>
      <c r="K285" s="229" t="s">
        <v>154</v>
      </c>
      <c r="L285" s="45"/>
      <c r="M285" s="234" t="s">
        <v>1</v>
      </c>
      <c r="N285" s="235" t="s">
        <v>42</v>
      </c>
      <c r="O285" s="92"/>
      <c r="P285" s="236">
        <f>O285*H285</f>
        <v>0</v>
      </c>
      <c r="Q285" s="236">
        <v>0</v>
      </c>
      <c r="R285" s="236">
        <f>Q285*H285</f>
        <v>0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155</v>
      </c>
      <c r="AT285" s="238" t="s">
        <v>150</v>
      </c>
      <c r="AU285" s="238" t="s">
        <v>87</v>
      </c>
      <c r="AY285" s="18" t="s">
        <v>148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155</v>
      </c>
      <c r="BM285" s="238" t="s">
        <v>1045</v>
      </c>
    </row>
    <row r="286" s="14" customFormat="1">
      <c r="A286" s="14"/>
      <c r="B286" s="255"/>
      <c r="C286" s="256"/>
      <c r="D286" s="240" t="s">
        <v>159</v>
      </c>
      <c r="E286" s="257" t="s">
        <v>873</v>
      </c>
      <c r="F286" s="258" t="s">
        <v>1046</v>
      </c>
      <c r="G286" s="256"/>
      <c r="H286" s="259">
        <v>7.7000000000000002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159</v>
      </c>
      <c r="AU286" s="265" t="s">
        <v>87</v>
      </c>
      <c r="AV286" s="14" t="s">
        <v>87</v>
      </c>
      <c r="AW286" s="14" t="s">
        <v>33</v>
      </c>
      <c r="AX286" s="14" t="s">
        <v>85</v>
      </c>
      <c r="AY286" s="265" t="s">
        <v>148</v>
      </c>
    </row>
    <row r="287" s="2" customFormat="1" ht="24.15" customHeight="1">
      <c r="A287" s="39"/>
      <c r="B287" s="40"/>
      <c r="C287" s="227" t="s">
        <v>512</v>
      </c>
      <c r="D287" s="227" t="s">
        <v>150</v>
      </c>
      <c r="E287" s="228" t="s">
        <v>496</v>
      </c>
      <c r="F287" s="229" t="s">
        <v>497</v>
      </c>
      <c r="G287" s="230" t="s">
        <v>273</v>
      </c>
      <c r="H287" s="231">
        <v>238.08000000000001</v>
      </c>
      <c r="I287" s="232"/>
      <c r="J287" s="233">
        <f>ROUND(I287*H287,2)</f>
        <v>0</v>
      </c>
      <c r="K287" s="229" t="s">
        <v>154</v>
      </c>
      <c r="L287" s="45"/>
      <c r="M287" s="234" t="s">
        <v>1</v>
      </c>
      <c r="N287" s="235" t="s">
        <v>42</v>
      </c>
      <c r="O287" s="92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155</v>
      </c>
      <c r="AT287" s="238" t="s">
        <v>150</v>
      </c>
      <c r="AU287" s="238" t="s">
        <v>87</v>
      </c>
      <c r="AY287" s="18" t="s">
        <v>148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155</v>
      </c>
      <c r="BM287" s="238" t="s">
        <v>1047</v>
      </c>
    </row>
    <row r="288" s="14" customFormat="1">
      <c r="A288" s="14"/>
      <c r="B288" s="255"/>
      <c r="C288" s="256"/>
      <c r="D288" s="240" t="s">
        <v>159</v>
      </c>
      <c r="E288" s="257" t="s">
        <v>1</v>
      </c>
      <c r="F288" s="258" t="s">
        <v>878</v>
      </c>
      <c r="G288" s="256"/>
      <c r="H288" s="259">
        <v>238.08000000000001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159</v>
      </c>
      <c r="AU288" s="265" t="s">
        <v>87</v>
      </c>
      <c r="AV288" s="14" t="s">
        <v>87</v>
      </c>
      <c r="AW288" s="14" t="s">
        <v>33</v>
      </c>
      <c r="AX288" s="14" t="s">
        <v>85</v>
      </c>
      <c r="AY288" s="265" t="s">
        <v>148</v>
      </c>
    </row>
    <row r="289" s="2" customFormat="1" ht="24.15" customHeight="1">
      <c r="A289" s="39"/>
      <c r="B289" s="40"/>
      <c r="C289" s="227" t="s">
        <v>517</v>
      </c>
      <c r="D289" s="227" t="s">
        <v>150</v>
      </c>
      <c r="E289" s="228" t="s">
        <v>1048</v>
      </c>
      <c r="F289" s="229" t="s">
        <v>502</v>
      </c>
      <c r="G289" s="230" t="s">
        <v>273</v>
      </c>
      <c r="H289" s="231">
        <v>714.24000000000001</v>
      </c>
      <c r="I289" s="232"/>
      <c r="J289" s="233">
        <f>ROUND(I289*H289,2)</f>
        <v>0</v>
      </c>
      <c r="K289" s="229" t="s">
        <v>1</v>
      </c>
      <c r="L289" s="45"/>
      <c r="M289" s="234" t="s">
        <v>1</v>
      </c>
      <c r="N289" s="235" t="s">
        <v>42</v>
      </c>
      <c r="O289" s="92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8" t="s">
        <v>155</v>
      </c>
      <c r="AT289" s="238" t="s">
        <v>150</v>
      </c>
      <c r="AU289" s="238" t="s">
        <v>87</v>
      </c>
      <c r="AY289" s="18" t="s">
        <v>148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8" t="s">
        <v>85</v>
      </c>
      <c r="BK289" s="239">
        <f>ROUND(I289*H289,2)</f>
        <v>0</v>
      </c>
      <c r="BL289" s="18" t="s">
        <v>155</v>
      </c>
      <c r="BM289" s="238" t="s">
        <v>1049</v>
      </c>
    </row>
    <row r="290" s="14" customFormat="1">
      <c r="A290" s="14"/>
      <c r="B290" s="255"/>
      <c r="C290" s="256"/>
      <c r="D290" s="240" t="s">
        <v>159</v>
      </c>
      <c r="E290" s="257" t="s">
        <v>1</v>
      </c>
      <c r="F290" s="258" t="s">
        <v>1050</v>
      </c>
      <c r="G290" s="256"/>
      <c r="H290" s="259">
        <v>714.24000000000001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159</v>
      </c>
      <c r="AU290" s="265" t="s">
        <v>87</v>
      </c>
      <c r="AV290" s="14" t="s">
        <v>87</v>
      </c>
      <c r="AW290" s="14" t="s">
        <v>33</v>
      </c>
      <c r="AX290" s="14" t="s">
        <v>85</v>
      </c>
      <c r="AY290" s="265" t="s">
        <v>148</v>
      </c>
    </row>
    <row r="291" s="2" customFormat="1" ht="24.15" customHeight="1">
      <c r="A291" s="39"/>
      <c r="B291" s="40"/>
      <c r="C291" s="227" t="s">
        <v>519</v>
      </c>
      <c r="D291" s="227" t="s">
        <v>150</v>
      </c>
      <c r="E291" s="228" t="s">
        <v>1051</v>
      </c>
      <c r="F291" s="229" t="s">
        <v>1052</v>
      </c>
      <c r="G291" s="230" t="s">
        <v>273</v>
      </c>
      <c r="H291" s="231">
        <v>238.08000000000001</v>
      </c>
      <c r="I291" s="232"/>
      <c r="J291" s="233">
        <f>ROUND(I291*H291,2)</f>
        <v>0</v>
      </c>
      <c r="K291" s="229" t="s">
        <v>154</v>
      </c>
      <c r="L291" s="45"/>
      <c r="M291" s="234" t="s">
        <v>1</v>
      </c>
      <c r="N291" s="235" t="s">
        <v>42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155</v>
      </c>
      <c r="AT291" s="238" t="s">
        <v>150</v>
      </c>
      <c r="AU291" s="238" t="s">
        <v>87</v>
      </c>
      <c r="AY291" s="18" t="s">
        <v>148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155</v>
      </c>
      <c r="BM291" s="238" t="s">
        <v>1053</v>
      </c>
    </row>
    <row r="292" s="14" customFormat="1">
      <c r="A292" s="14"/>
      <c r="B292" s="255"/>
      <c r="C292" s="256"/>
      <c r="D292" s="240" t="s">
        <v>159</v>
      </c>
      <c r="E292" s="257" t="s">
        <v>878</v>
      </c>
      <c r="F292" s="258" t="s">
        <v>1054</v>
      </c>
      <c r="G292" s="256"/>
      <c r="H292" s="259">
        <v>238.08000000000001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159</v>
      </c>
      <c r="AU292" s="265" t="s">
        <v>87</v>
      </c>
      <c r="AV292" s="14" t="s">
        <v>87</v>
      </c>
      <c r="AW292" s="14" t="s">
        <v>33</v>
      </c>
      <c r="AX292" s="14" t="s">
        <v>85</v>
      </c>
      <c r="AY292" s="265" t="s">
        <v>148</v>
      </c>
    </row>
    <row r="293" s="2" customFormat="1" ht="24.15" customHeight="1">
      <c r="A293" s="39"/>
      <c r="B293" s="40"/>
      <c r="C293" s="227" t="s">
        <v>525</v>
      </c>
      <c r="D293" s="227" t="s">
        <v>150</v>
      </c>
      <c r="E293" s="228" t="s">
        <v>1055</v>
      </c>
      <c r="F293" s="229" t="s">
        <v>1056</v>
      </c>
      <c r="G293" s="230" t="s">
        <v>273</v>
      </c>
      <c r="H293" s="231">
        <v>238.08000000000001</v>
      </c>
      <c r="I293" s="232"/>
      <c r="J293" s="233">
        <f>ROUND(I293*H293,2)</f>
        <v>0</v>
      </c>
      <c r="K293" s="229" t="s">
        <v>154</v>
      </c>
      <c r="L293" s="45"/>
      <c r="M293" s="234" t="s">
        <v>1</v>
      </c>
      <c r="N293" s="235" t="s">
        <v>42</v>
      </c>
      <c r="O293" s="92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155</v>
      </c>
      <c r="AT293" s="238" t="s">
        <v>150</v>
      </c>
      <c r="AU293" s="238" t="s">
        <v>87</v>
      </c>
      <c r="AY293" s="18" t="s">
        <v>148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155</v>
      </c>
      <c r="BM293" s="238" t="s">
        <v>1057</v>
      </c>
    </row>
    <row r="294" s="14" customFormat="1">
      <c r="A294" s="14"/>
      <c r="B294" s="255"/>
      <c r="C294" s="256"/>
      <c r="D294" s="240" t="s">
        <v>159</v>
      </c>
      <c r="E294" s="257" t="s">
        <v>1</v>
      </c>
      <c r="F294" s="258" t="s">
        <v>878</v>
      </c>
      <c r="G294" s="256"/>
      <c r="H294" s="259">
        <v>238.08000000000001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5" t="s">
        <v>159</v>
      </c>
      <c r="AU294" s="265" t="s">
        <v>87</v>
      </c>
      <c r="AV294" s="14" t="s">
        <v>87</v>
      </c>
      <c r="AW294" s="14" t="s">
        <v>33</v>
      </c>
      <c r="AX294" s="14" t="s">
        <v>85</v>
      </c>
      <c r="AY294" s="265" t="s">
        <v>148</v>
      </c>
    </row>
    <row r="295" s="2" customFormat="1" ht="24.15" customHeight="1">
      <c r="A295" s="39"/>
      <c r="B295" s="40"/>
      <c r="C295" s="227" t="s">
        <v>531</v>
      </c>
      <c r="D295" s="227" t="s">
        <v>150</v>
      </c>
      <c r="E295" s="228" t="s">
        <v>1058</v>
      </c>
      <c r="F295" s="229" t="s">
        <v>1059</v>
      </c>
      <c r="G295" s="230" t="s">
        <v>273</v>
      </c>
      <c r="H295" s="231">
        <v>5.3099999999999996</v>
      </c>
      <c r="I295" s="232"/>
      <c r="J295" s="233">
        <f>ROUND(I295*H295,2)</f>
        <v>0</v>
      </c>
      <c r="K295" s="229" t="s">
        <v>154</v>
      </c>
      <c r="L295" s="45"/>
      <c r="M295" s="234" t="s">
        <v>1</v>
      </c>
      <c r="N295" s="235" t="s">
        <v>42</v>
      </c>
      <c r="O295" s="92"/>
      <c r="P295" s="236">
        <f>O295*H295</f>
        <v>0</v>
      </c>
      <c r="Q295" s="236">
        <v>0.090620000000000006</v>
      </c>
      <c r="R295" s="236">
        <f>Q295*H295</f>
        <v>0.48119220000000001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155</v>
      </c>
      <c r="AT295" s="238" t="s">
        <v>150</v>
      </c>
      <c r="AU295" s="238" t="s">
        <v>87</v>
      </c>
      <c r="AY295" s="18" t="s">
        <v>148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85</v>
      </c>
      <c r="BK295" s="239">
        <f>ROUND(I295*H295,2)</f>
        <v>0</v>
      </c>
      <c r="BL295" s="18" t="s">
        <v>155</v>
      </c>
      <c r="BM295" s="238" t="s">
        <v>1060</v>
      </c>
    </row>
    <row r="296" s="14" customFormat="1">
      <c r="A296" s="14"/>
      <c r="B296" s="255"/>
      <c r="C296" s="256"/>
      <c r="D296" s="240" t="s">
        <v>159</v>
      </c>
      <c r="E296" s="257" t="s">
        <v>1</v>
      </c>
      <c r="F296" s="258" t="s">
        <v>868</v>
      </c>
      <c r="G296" s="256"/>
      <c r="H296" s="259">
        <v>5.3099999999999996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159</v>
      </c>
      <c r="AU296" s="265" t="s">
        <v>87</v>
      </c>
      <c r="AV296" s="14" t="s">
        <v>87</v>
      </c>
      <c r="AW296" s="14" t="s">
        <v>33</v>
      </c>
      <c r="AX296" s="14" t="s">
        <v>85</v>
      </c>
      <c r="AY296" s="265" t="s">
        <v>148</v>
      </c>
    </row>
    <row r="297" s="2" customFormat="1" ht="24.15" customHeight="1">
      <c r="A297" s="39"/>
      <c r="B297" s="40"/>
      <c r="C297" s="288" t="s">
        <v>537</v>
      </c>
      <c r="D297" s="288" t="s">
        <v>363</v>
      </c>
      <c r="E297" s="289" t="s">
        <v>1061</v>
      </c>
      <c r="F297" s="290" t="s">
        <v>1062</v>
      </c>
      <c r="G297" s="291" t="s">
        <v>273</v>
      </c>
      <c r="H297" s="292">
        <v>5.4690000000000003</v>
      </c>
      <c r="I297" s="293"/>
      <c r="J297" s="294">
        <f>ROUND(I297*H297,2)</f>
        <v>0</v>
      </c>
      <c r="K297" s="290" t="s">
        <v>154</v>
      </c>
      <c r="L297" s="295"/>
      <c r="M297" s="296" t="s">
        <v>1</v>
      </c>
      <c r="N297" s="297" t="s">
        <v>42</v>
      </c>
      <c r="O297" s="92"/>
      <c r="P297" s="236">
        <f>O297*H297</f>
        <v>0</v>
      </c>
      <c r="Q297" s="236">
        <v>0.17599999999999999</v>
      </c>
      <c r="R297" s="236">
        <f>Q297*H297</f>
        <v>0.96254399999999996</v>
      </c>
      <c r="S297" s="236">
        <v>0</v>
      </c>
      <c r="T297" s="23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8" t="s">
        <v>265</v>
      </c>
      <c r="AT297" s="238" t="s">
        <v>363</v>
      </c>
      <c r="AU297" s="238" t="s">
        <v>87</v>
      </c>
      <c r="AY297" s="18" t="s">
        <v>148</v>
      </c>
      <c r="BE297" s="239">
        <f>IF(N297="základní",J297,0)</f>
        <v>0</v>
      </c>
      <c r="BF297" s="239">
        <f>IF(N297="snížená",J297,0)</f>
        <v>0</v>
      </c>
      <c r="BG297" s="239">
        <f>IF(N297="zákl. přenesená",J297,0)</f>
        <v>0</v>
      </c>
      <c r="BH297" s="239">
        <f>IF(N297="sníž. přenesená",J297,0)</f>
        <v>0</v>
      </c>
      <c r="BI297" s="239">
        <f>IF(N297="nulová",J297,0)</f>
        <v>0</v>
      </c>
      <c r="BJ297" s="18" t="s">
        <v>85</v>
      </c>
      <c r="BK297" s="239">
        <f>ROUND(I297*H297,2)</f>
        <v>0</v>
      </c>
      <c r="BL297" s="18" t="s">
        <v>155</v>
      </c>
      <c r="BM297" s="238" t="s">
        <v>1063</v>
      </c>
    </row>
    <row r="298" s="14" customFormat="1">
      <c r="A298" s="14"/>
      <c r="B298" s="255"/>
      <c r="C298" s="256"/>
      <c r="D298" s="240" t="s">
        <v>159</v>
      </c>
      <c r="E298" s="256"/>
      <c r="F298" s="258" t="s">
        <v>1064</v>
      </c>
      <c r="G298" s="256"/>
      <c r="H298" s="259">
        <v>5.4690000000000003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159</v>
      </c>
      <c r="AU298" s="265" t="s">
        <v>87</v>
      </c>
      <c r="AV298" s="14" t="s">
        <v>87</v>
      </c>
      <c r="AW298" s="14" t="s">
        <v>4</v>
      </c>
      <c r="AX298" s="14" t="s">
        <v>85</v>
      </c>
      <c r="AY298" s="265" t="s">
        <v>148</v>
      </c>
    </row>
    <row r="299" s="2" customFormat="1" ht="24.15" customHeight="1">
      <c r="A299" s="39"/>
      <c r="B299" s="40"/>
      <c r="C299" s="227" t="s">
        <v>543</v>
      </c>
      <c r="D299" s="227" t="s">
        <v>150</v>
      </c>
      <c r="E299" s="228" t="s">
        <v>1065</v>
      </c>
      <c r="F299" s="229" t="s">
        <v>1066</v>
      </c>
      <c r="G299" s="230" t="s">
        <v>273</v>
      </c>
      <c r="H299" s="231">
        <v>7.7000000000000002</v>
      </c>
      <c r="I299" s="232"/>
      <c r="J299" s="233">
        <f>ROUND(I299*H299,2)</f>
        <v>0</v>
      </c>
      <c r="K299" s="229" t="s">
        <v>154</v>
      </c>
      <c r="L299" s="45"/>
      <c r="M299" s="234" t="s">
        <v>1</v>
      </c>
      <c r="N299" s="235" t="s">
        <v>42</v>
      </c>
      <c r="O299" s="92"/>
      <c r="P299" s="236">
        <f>O299*H299</f>
        <v>0</v>
      </c>
      <c r="Q299" s="236">
        <v>0.11162</v>
      </c>
      <c r="R299" s="236">
        <f>Q299*H299</f>
        <v>0.85947399999999996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155</v>
      </c>
      <c r="AT299" s="238" t="s">
        <v>150</v>
      </c>
      <c r="AU299" s="238" t="s">
        <v>87</v>
      </c>
      <c r="AY299" s="18" t="s">
        <v>148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85</v>
      </c>
      <c r="BK299" s="239">
        <f>ROUND(I299*H299,2)</f>
        <v>0</v>
      </c>
      <c r="BL299" s="18" t="s">
        <v>155</v>
      </c>
      <c r="BM299" s="238" t="s">
        <v>1067</v>
      </c>
    </row>
    <row r="300" s="14" customFormat="1">
      <c r="A300" s="14"/>
      <c r="B300" s="255"/>
      <c r="C300" s="256"/>
      <c r="D300" s="240" t="s">
        <v>159</v>
      </c>
      <c r="E300" s="257" t="s">
        <v>1</v>
      </c>
      <c r="F300" s="258" t="s">
        <v>873</v>
      </c>
      <c r="G300" s="256"/>
      <c r="H300" s="259">
        <v>7.7000000000000002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159</v>
      </c>
      <c r="AU300" s="265" t="s">
        <v>87</v>
      </c>
      <c r="AV300" s="14" t="s">
        <v>87</v>
      </c>
      <c r="AW300" s="14" t="s">
        <v>33</v>
      </c>
      <c r="AX300" s="14" t="s">
        <v>85</v>
      </c>
      <c r="AY300" s="265" t="s">
        <v>148</v>
      </c>
    </row>
    <row r="301" s="2" customFormat="1" ht="24.15" customHeight="1">
      <c r="A301" s="39"/>
      <c r="B301" s="40"/>
      <c r="C301" s="288" t="s">
        <v>549</v>
      </c>
      <c r="D301" s="288" t="s">
        <v>363</v>
      </c>
      <c r="E301" s="289" t="s">
        <v>1061</v>
      </c>
      <c r="F301" s="290" t="s">
        <v>1062</v>
      </c>
      <c r="G301" s="291" t="s">
        <v>273</v>
      </c>
      <c r="H301" s="292">
        <v>7.8540000000000001</v>
      </c>
      <c r="I301" s="293"/>
      <c r="J301" s="294">
        <f>ROUND(I301*H301,2)</f>
        <v>0</v>
      </c>
      <c r="K301" s="290" t="s">
        <v>154</v>
      </c>
      <c r="L301" s="295"/>
      <c r="M301" s="296" t="s">
        <v>1</v>
      </c>
      <c r="N301" s="297" t="s">
        <v>42</v>
      </c>
      <c r="O301" s="92"/>
      <c r="P301" s="236">
        <f>O301*H301</f>
        <v>0</v>
      </c>
      <c r="Q301" s="236">
        <v>0.17599999999999999</v>
      </c>
      <c r="R301" s="236">
        <f>Q301*H301</f>
        <v>1.382304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265</v>
      </c>
      <c r="AT301" s="238" t="s">
        <v>363</v>
      </c>
      <c r="AU301" s="238" t="s">
        <v>87</v>
      </c>
      <c r="AY301" s="18" t="s">
        <v>148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85</v>
      </c>
      <c r="BK301" s="239">
        <f>ROUND(I301*H301,2)</f>
        <v>0</v>
      </c>
      <c r="BL301" s="18" t="s">
        <v>155</v>
      </c>
      <c r="BM301" s="238" t="s">
        <v>1068</v>
      </c>
    </row>
    <row r="302" s="14" customFormat="1">
      <c r="A302" s="14"/>
      <c r="B302" s="255"/>
      <c r="C302" s="256"/>
      <c r="D302" s="240" t="s">
        <v>159</v>
      </c>
      <c r="E302" s="256"/>
      <c r="F302" s="258" t="s">
        <v>1069</v>
      </c>
      <c r="G302" s="256"/>
      <c r="H302" s="259">
        <v>7.8540000000000001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159</v>
      </c>
      <c r="AU302" s="265" t="s">
        <v>87</v>
      </c>
      <c r="AV302" s="14" t="s">
        <v>87</v>
      </c>
      <c r="AW302" s="14" t="s">
        <v>4</v>
      </c>
      <c r="AX302" s="14" t="s">
        <v>85</v>
      </c>
      <c r="AY302" s="265" t="s">
        <v>148</v>
      </c>
    </row>
    <row r="303" s="12" customFormat="1" ht="22.8" customHeight="1">
      <c r="A303" s="12"/>
      <c r="B303" s="211"/>
      <c r="C303" s="212"/>
      <c r="D303" s="213" t="s">
        <v>76</v>
      </c>
      <c r="E303" s="225" t="s">
        <v>265</v>
      </c>
      <c r="F303" s="225" t="s">
        <v>524</v>
      </c>
      <c r="G303" s="212"/>
      <c r="H303" s="212"/>
      <c r="I303" s="215"/>
      <c r="J303" s="226">
        <f>BK303</f>
        <v>0</v>
      </c>
      <c r="K303" s="212"/>
      <c r="L303" s="217"/>
      <c r="M303" s="218"/>
      <c r="N303" s="219"/>
      <c r="O303" s="219"/>
      <c r="P303" s="220">
        <f>SUM(P304:P374)</f>
        <v>0</v>
      </c>
      <c r="Q303" s="219"/>
      <c r="R303" s="220">
        <f>SUM(R304:R374)</f>
        <v>4.8556997299999995</v>
      </c>
      <c r="S303" s="219"/>
      <c r="T303" s="221">
        <f>SUM(T304:T374)</f>
        <v>1.5499000000000001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22" t="s">
        <v>85</v>
      </c>
      <c r="AT303" s="223" t="s">
        <v>76</v>
      </c>
      <c r="AU303" s="223" t="s">
        <v>85</v>
      </c>
      <c r="AY303" s="222" t="s">
        <v>148</v>
      </c>
      <c r="BK303" s="224">
        <f>SUM(BK304:BK374)</f>
        <v>0</v>
      </c>
    </row>
    <row r="304" s="2" customFormat="1" ht="21.75" customHeight="1">
      <c r="A304" s="39"/>
      <c r="B304" s="40"/>
      <c r="C304" s="227" t="s">
        <v>558</v>
      </c>
      <c r="D304" s="227" t="s">
        <v>150</v>
      </c>
      <c r="E304" s="228" t="s">
        <v>1070</v>
      </c>
      <c r="F304" s="229" t="s">
        <v>1071</v>
      </c>
      <c r="G304" s="230" t="s">
        <v>176</v>
      </c>
      <c r="H304" s="231">
        <v>7.5999999999999996</v>
      </c>
      <c r="I304" s="232"/>
      <c r="J304" s="233">
        <f>ROUND(I304*H304,2)</f>
        <v>0</v>
      </c>
      <c r="K304" s="229" t="s">
        <v>154</v>
      </c>
      <c r="L304" s="45"/>
      <c r="M304" s="234" t="s">
        <v>1</v>
      </c>
      <c r="N304" s="235" t="s">
        <v>42</v>
      </c>
      <c r="O304" s="92"/>
      <c r="P304" s="236">
        <f>O304*H304</f>
        <v>0</v>
      </c>
      <c r="Q304" s="236">
        <v>0</v>
      </c>
      <c r="R304" s="236">
        <f>Q304*H304</f>
        <v>0</v>
      </c>
      <c r="S304" s="236">
        <v>0.043999999999999997</v>
      </c>
      <c r="T304" s="237">
        <f>S304*H304</f>
        <v>0.33439999999999998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8" t="s">
        <v>155</v>
      </c>
      <c r="AT304" s="238" t="s">
        <v>150</v>
      </c>
      <c r="AU304" s="238" t="s">
        <v>87</v>
      </c>
      <c r="AY304" s="18" t="s">
        <v>148</v>
      </c>
      <c r="BE304" s="239">
        <f>IF(N304="základní",J304,0)</f>
        <v>0</v>
      </c>
      <c r="BF304" s="239">
        <f>IF(N304="snížená",J304,0)</f>
        <v>0</v>
      </c>
      <c r="BG304" s="239">
        <f>IF(N304="zákl. přenesená",J304,0)</f>
        <v>0</v>
      </c>
      <c r="BH304" s="239">
        <f>IF(N304="sníž. přenesená",J304,0)</f>
        <v>0</v>
      </c>
      <c r="BI304" s="239">
        <f>IF(N304="nulová",J304,0)</f>
        <v>0</v>
      </c>
      <c r="BJ304" s="18" t="s">
        <v>85</v>
      </c>
      <c r="BK304" s="239">
        <f>ROUND(I304*H304,2)</f>
        <v>0</v>
      </c>
      <c r="BL304" s="18" t="s">
        <v>155</v>
      </c>
      <c r="BM304" s="238" t="s">
        <v>1072</v>
      </c>
    </row>
    <row r="305" s="2" customFormat="1" ht="33" customHeight="1">
      <c r="A305" s="39"/>
      <c r="B305" s="40"/>
      <c r="C305" s="227" t="s">
        <v>565</v>
      </c>
      <c r="D305" s="227" t="s">
        <v>150</v>
      </c>
      <c r="E305" s="228" t="s">
        <v>1073</v>
      </c>
      <c r="F305" s="229" t="s">
        <v>1074</v>
      </c>
      <c r="G305" s="230" t="s">
        <v>552</v>
      </c>
      <c r="H305" s="231">
        <v>3</v>
      </c>
      <c r="I305" s="232"/>
      <c r="J305" s="233">
        <f>ROUND(I305*H305,2)</f>
        <v>0</v>
      </c>
      <c r="K305" s="229" t="s">
        <v>154</v>
      </c>
      <c r="L305" s="45"/>
      <c r="M305" s="234" t="s">
        <v>1</v>
      </c>
      <c r="N305" s="235" t="s">
        <v>42</v>
      </c>
      <c r="O305" s="92"/>
      <c r="P305" s="236">
        <f>O305*H305</f>
        <v>0</v>
      </c>
      <c r="Q305" s="236">
        <v>0.00167</v>
      </c>
      <c r="R305" s="236">
        <f>Q305*H305</f>
        <v>0.0050100000000000006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155</v>
      </c>
      <c r="AT305" s="238" t="s">
        <v>150</v>
      </c>
      <c r="AU305" s="238" t="s">
        <v>87</v>
      </c>
      <c r="AY305" s="18" t="s">
        <v>148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85</v>
      </c>
      <c r="BK305" s="239">
        <f>ROUND(I305*H305,2)</f>
        <v>0</v>
      </c>
      <c r="BL305" s="18" t="s">
        <v>155</v>
      </c>
      <c r="BM305" s="238" t="s">
        <v>1075</v>
      </c>
    </row>
    <row r="306" s="2" customFormat="1" ht="24.15" customHeight="1">
      <c r="A306" s="39"/>
      <c r="B306" s="40"/>
      <c r="C306" s="288" t="s">
        <v>573</v>
      </c>
      <c r="D306" s="288" t="s">
        <v>363</v>
      </c>
      <c r="E306" s="289" t="s">
        <v>1076</v>
      </c>
      <c r="F306" s="290" t="s">
        <v>1077</v>
      </c>
      <c r="G306" s="291" t="s">
        <v>552</v>
      </c>
      <c r="H306" s="292">
        <v>3.0299999999999998</v>
      </c>
      <c r="I306" s="293"/>
      <c r="J306" s="294">
        <f>ROUND(I306*H306,2)</f>
        <v>0</v>
      </c>
      <c r="K306" s="290" t="s">
        <v>154</v>
      </c>
      <c r="L306" s="295"/>
      <c r="M306" s="296" t="s">
        <v>1</v>
      </c>
      <c r="N306" s="297" t="s">
        <v>42</v>
      </c>
      <c r="O306" s="92"/>
      <c r="P306" s="236">
        <f>O306*H306</f>
        <v>0</v>
      </c>
      <c r="Q306" s="236">
        <v>0.0095999999999999992</v>
      </c>
      <c r="R306" s="236">
        <f>Q306*H306</f>
        <v>0.029087999999999996</v>
      </c>
      <c r="S306" s="236">
        <v>0</v>
      </c>
      <c r="T306" s="23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8" t="s">
        <v>265</v>
      </c>
      <c r="AT306" s="238" t="s">
        <v>363</v>
      </c>
      <c r="AU306" s="238" t="s">
        <v>87</v>
      </c>
      <c r="AY306" s="18" t="s">
        <v>148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8" t="s">
        <v>85</v>
      </c>
      <c r="BK306" s="239">
        <f>ROUND(I306*H306,2)</f>
        <v>0</v>
      </c>
      <c r="BL306" s="18" t="s">
        <v>155</v>
      </c>
      <c r="BM306" s="238" t="s">
        <v>1078</v>
      </c>
    </row>
    <row r="307" s="14" customFormat="1">
      <c r="A307" s="14"/>
      <c r="B307" s="255"/>
      <c r="C307" s="256"/>
      <c r="D307" s="240" t="s">
        <v>159</v>
      </c>
      <c r="E307" s="256"/>
      <c r="F307" s="258" t="s">
        <v>1079</v>
      </c>
      <c r="G307" s="256"/>
      <c r="H307" s="259">
        <v>3.0299999999999998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159</v>
      </c>
      <c r="AU307" s="265" t="s">
        <v>87</v>
      </c>
      <c r="AV307" s="14" t="s">
        <v>87</v>
      </c>
      <c r="AW307" s="14" t="s">
        <v>4</v>
      </c>
      <c r="AX307" s="14" t="s">
        <v>85</v>
      </c>
      <c r="AY307" s="265" t="s">
        <v>148</v>
      </c>
    </row>
    <row r="308" s="2" customFormat="1" ht="33" customHeight="1">
      <c r="A308" s="39"/>
      <c r="B308" s="40"/>
      <c r="C308" s="227" t="s">
        <v>581</v>
      </c>
      <c r="D308" s="227" t="s">
        <v>150</v>
      </c>
      <c r="E308" s="228" t="s">
        <v>1080</v>
      </c>
      <c r="F308" s="229" t="s">
        <v>1081</v>
      </c>
      <c r="G308" s="230" t="s">
        <v>552</v>
      </c>
      <c r="H308" s="231">
        <v>2</v>
      </c>
      <c r="I308" s="232"/>
      <c r="J308" s="233">
        <f>ROUND(I308*H308,2)</f>
        <v>0</v>
      </c>
      <c r="K308" s="229" t="s">
        <v>154</v>
      </c>
      <c r="L308" s="45"/>
      <c r="M308" s="234" t="s">
        <v>1</v>
      </c>
      <c r="N308" s="235" t="s">
        <v>42</v>
      </c>
      <c r="O308" s="92"/>
      <c r="P308" s="236">
        <f>O308*H308</f>
        <v>0</v>
      </c>
      <c r="Q308" s="236">
        <v>0.00167</v>
      </c>
      <c r="R308" s="236">
        <f>Q308*H308</f>
        <v>0.0033400000000000001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155</v>
      </c>
      <c r="AT308" s="238" t="s">
        <v>150</v>
      </c>
      <c r="AU308" s="238" t="s">
        <v>87</v>
      </c>
      <c r="AY308" s="18" t="s">
        <v>148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85</v>
      </c>
      <c r="BK308" s="239">
        <f>ROUND(I308*H308,2)</f>
        <v>0</v>
      </c>
      <c r="BL308" s="18" t="s">
        <v>155</v>
      </c>
      <c r="BM308" s="238" t="s">
        <v>1082</v>
      </c>
    </row>
    <row r="309" s="2" customFormat="1" ht="24.15" customHeight="1">
      <c r="A309" s="39"/>
      <c r="B309" s="40"/>
      <c r="C309" s="288" t="s">
        <v>589</v>
      </c>
      <c r="D309" s="288" t="s">
        <v>363</v>
      </c>
      <c r="E309" s="289" t="s">
        <v>1083</v>
      </c>
      <c r="F309" s="290" t="s">
        <v>1084</v>
      </c>
      <c r="G309" s="291" t="s">
        <v>552</v>
      </c>
      <c r="H309" s="292">
        <v>2.02</v>
      </c>
      <c r="I309" s="293"/>
      <c r="J309" s="294">
        <f>ROUND(I309*H309,2)</f>
        <v>0</v>
      </c>
      <c r="K309" s="290" t="s">
        <v>154</v>
      </c>
      <c r="L309" s="295"/>
      <c r="M309" s="296" t="s">
        <v>1</v>
      </c>
      <c r="N309" s="297" t="s">
        <v>42</v>
      </c>
      <c r="O309" s="92"/>
      <c r="P309" s="236">
        <f>O309*H309</f>
        <v>0</v>
      </c>
      <c r="Q309" s="236">
        <v>0.016500000000000001</v>
      </c>
      <c r="R309" s="236">
        <f>Q309*H309</f>
        <v>0.033329999999999999</v>
      </c>
      <c r="S309" s="236">
        <v>0</v>
      </c>
      <c r="T309" s="23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8" t="s">
        <v>265</v>
      </c>
      <c r="AT309" s="238" t="s">
        <v>363</v>
      </c>
      <c r="AU309" s="238" t="s">
        <v>87</v>
      </c>
      <c r="AY309" s="18" t="s">
        <v>148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8" t="s">
        <v>85</v>
      </c>
      <c r="BK309" s="239">
        <f>ROUND(I309*H309,2)</f>
        <v>0</v>
      </c>
      <c r="BL309" s="18" t="s">
        <v>155</v>
      </c>
      <c r="BM309" s="238" t="s">
        <v>1085</v>
      </c>
    </row>
    <row r="310" s="14" customFormat="1">
      <c r="A310" s="14"/>
      <c r="B310" s="255"/>
      <c r="C310" s="256"/>
      <c r="D310" s="240" t="s">
        <v>159</v>
      </c>
      <c r="E310" s="256"/>
      <c r="F310" s="258" t="s">
        <v>1086</v>
      </c>
      <c r="G310" s="256"/>
      <c r="H310" s="259">
        <v>2.02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159</v>
      </c>
      <c r="AU310" s="265" t="s">
        <v>87</v>
      </c>
      <c r="AV310" s="14" t="s">
        <v>87</v>
      </c>
      <c r="AW310" s="14" t="s">
        <v>4</v>
      </c>
      <c r="AX310" s="14" t="s">
        <v>85</v>
      </c>
      <c r="AY310" s="265" t="s">
        <v>148</v>
      </c>
    </row>
    <row r="311" s="2" customFormat="1" ht="24.15" customHeight="1">
      <c r="A311" s="39"/>
      <c r="B311" s="40"/>
      <c r="C311" s="227" t="s">
        <v>594</v>
      </c>
      <c r="D311" s="227" t="s">
        <v>150</v>
      </c>
      <c r="E311" s="228" t="s">
        <v>1087</v>
      </c>
      <c r="F311" s="229" t="s">
        <v>1088</v>
      </c>
      <c r="G311" s="230" t="s">
        <v>552</v>
      </c>
      <c r="H311" s="231">
        <v>3</v>
      </c>
      <c r="I311" s="232"/>
      <c r="J311" s="233">
        <f>ROUND(I311*H311,2)</f>
        <v>0</v>
      </c>
      <c r="K311" s="229" t="s">
        <v>154</v>
      </c>
      <c r="L311" s="45"/>
      <c r="M311" s="234" t="s">
        <v>1</v>
      </c>
      <c r="N311" s="235" t="s">
        <v>42</v>
      </c>
      <c r="O311" s="92"/>
      <c r="P311" s="236">
        <f>O311*H311</f>
        <v>0</v>
      </c>
      <c r="Q311" s="236">
        <v>0.00167</v>
      </c>
      <c r="R311" s="236">
        <f>Q311*H311</f>
        <v>0.0050100000000000006</v>
      </c>
      <c r="S311" s="236">
        <v>0</v>
      </c>
      <c r="T311" s="237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8" t="s">
        <v>155</v>
      </c>
      <c r="AT311" s="238" t="s">
        <v>150</v>
      </c>
      <c r="AU311" s="238" t="s">
        <v>87</v>
      </c>
      <c r="AY311" s="18" t="s">
        <v>148</v>
      </c>
      <c r="BE311" s="239">
        <f>IF(N311="základní",J311,0)</f>
        <v>0</v>
      </c>
      <c r="BF311" s="239">
        <f>IF(N311="snížená",J311,0)</f>
        <v>0</v>
      </c>
      <c r="BG311" s="239">
        <f>IF(N311="zákl. přenesená",J311,0)</f>
        <v>0</v>
      </c>
      <c r="BH311" s="239">
        <f>IF(N311="sníž. přenesená",J311,0)</f>
        <v>0</v>
      </c>
      <c r="BI311" s="239">
        <f>IF(N311="nulová",J311,0)</f>
        <v>0</v>
      </c>
      <c r="BJ311" s="18" t="s">
        <v>85</v>
      </c>
      <c r="BK311" s="239">
        <f>ROUND(I311*H311,2)</f>
        <v>0</v>
      </c>
      <c r="BL311" s="18" t="s">
        <v>155</v>
      </c>
      <c r="BM311" s="238" t="s">
        <v>1089</v>
      </c>
    </row>
    <row r="312" s="2" customFormat="1" ht="24.15" customHeight="1">
      <c r="A312" s="39"/>
      <c r="B312" s="40"/>
      <c r="C312" s="288" t="s">
        <v>600</v>
      </c>
      <c r="D312" s="288" t="s">
        <v>363</v>
      </c>
      <c r="E312" s="289" t="s">
        <v>1090</v>
      </c>
      <c r="F312" s="290" t="s">
        <v>1091</v>
      </c>
      <c r="G312" s="291" t="s">
        <v>552</v>
      </c>
      <c r="H312" s="292">
        <v>3</v>
      </c>
      <c r="I312" s="293"/>
      <c r="J312" s="294">
        <f>ROUND(I312*H312,2)</f>
        <v>0</v>
      </c>
      <c r="K312" s="290" t="s">
        <v>154</v>
      </c>
      <c r="L312" s="295"/>
      <c r="M312" s="296" t="s">
        <v>1</v>
      </c>
      <c r="N312" s="297" t="s">
        <v>42</v>
      </c>
      <c r="O312" s="92"/>
      <c r="P312" s="236">
        <f>O312*H312</f>
        <v>0</v>
      </c>
      <c r="Q312" s="236">
        <v>0.016</v>
      </c>
      <c r="R312" s="236">
        <f>Q312*H312</f>
        <v>0.048000000000000001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265</v>
      </c>
      <c r="AT312" s="238" t="s">
        <v>363</v>
      </c>
      <c r="AU312" s="238" t="s">
        <v>87</v>
      </c>
      <c r="AY312" s="18" t="s">
        <v>148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85</v>
      </c>
      <c r="BK312" s="239">
        <f>ROUND(I312*H312,2)</f>
        <v>0</v>
      </c>
      <c r="BL312" s="18" t="s">
        <v>155</v>
      </c>
      <c r="BM312" s="238" t="s">
        <v>1092</v>
      </c>
    </row>
    <row r="313" s="2" customFormat="1" ht="24.15" customHeight="1">
      <c r="A313" s="39"/>
      <c r="B313" s="40"/>
      <c r="C313" s="227" t="s">
        <v>607</v>
      </c>
      <c r="D313" s="227" t="s">
        <v>150</v>
      </c>
      <c r="E313" s="228" t="s">
        <v>1093</v>
      </c>
      <c r="F313" s="229" t="s">
        <v>1094</v>
      </c>
      <c r="G313" s="230" t="s">
        <v>552</v>
      </c>
      <c r="H313" s="231">
        <v>2</v>
      </c>
      <c r="I313" s="232"/>
      <c r="J313" s="233">
        <f>ROUND(I313*H313,2)</f>
        <v>0</v>
      </c>
      <c r="K313" s="229" t="s">
        <v>154</v>
      </c>
      <c r="L313" s="45"/>
      <c r="M313" s="234" t="s">
        <v>1</v>
      </c>
      <c r="N313" s="235" t="s">
        <v>42</v>
      </c>
      <c r="O313" s="92"/>
      <c r="P313" s="236">
        <f>O313*H313</f>
        <v>0</v>
      </c>
      <c r="Q313" s="236">
        <v>0.00167</v>
      </c>
      <c r="R313" s="236">
        <f>Q313*H313</f>
        <v>0.0033400000000000001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155</v>
      </c>
      <c r="AT313" s="238" t="s">
        <v>150</v>
      </c>
      <c r="AU313" s="238" t="s">
        <v>87</v>
      </c>
      <c r="AY313" s="18" t="s">
        <v>148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85</v>
      </c>
      <c r="BK313" s="239">
        <f>ROUND(I313*H313,2)</f>
        <v>0</v>
      </c>
      <c r="BL313" s="18" t="s">
        <v>155</v>
      </c>
      <c r="BM313" s="238" t="s">
        <v>1095</v>
      </c>
    </row>
    <row r="314" s="2" customFormat="1" ht="24.15" customHeight="1">
      <c r="A314" s="39"/>
      <c r="B314" s="40"/>
      <c r="C314" s="288" t="s">
        <v>611</v>
      </c>
      <c r="D314" s="288" t="s">
        <v>363</v>
      </c>
      <c r="E314" s="289" t="s">
        <v>1096</v>
      </c>
      <c r="F314" s="290" t="s">
        <v>1097</v>
      </c>
      <c r="G314" s="291" t="s">
        <v>552</v>
      </c>
      <c r="H314" s="292">
        <v>2</v>
      </c>
      <c r="I314" s="293"/>
      <c r="J314" s="294">
        <f>ROUND(I314*H314,2)</f>
        <v>0</v>
      </c>
      <c r="K314" s="290" t="s">
        <v>154</v>
      </c>
      <c r="L314" s="295"/>
      <c r="M314" s="296" t="s">
        <v>1</v>
      </c>
      <c r="N314" s="297" t="s">
        <v>42</v>
      </c>
      <c r="O314" s="92"/>
      <c r="P314" s="236">
        <f>O314*H314</f>
        <v>0</v>
      </c>
      <c r="Q314" s="236">
        <v>0.0094999999999999998</v>
      </c>
      <c r="R314" s="236">
        <f>Q314*H314</f>
        <v>0.019</v>
      </c>
      <c r="S314" s="236">
        <v>0</v>
      </c>
      <c r="T314" s="23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8" t="s">
        <v>265</v>
      </c>
      <c r="AT314" s="238" t="s">
        <v>363</v>
      </c>
      <c r="AU314" s="238" t="s">
        <v>87</v>
      </c>
      <c r="AY314" s="18" t="s">
        <v>148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8" t="s">
        <v>85</v>
      </c>
      <c r="BK314" s="239">
        <f>ROUND(I314*H314,2)</f>
        <v>0</v>
      </c>
      <c r="BL314" s="18" t="s">
        <v>155</v>
      </c>
      <c r="BM314" s="238" t="s">
        <v>1098</v>
      </c>
    </row>
    <row r="315" s="2" customFormat="1" ht="24.15" customHeight="1">
      <c r="A315" s="39"/>
      <c r="B315" s="40"/>
      <c r="C315" s="227" t="s">
        <v>616</v>
      </c>
      <c r="D315" s="227" t="s">
        <v>150</v>
      </c>
      <c r="E315" s="228" t="s">
        <v>1099</v>
      </c>
      <c r="F315" s="229" t="s">
        <v>1100</v>
      </c>
      <c r="G315" s="230" t="s">
        <v>552</v>
      </c>
      <c r="H315" s="231">
        <v>4</v>
      </c>
      <c r="I315" s="232"/>
      <c r="J315" s="233">
        <f>ROUND(I315*H315,2)</f>
        <v>0</v>
      </c>
      <c r="K315" s="229" t="s">
        <v>154</v>
      </c>
      <c r="L315" s="45"/>
      <c r="M315" s="234" t="s">
        <v>1</v>
      </c>
      <c r="N315" s="235" t="s">
        <v>42</v>
      </c>
      <c r="O315" s="92"/>
      <c r="P315" s="236">
        <f>O315*H315</f>
        <v>0</v>
      </c>
      <c r="Q315" s="236">
        <v>0.0017099999999999999</v>
      </c>
      <c r="R315" s="236">
        <f>Q315*H315</f>
        <v>0.0068399999999999997</v>
      </c>
      <c r="S315" s="236">
        <v>0</v>
      </c>
      <c r="T315" s="237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8" t="s">
        <v>155</v>
      </c>
      <c r="AT315" s="238" t="s">
        <v>150</v>
      </c>
      <c r="AU315" s="238" t="s">
        <v>87</v>
      </c>
      <c r="AY315" s="18" t="s">
        <v>148</v>
      </c>
      <c r="BE315" s="239">
        <f>IF(N315="základní",J315,0)</f>
        <v>0</v>
      </c>
      <c r="BF315" s="239">
        <f>IF(N315="snížená",J315,0)</f>
        <v>0</v>
      </c>
      <c r="BG315" s="239">
        <f>IF(N315="zákl. přenesená",J315,0)</f>
        <v>0</v>
      </c>
      <c r="BH315" s="239">
        <f>IF(N315="sníž. přenesená",J315,0)</f>
        <v>0</v>
      </c>
      <c r="BI315" s="239">
        <f>IF(N315="nulová",J315,0)</f>
        <v>0</v>
      </c>
      <c r="BJ315" s="18" t="s">
        <v>85</v>
      </c>
      <c r="BK315" s="239">
        <f>ROUND(I315*H315,2)</f>
        <v>0</v>
      </c>
      <c r="BL315" s="18" t="s">
        <v>155</v>
      </c>
      <c r="BM315" s="238" t="s">
        <v>1101</v>
      </c>
    </row>
    <row r="316" s="2" customFormat="1" ht="33" customHeight="1">
      <c r="A316" s="39"/>
      <c r="B316" s="40"/>
      <c r="C316" s="288" t="s">
        <v>622</v>
      </c>
      <c r="D316" s="288" t="s">
        <v>363</v>
      </c>
      <c r="E316" s="289" t="s">
        <v>1102</v>
      </c>
      <c r="F316" s="290" t="s">
        <v>1103</v>
      </c>
      <c r="G316" s="291" t="s">
        <v>552</v>
      </c>
      <c r="H316" s="292">
        <v>1</v>
      </c>
      <c r="I316" s="293"/>
      <c r="J316" s="294">
        <f>ROUND(I316*H316,2)</f>
        <v>0</v>
      </c>
      <c r="K316" s="290" t="s">
        <v>154</v>
      </c>
      <c r="L316" s="295"/>
      <c r="M316" s="296" t="s">
        <v>1</v>
      </c>
      <c r="N316" s="297" t="s">
        <v>42</v>
      </c>
      <c r="O316" s="92"/>
      <c r="P316" s="236">
        <f>O316*H316</f>
        <v>0</v>
      </c>
      <c r="Q316" s="236">
        <v>0.0178</v>
      </c>
      <c r="R316" s="236">
        <f>Q316*H316</f>
        <v>0.0178</v>
      </c>
      <c r="S316" s="236">
        <v>0</v>
      </c>
      <c r="T316" s="23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8" t="s">
        <v>265</v>
      </c>
      <c r="AT316" s="238" t="s">
        <v>363</v>
      </c>
      <c r="AU316" s="238" t="s">
        <v>87</v>
      </c>
      <c r="AY316" s="18" t="s">
        <v>148</v>
      </c>
      <c r="BE316" s="239">
        <f>IF(N316="základní",J316,0)</f>
        <v>0</v>
      </c>
      <c r="BF316" s="239">
        <f>IF(N316="snížená",J316,0)</f>
        <v>0</v>
      </c>
      <c r="BG316" s="239">
        <f>IF(N316="zákl. přenesená",J316,0)</f>
        <v>0</v>
      </c>
      <c r="BH316" s="239">
        <f>IF(N316="sníž. přenesená",J316,0)</f>
        <v>0</v>
      </c>
      <c r="BI316" s="239">
        <f>IF(N316="nulová",J316,0)</f>
        <v>0</v>
      </c>
      <c r="BJ316" s="18" t="s">
        <v>85</v>
      </c>
      <c r="BK316" s="239">
        <f>ROUND(I316*H316,2)</f>
        <v>0</v>
      </c>
      <c r="BL316" s="18" t="s">
        <v>155</v>
      </c>
      <c r="BM316" s="238" t="s">
        <v>1104</v>
      </c>
    </row>
    <row r="317" s="2" customFormat="1" ht="24.15" customHeight="1">
      <c r="A317" s="39"/>
      <c r="B317" s="40"/>
      <c r="C317" s="288" t="s">
        <v>626</v>
      </c>
      <c r="D317" s="288" t="s">
        <v>363</v>
      </c>
      <c r="E317" s="289" t="s">
        <v>1105</v>
      </c>
      <c r="F317" s="290" t="s">
        <v>1106</v>
      </c>
      <c r="G317" s="291" t="s">
        <v>552</v>
      </c>
      <c r="H317" s="292">
        <v>3</v>
      </c>
      <c r="I317" s="293"/>
      <c r="J317" s="294">
        <f>ROUND(I317*H317,2)</f>
        <v>0</v>
      </c>
      <c r="K317" s="290" t="s">
        <v>154</v>
      </c>
      <c r="L317" s="295"/>
      <c r="M317" s="296" t="s">
        <v>1</v>
      </c>
      <c r="N317" s="297" t="s">
        <v>42</v>
      </c>
      <c r="O317" s="92"/>
      <c r="P317" s="236">
        <f>O317*H317</f>
        <v>0</v>
      </c>
      <c r="Q317" s="236">
        <v>0.019699999999999999</v>
      </c>
      <c r="R317" s="236">
        <f>Q317*H317</f>
        <v>0.0591</v>
      </c>
      <c r="S317" s="236">
        <v>0</v>
      </c>
      <c r="T317" s="23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8" t="s">
        <v>265</v>
      </c>
      <c r="AT317" s="238" t="s">
        <v>363</v>
      </c>
      <c r="AU317" s="238" t="s">
        <v>87</v>
      </c>
      <c r="AY317" s="18" t="s">
        <v>148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8" t="s">
        <v>85</v>
      </c>
      <c r="BK317" s="239">
        <f>ROUND(I317*H317,2)</f>
        <v>0</v>
      </c>
      <c r="BL317" s="18" t="s">
        <v>155</v>
      </c>
      <c r="BM317" s="238" t="s">
        <v>1107</v>
      </c>
    </row>
    <row r="318" s="2" customFormat="1" ht="24.15" customHeight="1">
      <c r="A318" s="39"/>
      <c r="B318" s="40"/>
      <c r="C318" s="227" t="s">
        <v>630</v>
      </c>
      <c r="D318" s="227" t="s">
        <v>150</v>
      </c>
      <c r="E318" s="228" t="s">
        <v>1108</v>
      </c>
      <c r="F318" s="229" t="s">
        <v>1109</v>
      </c>
      <c r="G318" s="230" t="s">
        <v>552</v>
      </c>
      <c r="H318" s="231">
        <v>1</v>
      </c>
      <c r="I318" s="232"/>
      <c r="J318" s="233">
        <f>ROUND(I318*H318,2)</f>
        <v>0</v>
      </c>
      <c r="K318" s="229" t="s">
        <v>154</v>
      </c>
      <c r="L318" s="45"/>
      <c r="M318" s="234" t="s">
        <v>1</v>
      </c>
      <c r="N318" s="235" t="s">
        <v>42</v>
      </c>
      <c r="O318" s="92"/>
      <c r="P318" s="236">
        <f>O318*H318</f>
        <v>0</v>
      </c>
      <c r="Q318" s="236">
        <v>0.0036600000000000001</v>
      </c>
      <c r="R318" s="236">
        <f>Q318*H318</f>
        <v>0.0036600000000000001</v>
      </c>
      <c r="S318" s="236">
        <v>0</v>
      </c>
      <c r="T318" s="237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8" t="s">
        <v>155</v>
      </c>
      <c r="AT318" s="238" t="s">
        <v>150</v>
      </c>
      <c r="AU318" s="238" t="s">
        <v>87</v>
      </c>
      <c r="AY318" s="18" t="s">
        <v>148</v>
      </c>
      <c r="BE318" s="239">
        <f>IF(N318="základní",J318,0)</f>
        <v>0</v>
      </c>
      <c r="BF318" s="239">
        <f>IF(N318="snížená",J318,0)</f>
        <v>0</v>
      </c>
      <c r="BG318" s="239">
        <f>IF(N318="zákl. přenesená",J318,0)</f>
        <v>0</v>
      </c>
      <c r="BH318" s="239">
        <f>IF(N318="sníž. přenesená",J318,0)</f>
        <v>0</v>
      </c>
      <c r="BI318" s="239">
        <f>IF(N318="nulová",J318,0)</f>
        <v>0</v>
      </c>
      <c r="BJ318" s="18" t="s">
        <v>85</v>
      </c>
      <c r="BK318" s="239">
        <f>ROUND(I318*H318,2)</f>
        <v>0</v>
      </c>
      <c r="BL318" s="18" t="s">
        <v>155</v>
      </c>
      <c r="BM318" s="238" t="s">
        <v>1110</v>
      </c>
    </row>
    <row r="319" s="2" customFormat="1" ht="21.75" customHeight="1">
      <c r="A319" s="39"/>
      <c r="B319" s="40"/>
      <c r="C319" s="288" t="s">
        <v>636</v>
      </c>
      <c r="D319" s="288" t="s">
        <v>363</v>
      </c>
      <c r="E319" s="289" t="s">
        <v>1111</v>
      </c>
      <c r="F319" s="290" t="s">
        <v>1112</v>
      </c>
      <c r="G319" s="291" t="s">
        <v>552</v>
      </c>
      <c r="H319" s="292">
        <v>1</v>
      </c>
      <c r="I319" s="293"/>
      <c r="J319" s="294">
        <f>ROUND(I319*H319,2)</f>
        <v>0</v>
      </c>
      <c r="K319" s="290" t="s">
        <v>154</v>
      </c>
      <c r="L319" s="295"/>
      <c r="M319" s="296" t="s">
        <v>1</v>
      </c>
      <c r="N319" s="297" t="s">
        <v>42</v>
      </c>
      <c r="O319" s="92"/>
      <c r="P319" s="236">
        <f>O319*H319</f>
        <v>0</v>
      </c>
      <c r="Q319" s="236">
        <v>0.037999999999999999</v>
      </c>
      <c r="R319" s="236">
        <f>Q319*H319</f>
        <v>0.037999999999999999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265</v>
      </c>
      <c r="AT319" s="238" t="s">
        <v>363</v>
      </c>
      <c r="AU319" s="238" t="s">
        <v>87</v>
      </c>
      <c r="AY319" s="18" t="s">
        <v>148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155</v>
      </c>
      <c r="BM319" s="238" t="s">
        <v>1113</v>
      </c>
    </row>
    <row r="320" s="2" customFormat="1" ht="33" customHeight="1">
      <c r="A320" s="39"/>
      <c r="B320" s="40"/>
      <c r="C320" s="227" t="s">
        <v>643</v>
      </c>
      <c r="D320" s="227" t="s">
        <v>150</v>
      </c>
      <c r="E320" s="228" t="s">
        <v>1114</v>
      </c>
      <c r="F320" s="229" t="s">
        <v>1115</v>
      </c>
      <c r="G320" s="230" t="s">
        <v>176</v>
      </c>
      <c r="H320" s="231">
        <v>244.38999999999999</v>
      </c>
      <c r="I320" s="232"/>
      <c r="J320" s="233">
        <f>ROUND(I320*H320,2)</f>
        <v>0</v>
      </c>
      <c r="K320" s="229" t="s">
        <v>154</v>
      </c>
      <c r="L320" s="45"/>
      <c r="M320" s="234" t="s">
        <v>1</v>
      </c>
      <c r="N320" s="235" t="s">
        <v>42</v>
      </c>
      <c r="O320" s="92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155</v>
      </c>
      <c r="AT320" s="238" t="s">
        <v>150</v>
      </c>
      <c r="AU320" s="238" t="s">
        <v>87</v>
      </c>
      <c r="AY320" s="18" t="s">
        <v>148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85</v>
      </c>
      <c r="BK320" s="239">
        <f>ROUND(I320*H320,2)</f>
        <v>0</v>
      </c>
      <c r="BL320" s="18" t="s">
        <v>155</v>
      </c>
      <c r="BM320" s="238" t="s">
        <v>1116</v>
      </c>
    </row>
    <row r="321" s="14" customFormat="1">
      <c r="A321" s="14"/>
      <c r="B321" s="255"/>
      <c r="C321" s="256"/>
      <c r="D321" s="240" t="s">
        <v>159</v>
      </c>
      <c r="E321" s="257" t="s">
        <v>1</v>
      </c>
      <c r="F321" s="258" t="s">
        <v>1117</v>
      </c>
      <c r="G321" s="256"/>
      <c r="H321" s="259">
        <v>244.38999999999999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159</v>
      </c>
      <c r="AU321" s="265" t="s">
        <v>87</v>
      </c>
      <c r="AV321" s="14" t="s">
        <v>87</v>
      </c>
      <c r="AW321" s="14" t="s">
        <v>33</v>
      </c>
      <c r="AX321" s="14" t="s">
        <v>85</v>
      </c>
      <c r="AY321" s="265" t="s">
        <v>148</v>
      </c>
    </row>
    <row r="322" s="2" customFormat="1" ht="24.15" customHeight="1">
      <c r="A322" s="39"/>
      <c r="B322" s="40"/>
      <c r="C322" s="288" t="s">
        <v>649</v>
      </c>
      <c r="D322" s="288" t="s">
        <v>363</v>
      </c>
      <c r="E322" s="289" t="s">
        <v>1118</v>
      </c>
      <c r="F322" s="290" t="s">
        <v>1119</v>
      </c>
      <c r="G322" s="291" t="s">
        <v>176</v>
      </c>
      <c r="H322" s="292">
        <v>248.05600000000001</v>
      </c>
      <c r="I322" s="293"/>
      <c r="J322" s="294">
        <f>ROUND(I322*H322,2)</f>
        <v>0</v>
      </c>
      <c r="K322" s="290" t="s">
        <v>154</v>
      </c>
      <c r="L322" s="295"/>
      <c r="M322" s="296" t="s">
        <v>1</v>
      </c>
      <c r="N322" s="297" t="s">
        <v>42</v>
      </c>
      <c r="O322" s="92"/>
      <c r="P322" s="236">
        <f>O322*H322</f>
        <v>0</v>
      </c>
      <c r="Q322" s="236">
        <v>0.0031800000000000001</v>
      </c>
      <c r="R322" s="236">
        <f>Q322*H322</f>
        <v>0.78881808000000009</v>
      </c>
      <c r="S322" s="236">
        <v>0</v>
      </c>
      <c r="T322" s="23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8" t="s">
        <v>265</v>
      </c>
      <c r="AT322" s="238" t="s">
        <v>363</v>
      </c>
      <c r="AU322" s="238" t="s">
        <v>87</v>
      </c>
      <c r="AY322" s="18" t="s">
        <v>148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8" t="s">
        <v>85</v>
      </c>
      <c r="BK322" s="239">
        <f>ROUND(I322*H322,2)</f>
        <v>0</v>
      </c>
      <c r="BL322" s="18" t="s">
        <v>155</v>
      </c>
      <c r="BM322" s="238" t="s">
        <v>1120</v>
      </c>
    </row>
    <row r="323" s="14" customFormat="1">
      <c r="A323" s="14"/>
      <c r="B323" s="255"/>
      <c r="C323" s="256"/>
      <c r="D323" s="240" t="s">
        <v>159</v>
      </c>
      <c r="E323" s="256"/>
      <c r="F323" s="258" t="s">
        <v>1121</v>
      </c>
      <c r="G323" s="256"/>
      <c r="H323" s="259">
        <v>248.05600000000001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5" t="s">
        <v>159</v>
      </c>
      <c r="AU323" s="265" t="s">
        <v>87</v>
      </c>
      <c r="AV323" s="14" t="s">
        <v>87</v>
      </c>
      <c r="AW323" s="14" t="s">
        <v>4</v>
      </c>
      <c r="AX323" s="14" t="s">
        <v>85</v>
      </c>
      <c r="AY323" s="265" t="s">
        <v>148</v>
      </c>
    </row>
    <row r="324" s="2" customFormat="1" ht="24.15" customHeight="1">
      <c r="A324" s="39"/>
      <c r="B324" s="40"/>
      <c r="C324" s="227" t="s">
        <v>656</v>
      </c>
      <c r="D324" s="227" t="s">
        <v>150</v>
      </c>
      <c r="E324" s="228" t="s">
        <v>1122</v>
      </c>
      <c r="F324" s="229" t="s">
        <v>1123</v>
      </c>
      <c r="G324" s="230" t="s">
        <v>176</v>
      </c>
      <c r="H324" s="231">
        <v>221</v>
      </c>
      <c r="I324" s="232"/>
      <c r="J324" s="233">
        <f>ROUND(I324*H324,2)</f>
        <v>0</v>
      </c>
      <c r="K324" s="229" t="s">
        <v>154</v>
      </c>
      <c r="L324" s="45"/>
      <c r="M324" s="234" t="s">
        <v>1</v>
      </c>
      <c r="N324" s="235" t="s">
        <v>42</v>
      </c>
      <c r="O324" s="92"/>
      <c r="P324" s="236">
        <f>O324*H324</f>
        <v>0</v>
      </c>
      <c r="Q324" s="236">
        <v>0</v>
      </c>
      <c r="R324" s="236">
        <f>Q324*H324</f>
        <v>0</v>
      </c>
      <c r="S324" s="236">
        <v>0.0054999999999999997</v>
      </c>
      <c r="T324" s="237">
        <f>S324*H324</f>
        <v>1.2155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8" t="s">
        <v>155</v>
      </c>
      <c r="AT324" s="238" t="s">
        <v>150</v>
      </c>
      <c r="AU324" s="238" t="s">
        <v>87</v>
      </c>
      <c r="AY324" s="18" t="s">
        <v>148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8" t="s">
        <v>85</v>
      </c>
      <c r="BK324" s="239">
        <f>ROUND(I324*H324,2)</f>
        <v>0</v>
      </c>
      <c r="BL324" s="18" t="s">
        <v>155</v>
      </c>
      <c r="BM324" s="238" t="s">
        <v>1124</v>
      </c>
    </row>
    <row r="325" s="2" customFormat="1" ht="33" customHeight="1">
      <c r="A325" s="39"/>
      <c r="B325" s="40"/>
      <c r="C325" s="227" t="s">
        <v>660</v>
      </c>
      <c r="D325" s="227" t="s">
        <v>150</v>
      </c>
      <c r="E325" s="228" t="s">
        <v>1125</v>
      </c>
      <c r="F325" s="229" t="s">
        <v>1126</v>
      </c>
      <c r="G325" s="230" t="s">
        <v>176</v>
      </c>
      <c r="H325" s="231">
        <v>7.2999999999999998</v>
      </c>
      <c r="I325" s="232"/>
      <c r="J325" s="233">
        <f>ROUND(I325*H325,2)</f>
        <v>0</v>
      </c>
      <c r="K325" s="229" t="s">
        <v>154</v>
      </c>
      <c r="L325" s="45"/>
      <c r="M325" s="234" t="s">
        <v>1</v>
      </c>
      <c r="N325" s="235" t="s">
        <v>42</v>
      </c>
      <c r="O325" s="92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8" t="s">
        <v>155</v>
      </c>
      <c r="AT325" s="238" t="s">
        <v>150</v>
      </c>
      <c r="AU325" s="238" t="s">
        <v>87</v>
      </c>
      <c r="AY325" s="18" t="s">
        <v>148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8" t="s">
        <v>85</v>
      </c>
      <c r="BK325" s="239">
        <f>ROUND(I325*H325,2)</f>
        <v>0</v>
      </c>
      <c r="BL325" s="18" t="s">
        <v>155</v>
      </c>
      <c r="BM325" s="238" t="s">
        <v>1127</v>
      </c>
    </row>
    <row r="326" s="2" customFormat="1" ht="24.15" customHeight="1">
      <c r="A326" s="39"/>
      <c r="B326" s="40"/>
      <c r="C326" s="288" t="s">
        <v>666</v>
      </c>
      <c r="D326" s="288" t="s">
        <v>363</v>
      </c>
      <c r="E326" s="289" t="s">
        <v>1128</v>
      </c>
      <c r="F326" s="290" t="s">
        <v>1129</v>
      </c>
      <c r="G326" s="291" t="s">
        <v>176</v>
      </c>
      <c r="H326" s="292">
        <v>7.4100000000000001</v>
      </c>
      <c r="I326" s="293"/>
      <c r="J326" s="294">
        <f>ROUND(I326*H326,2)</f>
        <v>0</v>
      </c>
      <c r="K326" s="290" t="s">
        <v>154</v>
      </c>
      <c r="L326" s="295"/>
      <c r="M326" s="296" t="s">
        <v>1</v>
      </c>
      <c r="N326" s="297" t="s">
        <v>42</v>
      </c>
      <c r="O326" s="92"/>
      <c r="P326" s="236">
        <f>O326*H326</f>
        <v>0</v>
      </c>
      <c r="Q326" s="236">
        <v>0.0067400000000000003</v>
      </c>
      <c r="R326" s="236">
        <f>Q326*H326</f>
        <v>0.049943400000000006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265</v>
      </c>
      <c r="AT326" s="238" t="s">
        <v>363</v>
      </c>
      <c r="AU326" s="238" t="s">
        <v>87</v>
      </c>
      <c r="AY326" s="18" t="s">
        <v>148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85</v>
      </c>
      <c r="BK326" s="239">
        <f>ROUND(I326*H326,2)</f>
        <v>0</v>
      </c>
      <c r="BL326" s="18" t="s">
        <v>155</v>
      </c>
      <c r="BM326" s="238" t="s">
        <v>1130</v>
      </c>
    </row>
    <row r="327" s="14" customFormat="1">
      <c r="A327" s="14"/>
      <c r="B327" s="255"/>
      <c r="C327" s="256"/>
      <c r="D327" s="240" t="s">
        <v>159</v>
      </c>
      <c r="E327" s="256"/>
      <c r="F327" s="258" t="s">
        <v>1131</v>
      </c>
      <c r="G327" s="256"/>
      <c r="H327" s="259">
        <v>7.4100000000000001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5" t="s">
        <v>159</v>
      </c>
      <c r="AU327" s="265" t="s">
        <v>87</v>
      </c>
      <c r="AV327" s="14" t="s">
        <v>87</v>
      </c>
      <c r="AW327" s="14" t="s">
        <v>4</v>
      </c>
      <c r="AX327" s="14" t="s">
        <v>85</v>
      </c>
      <c r="AY327" s="265" t="s">
        <v>148</v>
      </c>
    </row>
    <row r="328" s="2" customFormat="1" ht="24.15" customHeight="1">
      <c r="A328" s="39"/>
      <c r="B328" s="40"/>
      <c r="C328" s="227" t="s">
        <v>677</v>
      </c>
      <c r="D328" s="227" t="s">
        <v>150</v>
      </c>
      <c r="E328" s="228" t="s">
        <v>1132</v>
      </c>
      <c r="F328" s="229" t="s">
        <v>1133</v>
      </c>
      <c r="G328" s="230" t="s">
        <v>552</v>
      </c>
      <c r="H328" s="231">
        <v>9</v>
      </c>
      <c r="I328" s="232"/>
      <c r="J328" s="233">
        <f>ROUND(I328*H328,2)</f>
        <v>0</v>
      </c>
      <c r="K328" s="229" t="s">
        <v>154</v>
      </c>
      <c r="L328" s="45"/>
      <c r="M328" s="234" t="s">
        <v>1</v>
      </c>
      <c r="N328" s="235" t="s">
        <v>42</v>
      </c>
      <c r="O328" s="92"/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8" t="s">
        <v>155</v>
      </c>
      <c r="AT328" s="238" t="s">
        <v>150</v>
      </c>
      <c r="AU328" s="238" t="s">
        <v>87</v>
      </c>
      <c r="AY328" s="18" t="s">
        <v>148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8" t="s">
        <v>85</v>
      </c>
      <c r="BK328" s="239">
        <f>ROUND(I328*H328,2)</f>
        <v>0</v>
      </c>
      <c r="BL328" s="18" t="s">
        <v>155</v>
      </c>
      <c r="BM328" s="238" t="s">
        <v>1134</v>
      </c>
    </row>
    <row r="329" s="2" customFormat="1" ht="16.5" customHeight="1">
      <c r="A329" s="39"/>
      <c r="B329" s="40"/>
      <c r="C329" s="288" t="s">
        <v>687</v>
      </c>
      <c r="D329" s="288" t="s">
        <v>363</v>
      </c>
      <c r="E329" s="289" t="s">
        <v>1135</v>
      </c>
      <c r="F329" s="290" t="s">
        <v>1136</v>
      </c>
      <c r="G329" s="291" t="s">
        <v>552</v>
      </c>
      <c r="H329" s="292">
        <v>9</v>
      </c>
      <c r="I329" s="293"/>
      <c r="J329" s="294">
        <f>ROUND(I329*H329,2)</f>
        <v>0</v>
      </c>
      <c r="K329" s="290" t="s">
        <v>154</v>
      </c>
      <c r="L329" s="295"/>
      <c r="M329" s="296" t="s">
        <v>1</v>
      </c>
      <c r="N329" s="297" t="s">
        <v>42</v>
      </c>
      <c r="O329" s="92"/>
      <c r="P329" s="236">
        <f>O329*H329</f>
        <v>0</v>
      </c>
      <c r="Q329" s="236">
        <v>0.00072000000000000005</v>
      </c>
      <c r="R329" s="236">
        <f>Q329*H329</f>
        <v>0.0064800000000000005</v>
      </c>
      <c r="S329" s="236">
        <v>0</v>
      </c>
      <c r="T329" s="23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8" t="s">
        <v>265</v>
      </c>
      <c r="AT329" s="238" t="s">
        <v>363</v>
      </c>
      <c r="AU329" s="238" t="s">
        <v>87</v>
      </c>
      <c r="AY329" s="18" t="s">
        <v>148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8" t="s">
        <v>85</v>
      </c>
      <c r="BK329" s="239">
        <f>ROUND(I329*H329,2)</f>
        <v>0</v>
      </c>
      <c r="BL329" s="18" t="s">
        <v>155</v>
      </c>
      <c r="BM329" s="238" t="s">
        <v>1137</v>
      </c>
    </row>
    <row r="330" s="2" customFormat="1" ht="16.5" customHeight="1">
      <c r="A330" s="39"/>
      <c r="B330" s="40"/>
      <c r="C330" s="288" t="s">
        <v>693</v>
      </c>
      <c r="D330" s="288" t="s">
        <v>363</v>
      </c>
      <c r="E330" s="289" t="s">
        <v>1138</v>
      </c>
      <c r="F330" s="290" t="s">
        <v>1139</v>
      </c>
      <c r="G330" s="291" t="s">
        <v>552</v>
      </c>
      <c r="H330" s="292">
        <v>7</v>
      </c>
      <c r="I330" s="293"/>
      <c r="J330" s="294">
        <f>ROUND(I330*H330,2)</f>
        <v>0</v>
      </c>
      <c r="K330" s="290" t="s">
        <v>154</v>
      </c>
      <c r="L330" s="295"/>
      <c r="M330" s="296" t="s">
        <v>1</v>
      </c>
      <c r="N330" s="297" t="s">
        <v>42</v>
      </c>
      <c r="O330" s="92"/>
      <c r="P330" s="236">
        <f>O330*H330</f>
        <v>0</v>
      </c>
      <c r="Q330" s="236">
        <v>0.00072000000000000005</v>
      </c>
      <c r="R330" s="236">
        <f>Q330*H330</f>
        <v>0.0050400000000000002</v>
      </c>
      <c r="S330" s="236">
        <v>0</v>
      </c>
      <c r="T330" s="23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8" t="s">
        <v>265</v>
      </c>
      <c r="AT330" s="238" t="s">
        <v>363</v>
      </c>
      <c r="AU330" s="238" t="s">
        <v>87</v>
      </c>
      <c r="AY330" s="18" t="s">
        <v>148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8" t="s">
        <v>85</v>
      </c>
      <c r="BK330" s="239">
        <f>ROUND(I330*H330,2)</f>
        <v>0</v>
      </c>
      <c r="BL330" s="18" t="s">
        <v>155</v>
      </c>
      <c r="BM330" s="238" t="s">
        <v>1140</v>
      </c>
    </row>
    <row r="331" s="2" customFormat="1" ht="24.15" customHeight="1">
      <c r="A331" s="39"/>
      <c r="B331" s="40"/>
      <c r="C331" s="288" t="s">
        <v>699</v>
      </c>
      <c r="D331" s="288" t="s">
        <v>363</v>
      </c>
      <c r="E331" s="289" t="s">
        <v>1141</v>
      </c>
      <c r="F331" s="290" t="s">
        <v>1142</v>
      </c>
      <c r="G331" s="291" t="s">
        <v>552</v>
      </c>
      <c r="H331" s="292">
        <v>7</v>
      </c>
      <c r="I331" s="293"/>
      <c r="J331" s="294">
        <f>ROUND(I331*H331,2)</f>
        <v>0</v>
      </c>
      <c r="K331" s="290" t="s">
        <v>154</v>
      </c>
      <c r="L331" s="295"/>
      <c r="M331" s="296" t="s">
        <v>1</v>
      </c>
      <c r="N331" s="297" t="s">
        <v>42</v>
      </c>
      <c r="O331" s="92"/>
      <c r="P331" s="236">
        <f>O331*H331</f>
        <v>0</v>
      </c>
      <c r="Q331" s="236">
        <v>0.0040000000000000001</v>
      </c>
      <c r="R331" s="236">
        <f>Q331*H331</f>
        <v>0.028000000000000001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265</v>
      </c>
      <c r="AT331" s="238" t="s">
        <v>363</v>
      </c>
      <c r="AU331" s="238" t="s">
        <v>87</v>
      </c>
      <c r="AY331" s="18" t="s">
        <v>148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85</v>
      </c>
      <c r="BK331" s="239">
        <f>ROUND(I331*H331,2)</f>
        <v>0</v>
      </c>
      <c r="BL331" s="18" t="s">
        <v>155</v>
      </c>
      <c r="BM331" s="238" t="s">
        <v>1143</v>
      </c>
    </row>
    <row r="332" s="2" customFormat="1" ht="24.15" customHeight="1">
      <c r="A332" s="39"/>
      <c r="B332" s="40"/>
      <c r="C332" s="227" t="s">
        <v>704</v>
      </c>
      <c r="D332" s="227" t="s">
        <v>150</v>
      </c>
      <c r="E332" s="228" t="s">
        <v>1144</v>
      </c>
      <c r="F332" s="229" t="s">
        <v>1145</v>
      </c>
      <c r="G332" s="230" t="s">
        <v>552</v>
      </c>
      <c r="H332" s="231">
        <v>4</v>
      </c>
      <c r="I332" s="232"/>
      <c r="J332" s="233">
        <f>ROUND(I332*H332,2)</f>
        <v>0</v>
      </c>
      <c r="K332" s="229" t="s">
        <v>154</v>
      </c>
      <c r="L332" s="45"/>
      <c r="M332" s="234" t="s">
        <v>1</v>
      </c>
      <c r="N332" s="235" t="s">
        <v>42</v>
      </c>
      <c r="O332" s="92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8" t="s">
        <v>155</v>
      </c>
      <c r="AT332" s="238" t="s">
        <v>150</v>
      </c>
      <c r="AU332" s="238" t="s">
        <v>87</v>
      </c>
      <c r="AY332" s="18" t="s">
        <v>148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8" t="s">
        <v>85</v>
      </c>
      <c r="BK332" s="239">
        <f>ROUND(I332*H332,2)</f>
        <v>0</v>
      </c>
      <c r="BL332" s="18" t="s">
        <v>155</v>
      </c>
      <c r="BM332" s="238" t="s">
        <v>1146</v>
      </c>
    </row>
    <row r="333" s="2" customFormat="1" ht="16.5" customHeight="1">
      <c r="A333" s="39"/>
      <c r="B333" s="40"/>
      <c r="C333" s="288" t="s">
        <v>709</v>
      </c>
      <c r="D333" s="288" t="s">
        <v>363</v>
      </c>
      <c r="E333" s="289" t="s">
        <v>1147</v>
      </c>
      <c r="F333" s="290" t="s">
        <v>1148</v>
      </c>
      <c r="G333" s="291" t="s">
        <v>552</v>
      </c>
      <c r="H333" s="292">
        <v>4</v>
      </c>
      <c r="I333" s="293"/>
      <c r="J333" s="294">
        <f>ROUND(I333*H333,2)</f>
        <v>0</v>
      </c>
      <c r="K333" s="290" t="s">
        <v>154</v>
      </c>
      <c r="L333" s="295"/>
      <c r="M333" s="296" t="s">
        <v>1</v>
      </c>
      <c r="N333" s="297" t="s">
        <v>42</v>
      </c>
      <c r="O333" s="92"/>
      <c r="P333" s="236">
        <f>O333*H333</f>
        <v>0</v>
      </c>
      <c r="Q333" s="236">
        <v>0.0017700000000000001</v>
      </c>
      <c r="R333" s="236">
        <f>Q333*H333</f>
        <v>0.0070800000000000004</v>
      </c>
      <c r="S333" s="236">
        <v>0</v>
      </c>
      <c r="T333" s="237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8" t="s">
        <v>265</v>
      </c>
      <c r="AT333" s="238" t="s">
        <v>363</v>
      </c>
      <c r="AU333" s="238" t="s">
        <v>87</v>
      </c>
      <c r="AY333" s="18" t="s">
        <v>148</v>
      </c>
      <c r="BE333" s="239">
        <f>IF(N333="základní",J333,0)</f>
        <v>0</v>
      </c>
      <c r="BF333" s="239">
        <f>IF(N333="snížená",J333,0)</f>
        <v>0</v>
      </c>
      <c r="BG333" s="239">
        <f>IF(N333="zákl. přenesená",J333,0)</f>
        <v>0</v>
      </c>
      <c r="BH333" s="239">
        <f>IF(N333="sníž. přenesená",J333,0)</f>
        <v>0</v>
      </c>
      <c r="BI333" s="239">
        <f>IF(N333="nulová",J333,0)</f>
        <v>0</v>
      </c>
      <c r="BJ333" s="18" t="s">
        <v>85</v>
      </c>
      <c r="BK333" s="239">
        <f>ROUND(I333*H333,2)</f>
        <v>0</v>
      </c>
      <c r="BL333" s="18" t="s">
        <v>155</v>
      </c>
      <c r="BM333" s="238" t="s">
        <v>1149</v>
      </c>
    </row>
    <row r="334" s="2" customFormat="1" ht="16.5" customHeight="1">
      <c r="A334" s="39"/>
      <c r="B334" s="40"/>
      <c r="C334" s="288" t="s">
        <v>714</v>
      </c>
      <c r="D334" s="288" t="s">
        <v>363</v>
      </c>
      <c r="E334" s="289" t="s">
        <v>1150</v>
      </c>
      <c r="F334" s="290" t="s">
        <v>1151</v>
      </c>
      <c r="G334" s="291" t="s">
        <v>552</v>
      </c>
      <c r="H334" s="292">
        <v>3</v>
      </c>
      <c r="I334" s="293"/>
      <c r="J334" s="294">
        <f>ROUND(I334*H334,2)</f>
        <v>0</v>
      </c>
      <c r="K334" s="290" t="s">
        <v>154</v>
      </c>
      <c r="L334" s="295"/>
      <c r="M334" s="296" t="s">
        <v>1</v>
      </c>
      <c r="N334" s="297" t="s">
        <v>42</v>
      </c>
      <c r="O334" s="92"/>
      <c r="P334" s="236">
        <f>O334*H334</f>
        <v>0</v>
      </c>
      <c r="Q334" s="236">
        <v>0.00172</v>
      </c>
      <c r="R334" s="236">
        <f>Q334*H334</f>
        <v>0.0051599999999999997</v>
      </c>
      <c r="S334" s="236">
        <v>0</v>
      </c>
      <c r="T334" s="23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8" t="s">
        <v>265</v>
      </c>
      <c r="AT334" s="238" t="s">
        <v>363</v>
      </c>
      <c r="AU334" s="238" t="s">
        <v>87</v>
      </c>
      <c r="AY334" s="18" t="s">
        <v>148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8" t="s">
        <v>85</v>
      </c>
      <c r="BK334" s="239">
        <f>ROUND(I334*H334,2)</f>
        <v>0</v>
      </c>
      <c r="BL334" s="18" t="s">
        <v>155</v>
      </c>
      <c r="BM334" s="238" t="s">
        <v>1152</v>
      </c>
    </row>
    <row r="335" s="2" customFormat="1" ht="16.5" customHeight="1">
      <c r="A335" s="39"/>
      <c r="B335" s="40"/>
      <c r="C335" s="288" t="s">
        <v>718</v>
      </c>
      <c r="D335" s="288" t="s">
        <v>363</v>
      </c>
      <c r="E335" s="289" t="s">
        <v>1153</v>
      </c>
      <c r="F335" s="290" t="s">
        <v>1154</v>
      </c>
      <c r="G335" s="291" t="s">
        <v>552</v>
      </c>
      <c r="H335" s="292">
        <v>3</v>
      </c>
      <c r="I335" s="293"/>
      <c r="J335" s="294">
        <f>ROUND(I335*H335,2)</f>
        <v>0</v>
      </c>
      <c r="K335" s="290" t="s">
        <v>1</v>
      </c>
      <c r="L335" s="295"/>
      <c r="M335" s="296" t="s">
        <v>1</v>
      </c>
      <c r="N335" s="297" t="s">
        <v>42</v>
      </c>
      <c r="O335" s="92"/>
      <c r="P335" s="236">
        <f>O335*H335</f>
        <v>0</v>
      </c>
      <c r="Q335" s="236">
        <v>0.0027200000000000002</v>
      </c>
      <c r="R335" s="236">
        <f>Q335*H335</f>
        <v>0.0081600000000000006</v>
      </c>
      <c r="S335" s="236">
        <v>0</v>
      </c>
      <c r="T335" s="23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8" t="s">
        <v>265</v>
      </c>
      <c r="AT335" s="238" t="s">
        <v>363</v>
      </c>
      <c r="AU335" s="238" t="s">
        <v>87</v>
      </c>
      <c r="AY335" s="18" t="s">
        <v>148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8" t="s">
        <v>85</v>
      </c>
      <c r="BK335" s="239">
        <f>ROUND(I335*H335,2)</f>
        <v>0</v>
      </c>
      <c r="BL335" s="18" t="s">
        <v>155</v>
      </c>
      <c r="BM335" s="238" t="s">
        <v>1155</v>
      </c>
    </row>
    <row r="336" s="2" customFormat="1" ht="24.15" customHeight="1">
      <c r="A336" s="39"/>
      <c r="B336" s="40"/>
      <c r="C336" s="227" t="s">
        <v>722</v>
      </c>
      <c r="D336" s="227" t="s">
        <v>150</v>
      </c>
      <c r="E336" s="228" t="s">
        <v>1156</v>
      </c>
      <c r="F336" s="229" t="s">
        <v>1157</v>
      </c>
      <c r="G336" s="230" t="s">
        <v>552</v>
      </c>
      <c r="H336" s="231">
        <v>1</v>
      </c>
      <c r="I336" s="232"/>
      <c r="J336" s="233">
        <f>ROUND(I336*H336,2)</f>
        <v>0</v>
      </c>
      <c r="K336" s="229" t="s">
        <v>154</v>
      </c>
      <c r="L336" s="45"/>
      <c r="M336" s="234" t="s">
        <v>1</v>
      </c>
      <c r="N336" s="235" t="s">
        <v>42</v>
      </c>
      <c r="O336" s="92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8" t="s">
        <v>155</v>
      </c>
      <c r="AT336" s="238" t="s">
        <v>150</v>
      </c>
      <c r="AU336" s="238" t="s">
        <v>87</v>
      </c>
      <c r="AY336" s="18" t="s">
        <v>148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8" t="s">
        <v>85</v>
      </c>
      <c r="BK336" s="239">
        <f>ROUND(I336*H336,2)</f>
        <v>0</v>
      </c>
      <c r="BL336" s="18" t="s">
        <v>155</v>
      </c>
      <c r="BM336" s="238" t="s">
        <v>1158</v>
      </c>
    </row>
    <row r="337" s="2" customFormat="1" ht="16.5" customHeight="1">
      <c r="A337" s="39"/>
      <c r="B337" s="40"/>
      <c r="C337" s="288" t="s">
        <v>727</v>
      </c>
      <c r="D337" s="288" t="s">
        <v>363</v>
      </c>
      <c r="E337" s="289" t="s">
        <v>1159</v>
      </c>
      <c r="F337" s="290" t="s">
        <v>1160</v>
      </c>
      <c r="G337" s="291" t="s">
        <v>552</v>
      </c>
      <c r="H337" s="292">
        <v>1</v>
      </c>
      <c r="I337" s="293"/>
      <c r="J337" s="294">
        <f>ROUND(I337*H337,2)</f>
        <v>0</v>
      </c>
      <c r="K337" s="290" t="s">
        <v>154</v>
      </c>
      <c r="L337" s="295"/>
      <c r="M337" s="296" t="s">
        <v>1</v>
      </c>
      <c r="N337" s="297" t="s">
        <v>42</v>
      </c>
      <c r="O337" s="92"/>
      <c r="P337" s="236">
        <f>O337*H337</f>
        <v>0</v>
      </c>
      <c r="Q337" s="236">
        <v>0.0041200000000000004</v>
      </c>
      <c r="R337" s="236">
        <f>Q337*H337</f>
        <v>0.0041200000000000004</v>
      </c>
      <c r="S337" s="236">
        <v>0</v>
      </c>
      <c r="T337" s="23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8" t="s">
        <v>265</v>
      </c>
      <c r="AT337" s="238" t="s">
        <v>363</v>
      </c>
      <c r="AU337" s="238" t="s">
        <v>87</v>
      </c>
      <c r="AY337" s="18" t="s">
        <v>148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8" t="s">
        <v>85</v>
      </c>
      <c r="BK337" s="239">
        <f>ROUND(I337*H337,2)</f>
        <v>0</v>
      </c>
      <c r="BL337" s="18" t="s">
        <v>155</v>
      </c>
      <c r="BM337" s="238" t="s">
        <v>1161</v>
      </c>
    </row>
    <row r="338" s="2" customFormat="1" ht="21.75" customHeight="1">
      <c r="A338" s="39"/>
      <c r="B338" s="40"/>
      <c r="C338" s="227" t="s">
        <v>731</v>
      </c>
      <c r="D338" s="227" t="s">
        <v>150</v>
      </c>
      <c r="E338" s="228" t="s">
        <v>1162</v>
      </c>
      <c r="F338" s="229" t="s">
        <v>1163</v>
      </c>
      <c r="G338" s="230" t="s">
        <v>552</v>
      </c>
      <c r="H338" s="231">
        <v>2</v>
      </c>
      <c r="I338" s="232"/>
      <c r="J338" s="233">
        <f>ROUND(I338*H338,2)</f>
        <v>0</v>
      </c>
      <c r="K338" s="229" t="s">
        <v>154</v>
      </c>
      <c r="L338" s="45"/>
      <c r="M338" s="234" t="s">
        <v>1</v>
      </c>
      <c r="N338" s="235" t="s">
        <v>42</v>
      </c>
      <c r="O338" s="92"/>
      <c r="P338" s="236">
        <f>O338*H338</f>
        <v>0</v>
      </c>
      <c r="Q338" s="236">
        <v>0.0016199999999999999</v>
      </c>
      <c r="R338" s="236">
        <f>Q338*H338</f>
        <v>0.0032399999999999998</v>
      </c>
      <c r="S338" s="236">
        <v>0</v>
      </c>
      <c r="T338" s="23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8" t="s">
        <v>155</v>
      </c>
      <c r="AT338" s="238" t="s">
        <v>150</v>
      </c>
      <c r="AU338" s="238" t="s">
        <v>87</v>
      </c>
      <c r="AY338" s="18" t="s">
        <v>148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8" t="s">
        <v>85</v>
      </c>
      <c r="BK338" s="239">
        <f>ROUND(I338*H338,2)</f>
        <v>0</v>
      </c>
      <c r="BL338" s="18" t="s">
        <v>155</v>
      </c>
      <c r="BM338" s="238" t="s">
        <v>1164</v>
      </c>
    </row>
    <row r="339" s="2" customFormat="1" ht="16.5" customHeight="1">
      <c r="A339" s="39"/>
      <c r="B339" s="40"/>
      <c r="C339" s="288" t="s">
        <v>736</v>
      </c>
      <c r="D339" s="288" t="s">
        <v>363</v>
      </c>
      <c r="E339" s="289" t="s">
        <v>1165</v>
      </c>
      <c r="F339" s="290" t="s">
        <v>1166</v>
      </c>
      <c r="G339" s="291" t="s">
        <v>552</v>
      </c>
      <c r="H339" s="292">
        <v>2</v>
      </c>
      <c r="I339" s="293"/>
      <c r="J339" s="294">
        <f>ROUND(I339*H339,2)</f>
        <v>0</v>
      </c>
      <c r="K339" s="290" t="s">
        <v>1</v>
      </c>
      <c r="L339" s="295"/>
      <c r="M339" s="296" t="s">
        <v>1</v>
      </c>
      <c r="N339" s="297" t="s">
        <v>42</v>
      </c>
      <c r="O339" s="92"/>
      <c r="P339" s="236">
        <f>O339*H339</f>
        <v>0</v>
      </c>
      <c r="Q339" s="236">
        <v>0.01847</v>
      </c>
      <c r="R339" s="236">
        <f>Q339*H339</f>
        <v>0.036940000000000001</v>
      </c>
      <c r="S339" s="236">
        <v>0</v>
      </c>
      <c r="T339" s="237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8" t="s">
        <v>265</v>
      </c>
      <c r="AT339" s="238" t="s">
        <v>363</v>
      </c>
      <c r="AU339" s="238" t="s">
        <v>87</v>
      </c>
      <c r="AY339" s="18" t="s">
        <v>148</v>
      </c>
      <c r="BE339" s="239">
        <f>IF(N339="základní",J339,0)</f>
        <v>0</v>
      </c>
      <c r="BF339" s="239">
        <f>IF(N339="snížená",J339,0)</f>
        <v>0</v>
      </c>
      <c r="BG339" s="239">
        <f>IF(N339="zákl. přenesená",J339,0)</f>
        <v>0</v>
      </c>
      <c r="BH339" s="239">
        <f>IF(N339="sníž. přenesená",J339,0)</f>
        <v>0</v>
      </c>
      <c r="BI339" s="239">
        <f>IF(N339="nulová",J339,0)</f>
        <v>0</v>
      </c>
      <c r="BJ339" s="18" t="s">
        <v>85</v>
      </c>
      <c r="BK339" s="239">
        <f>ROUND(I339*H339,2)</f>
        <v>0</v>
      </c>
      <c r="BL339" s="18" t="s">
        <v>155</v>
      </c>
      <c r="BM339" s="238" t="s">
        <v>1167</v>
      </c>
    </row>
    <row r="340" s="2" customFormat="1">
      <c r="A340" s="39"/>
      <c r="B340" s="40"/>
      <c r="C340" s="41"/>
      <c r="D340" s="240" t="s">
        <v>157</v>
      </c>
      <c r="E340" s="41"/>
      <c r="F340" s="241" t="s">
        <v>1168</v>
      </c>
      <c r="G340" s="41"/>
      <c r="H340" s="41"/>
      <c r="I340" s="242"/>
      <c r="J340" s="41"/>
      <c r="K340" s="41"/>
      <c r="L340" s="45"/>
      <c r="M340" s="243"/>
      <c r="N340" s="244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157</v>
      </c>
      <c r="AU340" s="18" t="s">
        <v>87</v>
      </c>
    </row>
    <row r="341" s="2" customFormat="1" ht="24.15" customHeight="1">
      <c r="A341" s="39"/>
      <c r="B341" s="40"/>
      <c r="C341" s="288" t="s">
        <v>742</v>
      </c>
      <c r="D341" s="288" t="s">
        <v>363</v>
      </c>
      <c r="E341" s="289" t="s">
        <v>1169</v>
      </c>
      <c r="F341" s="290" t="s">
        <v>1170</v>
      </c>
      <c r="G341" s="291" t="s">
        <v>552</v>
      </c>
      <c r="H341" s="292">
        <v>2</v>
      </c>
      <c r="I341" s="293"/>
      <c r="J341" s="294">
        <f>ROUND(I341*H341,2)</f>
        <v>0</v>
      </c>
      <c r="K341" s="290" t="s">
        <v>1</v>
      </c>
      <c r="L341" s="295"/>
      <c r="M341" s="296" t="s">
        <v>1</v>
      </c>
      <c r="N341" s="297" t="s">
        <v>42</v>
      </c>
      <c r="O341" s="92"/>
      <c r="P341" s="236">
        <f>O341*H341</f>
        <v>0</v>
      </c>
      <c r="Q341" s="236">
        <v>0.0073000000000000001</v>
      </c>
      <c r="R341" s="236">
        <f>Q341*H341</f>
        <v>0.0146</v>
      </c>
      <c r="S341" s="236">
        <v>0</v>
      </c>
      <c r="T341" s="23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8" t="s">
        <v>265</v>
      </c>
      <c r="AT341" s="238" t="s">
        <v>363</v>
      </c>
      <c r="AU341" s="238" t="s">
        <v>87</v>
      </c>
      <c r="AY341" s="18" t="s">
        <v>148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8" t="s">
        <v>85</v>
      </c>
      <c r="BK341" s="239">
        <f>ROUND(I341*H341,2)</f>
        <v>0</v>
      </c>
      <c r="BL341" s="18" t="s">
        <v>155</v>
      </c>
      <c r="BM341" s="238" t="s">
        <v>1171</v>
      </c>
    </row>
    <row r="342" s="2" customFormat="1">
      <c r="A342" s="39"/>
      <c r="B342" s="40"/>
      <c r="C342" s="41"/>
      <c r="D342" s="240" t="s">
        <v>157</v>
      </c>
      <c r="E342" s="41"/>
      <c r="F342" s="241" t="s">
        <v>1168</v>
      </c>
      <c r="G342" s="41"/>
      <c r="H342" s="41"/>
      <c r="I342" s="242"/>
      <c r="J342" s="41"/>
      <c r="K342" s="41"/>
      <c r="L342" s="45"/>
      <c r="M342" s="243"/>
      <c r="N342" s="244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157</v>
      </c>
      <c r="AU342" s="18" t="s">
        <v>87</v>
      </c>
    </row>
    <row r="343" s="2" customFormat="1" ht="16.5" customHeight="1">
      <c r="A343" s="39"/>
      <c r="B343" s="40"/>
      <c r="C343" s="227" t="s">
        <v>746</v>
      </c>
      <c r="D343" s="227" t="s">
        <v>150</v>
      </c>
      <c r="E343" s="228" t="s">
        <v>1172</v>
      </c>
      <c r="F343" s="229" t="s">
        <v>1173</v>
      </c>
      <c r="G343" s="230" t="s">
        <v>552</v>
      </c>
      <c r="H343" s="231">
        <v>3</v>
      </c>
      <c r="I343" s="232"/>
      <c r="J343" s="233">
        <f>ROUND(I343*H343,2)</f>
        <v>0</v>
      </c>
      <c r="K343" s="229" t="s">
        <v>154</v>
      </c>
      <c r="L343" s="45"/>
      <c r="M343" s="234" t="s">
        <v>1</v>
      </c>
      <c r="N343" s="235" t="s">
        <v>42</v>
      </c>
      <c r="O343" s="92"/>
      <c r="P343" s="236">
        <f>O343*H343</f>
        <v>0</v>
      </c>
      <c r="Q343" s="236">
        <v>0.0013600000000000001</v>
      </c>
      <c r="R343" s="236">
        <f>Q343*H343</f>
        <v>0.0040800000000000003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155</v>
      </c>
      <c r="AT343" s="238" t="s">
        <v>150</v>
      </c>
      <c r="AU343" s="238" t="s">
        <v>87</v>
      </c>
      <c r="AY343" s="18" t="s">
        <v>148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85</v>
      </c>
      <c r="BK343" s="239">
        <f>ROUND(I343*H343,2)</f>
        <v>0</v>
      </c>
      <c r="BL343" s="18" t="s">
        <v>155</v>
      </c>
      <c r="BM343" s="238" t="s">
        <v>1174</v>
      </c>
    </row>
    <row r="344" s="2" customFormat="1" ht="24.15" customHeight="1">
      <c r="A344" s="39"/>
      <c r="B344" s="40"/>
      <c r="C344" s="288" t="s">
        <v>750</v>
      </c>
      <c r="D344" s="288" t="s">
        <v>363</v>
      </c>
      <c r="E344" s="289" t="s">
        <v>1175</v>
      </c>
      <c r="F344" s="290" t="s">
        <v>1176</v>
      </c>
      <c r="G344" s="291" t="s">
        <v>552</v>
      </c>
      <c r="H344" s="292">
        <v>3</v>
      </c>
      <c r="I344" s="293"/>
      <c r="J344" s="294">
        <f>ROUND(I344*H344,2)</f>
        <v>0</v>
      </c>
      <c r="K344" s="290" t="s">
        <v>1</v>
      </c>
      <c r="L344" s="295"/>
      <c r="M344" s="296" t="s">
        <v>1</v>
      </c>
      <c r="N344" s="297" t="s">
        <v>42</v>
      </c>
      <c r="O344" s="92"/>
      <c r="P344" s="236">
        <f>O344*H344</f>
        <v>0</v>
      </c>
      <c r="Q344" s="236">
        <v>0.042999999999999997</v>
      </c>
      <c r="R344" s="236">
        <f>Q344*H344</f>
        <v>0.129</v>
      </c>
      <c r="S344" s="236">
        <v>0</v>
      </c>
      <c r="T344" s="237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8" t="s">
        <v>265</v>
      </c>
      <c r="AT344" s="238" t="s">
        <v>363</v>
      </c>
      <c r="AU344" s="238" t="s">
        <v>87</v>
      </c>
      <c r="AY344" s="18" t="s">
        <v>148</v>
      </c>
      <c r="BE344" s="239">
        <f>IF(N344="základní",J344,0)</f>
        <v>0</v>
      </c>
      <c r="BF344" s="239">
        <f>IF(N344="snížená",J344,0)</f>
        <v>0</v>
      </c>
      <c r="BG344" s="239">
        <f>IF(N344="zákl. přenesená",J344,0)</f>
        <v>0</v>
      </c>
      <c r="BH344" s="239">
        <f>IF(N344="sníž. přenesená",J344,0)</f>
        <v>0</v>
      </c>
      <c r="BI344" s="239">
        <f>IF(N344="nulová",J344,0)</f>
        <v>0</v>
      </c>
      <c r="BJ344" s="18" t="s">
        <v>85</v>
      </c>
      <c r="BK344" s="239">
        <f>ROUND(I344*H344,2)</f>
        <v>0</v>
      </c>
      <c r="BL344" s="18" t="s">
        <v>155</v>
      </c>
      <c r="BM344" s="238" t="s">
        <v>1177</v>
      </c>
    </row>
    <row r="345" s="2" customFormat="1">
      <c r="A345" s="39"/>
      <c r="B345" s="40"/>
      <c r="C345" s="41"/>
      <c r="D345" s="240" t="s">
        <v>157</v>
      </c>
      <c r="E345" s="41"/>
      <c r="F345" s="241" t="s">
        <v>1168</v>
      </c>
      <c r="G345" s="41"/>
      <c r="H345" s="41"/>
      <c r="I345" s="242"/>
      <c r="J345" s="41"/>
      <c r="K345" s="41"/>
      <c r="L345" s="45"/>
      <c r="M345" s="243"/>
      <c r="N345" s="244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157</v>
      </c>
      <c r="AU345" s="18" t="s">
        <v>87</v>
      </c>
    </row>
    <row r="346" s="2" customFormat="1" ht="21.75" customHeight="1">
      <c r="A346" s="39"/>
      <c r="B346" s="40"/>
      <c r="C346" s="227" t="s">
        <v>756</v>
      </c>
      <c r="D346" s="227" t="s">
        <v>150</v>
      </c>
      <c r="E346" s="228" t="s">
        <v>1178</v>
      </c>
      <c r="F346" s="229" t="s">
        <v>1179</v>
      </c>
      <c r="G346" s="230" t="s">
        <v>552</v>
      </c>
      <c r="H346" s="231">
        <v>7</v>
      </c>
      <c r="I346" s="232"/>
      <c r="J346" s="233">
        <f>ROUND(I346*H346,2)</f>
        <v>0</v>
      </c>
      <c r="K346" s="229" t="s">
        <v>154</v>
      </c>
      <c r="L346" s="45"/>
      <c r="M346" s="234" t="s">
        <v>1</v>
      </c>
      <c r="N346" s="235" t="s">
        <v>42</v>
      </c>
      <c r="O346" s="92"/>
      <c r="P346" s="236">
        <f>O346*H346</f>
        <v>0</v>
      </c>
      <c r="Q346" s="236">
        <v>0.00165</v>
      </c>
      <c r="R346" s="236">
        <f>Q346*H346</f>
        <v>0.01155</v>
      </c>
      <c r="S346" s="236">
        <v>0</v>
      </c>
      <c r="T346" s="237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8" t="s">
        <v>155</v>
      </c>
      <c r="AT346" s="238" t="s">
        <v>150</v>
      </c>
      <c r="AU346" s="238" t="s">
        <v>87</v>
      </c>
      <c r="AY346" s="18" t="s">
        <v>148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8" t="s">
        <v>85</v>
      </c>
      <c r="BK346" s="239">
        <f>ROUND(I346*H346,2)</f>
        <v>0</v>
      </c>
      <c r="BL346" s="18" t="s">
        <v>155</v>
      </c>
      <c r="BM346" s="238" t="s">
        <v>1180</v>
      </c>
    </row>
    <row r="347" s="2" customFormat="1" ht="16.5" customHeight="1">
      <c r="A347" s="39"/>
      <c r="B347" s="40"/>
      <c r="C347" s="288" t="s">
        <v>769</v>
      </c>
      <c r="D347" s="288" t="s">
        <v>363</v>
      </c>
      <c r="E347" s="289" t="s">
        <v>1181</v>
      </c>
      <c r="F347" s="290" t="s">
        <v>1182</v>
      </c>
      <c r="G347" s="291" t="s">
        <v>552</v>
      </c>
      <c r="H347" s="292">
        <v>7</v>
      </c>
      <c r="I347" s="293"/>
      <c r="J347" s="294">
        <f>ROUND(I347*H347,2)</f>
        <v>0</v>
      </c>
      <c r="K347" s="290" t="s">
        <v>1</v>
      </c>
      <c r="L347" s="295"/>
      <c r="M347" s="296" t="s">
        <v>1</v>
      </c>
      <c r="N347" s="297" t="s">
        <v>42</v>
      </c>
      <c r="O347" s="92"/>
      <c r="P347" s="236">
        <f>O347*H347</f>
        <v>0</v>
      </c>
      <c r="Q347" s="236">
        <v>0.024500000000000001</v>
      </c>
      <c r="R347" s="236">
        <f>Q347*H347</f>
        <v>0.17150000000000001</v>
      </c>
      <c r="S347" s="236">
        <v>0</v>
      </c>
      <c r="T347" s="237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8" t="s">
        <v>265</v>
      </c>
      <c r="AT347" s="238" t="s">
        <v>363</v>
      </c>
      <c r="AU347" s="238" t="s">
        <v>87</v>
      </c>
      <c r="AY347" s="18" t="s">
        <v>148</v>
      </c>
      <c r="BE347" s="239">
        <f>IF(N347="základní",J347,0)</f>
        <v>0</v>
      </c>
      <c r="BF347" s="239">
        <f>IF(N347="snížená",J347,0)</f>
        <v>0</v>
      </c>
      <c r="BG347" s="239">
        <f>IF(N347="zákl. přenesená",J347,0)</f>
        <v>0</v>
      </c>
      <c r="BH347" s="239">
        <f>IF(N347="sníž. přenesená",J347,0)</f>
        <v>0</v>
      </c>
      <c r="BI347" s="239">
        <f>IF(N347="nulová",J347,0)</f>
        <v>0</v>
      </c>
      <c r="BJ347" s="18" t="s">
        <v>85</v>
      </c>
      <c r="BK347" s="239">
        <f>ROUND(I347*H347,2)</f>
        <v>0</v>
      </c>
      <c r="BL347" s="18" t="s">
        <v>155</v>
      </c>
      <c r="BM347" s="238" t="s">
        <v>1183</v>
      </c>
    </row>
    <row r="348" s="2" customFormat="1">
      <c r="A348" s="39"/>
      <c r="B348" s="40"/>
      <c r="C348" s="41"/>
      <c r="D348" s="240" t="s">
        <v>157</v>
      </c>
      <c r="E348" s="41"/>
      <c r="F348" s="241" t="s">
        <v>1168</v>
      </c>
      <c r="G348" s="41"/>
      <c r="H348" s="41"/>
      <c r="I348" s="242"/>
      <c r="J348" s="41"/>
      <c r="K348" s="41"/>
      <c r="L348" s="45"/>
      <c r="M348" s="243"/>
      <c r="N348" s="244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157</v>
      </c>
      <c r="AU348" s="18" t="s">
        <v>87</v>
      </c>
    </row>
    <row r="349" s="2" customFormat="1" ht="24.15" customHeight="1">
      <c r="A349" s="39"/>
      <c r="B349" s="40"/>
      <c r="C349" s="288" t="s">
        <v>783</v>
      </c>
      <c r="D349" s="288" t="s">
        <v>363</v>
      </c>
      <c r="E349" s="289" t="s">
        <v>1169</v>
      </c>
      <c r="F349" s="290" t="s">
        <v>1170</v>
      </c>
      <c r="G349" s="291" t="s">
        <v>552</v>
      </c>
      <c r="H349" s="292">
        <v>7</v>
      </c>
      <c r="I349" s="293"/>
      <c r="J349" s="294">
        <f>ROUND(I349*H349,2)</f>
        <v>0</v>
      </c>
      <c r="K349" s="290" t="s">
        <v>1</v>
      </c>
      <c r="L349" s="295"/>
      <c r="M349" s="296" t="s">
        <v>1</v>
      </c>
      <c r="N349" s="297" t="s">
        <v>42</v>
      </c>
      <c r="O349" s="92"/>
      <c r="P349" s="236">
        <f>O349*H349</f>
        <v>0</v>
      </c>
      <c r="Q349" s="236">
        <v>0.0073000000000000001</v>
      </c>
      <c r="R349" s="236">
        <f>Q349*H349</f>
        <v>0.0511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265</v>
      </c>
      <c r="AT349" s="238" t="s">
        <v>363</v>
      </c>
      <c r="AU349" s="238" t="s">
        <v>87</v>
      </c>
      <c r="AY349" s="18" t="s">
        <v>148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85</v>
      </c>
      <c r="BK349" s="239">
        <f>ROUND(I349*H349,2)</f>
        <v>0</v>
      </c>
      <c r="BL349" s="18" t="s">
        <v>155</v>
      </c>
      <c r="BM349" s="238" t="s">
        <v>1184</v>
      </c>
    </row>
    <row r="350" s="2" customFormat="1">
      <c r="A350" s="39"/>
      <c r="B350" s="40"/>
      <c r="C350" s="41"/>
      <c r="D350" s="240" t="s">
        <v>157</v>
      </c>
      <c r="E350" s="41"/>
      <c r="F350" s="241" t="s">
        <v>1168</v>
      </c>
      <c r="G350" s="41"/>
      <c r="H350" s="41"/>
      <c r="I350" s="242"/>
      <c r="J350" s="41"/>
      <c r="K350" s="41"/>
      <c r="L350" s="45"/>
      <c r="M350" s="243"/>
      <c r="N350" s="244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157</v>
      </c>
      <c r="AU350" s="18" t="s">
        <v>87</v>
      </c>
    </row>
    <row r="351" s="2" customFormat="1" ht="21.75" customHeight="1">
      <c r="A351" s="39"/>
      <c r="B351" s="40"/>
      <c r="C351" s="227" t="s">
        <v>789</v>
      </c>
      <c r="D351" s="227" t="s">
        <v>150</v>
      </c>
      <c r="E351" s="228" t="s">
        <v>1185</v>
      </c>
      <c r="F351" s="229" t="s">
        <v>1186</v>
      </c>
      <c r="G351" s="230" t="s">
        <v>552</v>
      </c>
      <c r="H351" s="231">
        <v>2</v>
      </c>
      <c r="I351" s="232"/>
      <c r="J351" s="233">
        <f>ROUND(I351*H351,2)</f>
        <v>0</v>
      </c>
      <c r="K351" s="229" t="s">
        <v>154</v>
      </c>
      <c r="L351" s="45"/>
      <c r="M351" s="234" t="s">
        <v>1</v>
      </c>
      <c r="N351" s="235" t="s">
        <v>42</v>
      </c>
      <c r="O351" s="92"/>
      <c r="P351" s="236">
        <f>O351*H351</f>
        <v>0</v>
      </c>
      <c r="Q351" s="236">
        <v>0.00281</v>
      </c>
      <c r="R351" s="236">
        <f>Q351*H351</f>
        <v>0.00562</v>
      </c>
      <c r="S351" s="236">
        <v>0</v>
      </c>
      <c r="T351" s="23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8" t="s">
        <v>155</v>
      </c>
      <c r="AT351" s="238" t="s">
        <v>150</v>
      </c>
      <c r="AU351" s="238" t="s">
        <v>87</v>
      </c>
      <c r="AY351" s="18" t="s">
        <v>148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8" t="s">
        <v>85</v>
      </c>
      <c r="BK351" s="239">
        <f>ROUND(I351*H351,2)</f>
        <v>0</v>
      </c>
      <c r="BL351" s="18" t="s">
        <v>155</v>
      </c>
      <c r="BM351" s="238" t="s">
        <v>1187</v>
      </c>
    </row>
    <row r="352" s="2" customFormat="1" ht="16.5" customHeight="1">
      <c r="A352" s="39"/>
      <c r="B352" s="40"/>
      <c r="C352" s="288" t="s">
        <v>794</v>
      </c>
      <c r="D352" s="288" t="s">
        <v>363</v>
      </c>
      <c r="E352" s="289" t="s">
        <v>1188</v>
      </c>
      <c r="F352" s="290" t="s">
        <v>1189</v>
      </c>
      <c r="G352" s="291" t="s">
        <v>552</v>
      </c>
      <c r="H352" s="292">
        <v>2</v>
      </c>
      <c r="I352" s="293"/>
      <c r="J352" s="294">
        <f>ROUND(I352*H352,2)</f>
        <v>0</v>
      </c>
      <c r="K352" s="290" t="s">
        <v>1</v>
      </c>
      <c r="L352" s="295"/>
      <c r="M352" s="296" t="s">
        <v>1</v>
      </c>
      <c r="N352" s="297" t="s">
        <v>42</v>
      </c>
      <c r="O352" s="92"/>
      <c r="P352" s="236">
        <f>O352*H352</f>
        <v>0</v>
      </c>
      <c r="Q352" s="236">
        <v>0.040500000000000001</v>
      </c>
      <c r="R352" s="236">
        <f>Q352*H352</f>
        <v>0.081000000000000003</v>
      </c>
      <c r="S352" s="236">
        <v>0</v>
      </c>
      <c r="T352" s="237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8" t="s">
        <v>265</v>
      </c>
      <c r="AT352" s="238" t="s">
        <v>363</v>
      </c>
      <c r="AU352" s="238" t="s">
        <v>87</v>
      </c>
      <c r="AY352" s="18" t="s">
        <v>148</v>
      </c>
      <c r="BE352" s="239">
        <f>IF(N352="základní",J352,0)</f>
        <v>0</v>
      </c>
      <c r="BF352" s="239">
        <f>IF(N352="snížená",J352,0)</f>
        <v>0</v>
      </c>
      <c r="BG352" s="239">
        <f>IF(N352="zákl. přenesená",J352,0)</f>
        <v>0</v>
      </c>
      <c r="BH352" s="239">
        <f>IF(N352="sníž. přenesená",J352,0)</f>
        <v>0</v>
      </c>
      <c r="BI352" s="239">
        <f>IF(N352="nulová",J352,0)</f>
        <v>0</v>
      </c>
      <c r="BJ352" s="18" t="s">
        <v>85</v>
      </c>
      <c r="BK352" s="239">
        <f>ROUND(I352*H352,2)</f>
        <v>0</v>
      </c>
      <c r="BL352" s="18" t="s">
        <v>155</v>
      </c>
      <c r="BM352" s="238" t="s">
        <v>1190</v>
      </c>
    </row>
    <row r="353" s="2" customFormat="1">
      <c r="A353" s="39"/>
      <c r="B353" s="40"/>
      <c r="C353" s="41"/>
      <c r="D353" s="240" t="s">
        <v>157</v>
      </c>
      <c r="E353" s="41"/>
      <c r="F353" s="241" t="s">
        <v>1168</v>
      </c>
      <c r="G353" s="41"/>
      <c r="H353" s="41"/>
      <c r="I353" s="242"/>
      <c r="J353" s="41"/>
      <c r="K353" s="41"/>
      <c r="L353" s="45"/>
      <c r="M353" s="243"/>
      <c r="N353" s="244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157</v>
      </c>
      <c r="AU353" s="18" t="s">
        <v>87</v>
      </c>
    </row>
    <row r="354" s="2" customFormat="1" ht="24.15" customHeight="1">
      <c r="A354" s="39"/>
      <c r="B354" s="40"/>
      <c r="C354" s="288" t="s">
        <v>683</v>
      </c>
      <c r="D354" s="288" t="s">
        <v>363</v>
      </c>
      <c r="E354" s="289" t="s">
        <v>1191</v>
      </c>
      <c r="F354" s="290" t="s">
        <v>1192</v>
      </c>
      <c r="G354" s="291" t="s">
        <v>552</v>
      </c>
      <c r="H354" s="292">
        <v>2</v>
      </c>
      <c r="I354" s="293"/>
      <c r="J354" s="294">
        <f>ROUND(I354*H354,2)</f>
        <v>0</v>
      </c>
      <c r="K354" s="290" t="s">
        <v>1</v>
      </c>
      <c r="L354" s="295"/>
      <c r="M354" s="296" t="s">
        <v>1</v>
      </c>
      <c r="N354" s="297" t="s">
        <v>42</v>
      </c>
      <c r="O354" s="92"/>
      <c r="P354" s="236">
        <f>O354*H354</f>
        <v>0</v>
      </c>
      <c r="Q354" s="236">
        <v>0.0073000000000000001</v>
      </c>
      <c r="R354" s="236">
        <f>Q354*H354</f>
        <v>0.0146</v>
      </c>
      <c r="S354" s="236">
        <v>0</v>
      </c>
      <c r="T354" s="237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8" t="s">
        <v>265</v>
      </c>
      <c r="AT354" s="238" t="s">
        <v>363</v>
      </c>
      <c r="AU354" s="238" t="s">
        <v>87</v>
      </c>
      <c r="AY354" s="18" t="s">
        <v>148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8" t="s">
        <v>85</v>
      </c>
      <c r="BK354" s="239">
        <f>ROUND(I354*H354,2)</f>
        <v>0</v>
      </c>
      <c r="BL354" s="18" t="s">
        <v>155</v>
      </c>
      <c r="BM354" s="238" t="s">
        <v>1193</v>
      </c>
    </row>
    <row r="355" s="2" customFormat="1">
      <c r="A355" s="39"/>
      <c r="B355" s="40"/>
      <c r="C355" s="41"/>
      <c r="D355" s="240" t="s">
        <v>157</v>
      </c>
      <c r="E355" s="41"/>
      <c r="F355" s="241" t="s">
        <v>1168</v>
      </c>
      <c r="G355" s="41"/>
      <c r="H355" s="41"/>
      <c r="I355" s="242"/>
      <c r="J355" s="41"/>
      <c r="K355" s="41"/>
      <c r="L355" s="45"/>
      <c r="M355" s="243"/>
      <c r="N355" s="244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157</v>
      </c>
      <c r="AU355" s="18" t="s">
        <v>87</v>
      </c>
    </row>
    <row r="356" s="2" customFormat="1" ht="24.15" customHeight="1">
      <c r="A356" s="39"/>
      <c r="B356" s="40"/>
      <c r="C356" s="227" t="s">
        <v>814</v>
      </c>
      <c r="D356" s="227" t="s">
        <v>150</v>
      </c>
      <c r="E356" s="228" t="s">
        <v>1194</v>
      </c>
      <c r="F356" s="229" t="s">
        <v>1195</v>
      </c>
      <c r="G356" s="230" t="s">
        <v>552</v>
      </c>
      <c r="H356" s="231">
        <v>1</v>
      </c>
      <c r="I356" s="232"/>
      <c r="J356" s="233">
        <f>ROUND(I356*H356,2)</f>
        <v>0</v>
      </c>
      <c r="K356" s="229" t="s">
        <v>154</v>
      </c>
      <c r="L356" s="45"/>
      <c r="M356" s="234" t="s">
        <v>1</v>
      </c>
      <c r="N356" s="235" t="s">
        <v>42</v>
      </c>
      <c r="O356" s="92"/>
      <c r="P356" s="236">
        <f>O356*H356</f>
        <v>0</v>
      </c>
      <c r="Q356" s="236">
        <v>0.0035200000000000001</v>
      </c>
      <c r="R356" s="236">
        <f>Q356*H356</f>
        <v>0.0035200000000000001</v>
      </c>
      <c r="S356" s="236">
        <v>0</v>
      </c>
      <c r="T356" s="23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8" t="s">
        <v>155</v>
      </c>
      <c r="AT356" s="238" t="s">
        <v>150</v>
      </c>
      <c r="AU356" s="238" t="s">
        <v>87</v>
      </c>
      <c r="AY356" s="18" t="s">
        <v>148</v>
      </c>
      <c r="BE356" s="239">
        <f>IF(N356="základní",J356,0)</f>
        <v>0</v>
      </c>
      <c r="BF356" s="239">
        <f>IF(N356="snížená",J356,0)</f>
        <v>0</v>
      </c>
      <c r="BG356" s="239">
        <f>IF(N356="zákl. přenesená",J356,0)</f>
        <v>0</v>
      </c>
      <c r="BH356" s="239">
        <f>IF(N356="sníž. přenesená",J356,0)</f>
        <v>0</v>
      </c>
      <c r="BI356" s="239">
        <f>IF(N356="nulová",J356,0)</f>
        <v>0</v>
      </c>
      <c r="BJ356" s="18" t="s">
        <v>85</v>
      </c>
      <c r="BK356" s="239">
        <f>ROUND(I356*H356,2)</f>
        <v>0</v>
      </c>
      <c r="BL356" s="18" t="s">
        <v>155</v>
      </c>
      <c r="BM356" s="238" t="s">
        <v>1196</v>
      </c>
    </row>
    <row r="357" s="2" customFormat="1" ht="24.15" customHeight="1">
      <c r="A357" s="39"/>
      <c r="B357" s="40"/>
      <c r="C357" s="288" t="s">
        <v>754</v>
      </c>
      <c r="D357" s="288" t="s">
        <v>363</v>
      </c>
      <c r="E357" s="289" t="s">
        <v>1197</v>
      </c>
      <c r="F357" s="290" t="s">
        <v>1198</v>
      </c>
      <c r="G357" s="291" t="s">
        <v>552</v>
      </c>
      <c r="H357" s="292">
        <v>1</v>
      </c>
      <c r="I357" s="293"/>
      <c r="J357" s="294">
        <f>ROUND(I357*H357,2)</f>
        <v>0</v>
      </c>
      <c r="K357" s="290" t="s">
        <v>154</v>
      </c>
      <c r="L357" s="295"/>
      <c r="M357" s="296" t="s">
        <v>1</v>
      </c>
      <c r="N357" s="297" t="s">
        <v>42</v>
      </c>
      <c r="O357" s="92"/>
      <c r="P357" s="236">
        <f>O357*H357</f>
        <v>0</v>
      </c>
      <c r="Q357" s="236">
        <v>0.014</v>
      </c>
      <c r="R357" s="236">
        <f>Q357*H357</f>
        <v>0.014</v>
      </c>
      <c r="S357" s="236">
        <v>0</v>
      </c>
      <c r="T357" s="23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8" t="s">
        <v>265</v>
      </c>
      <c r="AT357" s="238" t="s">
        <v>363</v>
      </c>
      <c r="AU357" s="238" t="s">
        <v>87</v>
      </c>
      <c r="AY357" s="18" t="s">
        <v>148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8" t="s">
        <v>85</v>
      </c>
      <c r="BK357" s="239">
        <f>ROUND(I357*H357,2)</f>
        <v>0</v>
      </c>
      <c r="BL357" s="18" t="s">
        <v>155</v>
      </c>
      <c r="BM357" s="238" t="s">
        <v>1199</v>
      </c>
    </row>
    <row r="358" s="2" customFormat="1" ht="21.75" customHeight="1">
      <c r="A358" s="39"/>
      <c r="B358" s="40"/>
      <c r="C358" s="227" t="s">
        <v>828</v>
      </c>
      <c r="D358" s="227" t="s">
        <v>150</v>
      </c>
      <c r="E358" s="228" t="s">
        <v>1200</v>
      </c>
      <c r="F358" s="229" t="s">
        <v>1201</v>
      </c>
      <c r="G358" s="230" t="s">
        <v>176</v>
      </c>
      <c r="H358" s="231">
        <v>244.38999999999999</v>
      </c>
      <c r="I358" s="232"/>
      <c r="J358" s="233">
        <f>ROUND(I358*H358,2)</f>
        <v>0</v>
      </c>
      <c r="K358" s="229" t="s">
        <v>154</v>
      </c>
      <c r="L358" s="45"/>
      <c r="M358" s="234" t="s">
        <v>1</v>
      </c>
      <c r="N358" s="235" t="s">
        <v>42</v>
      </c>
      <c r="O358" s="92"/>
      <c r="P358" s="236">
        <f>O358*H358</f>
        <v>0</v>
      </c>
      <c r="Q358" s="236">
        <v>0</v>
      </c>
      <c r="R358" s="236">
        <f>Q358*H358</f>
        <v>0</v>
      </c>
      <c r="S358" s="236">
        <v>0</v>
      </c>
      <c r="T358" s="237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8" t="s">
        <v>155</v>
      </c>
      <c r="AT358" s="238" t="s">
        <v>150</v>
      </c>
      <c r="AU358" s="238" t="s">
        <v>87</v>
      </c>
      <c r="AY358" s="18" t="s">
        <v>148</v>
      </c>
      <c r="BE358" s="239">
        <f>IF(N358="základní",J358,0)</f>
        <v>0</v>
      </c>
      <c r="BF358" s="239">
        <f>IF(N358="snížená",J358,0)</f>
        <v>0</v>
      </c>
      <c r="BG358" s="239">
        <f>IF(N358="zákl. přenesená",J358,0)</f>
        <v>0</v>
      </c>
      <c r="BH358" s="239">
        <f>IF(N358="sníž. přenesená",J358,0)</f>
        <v>0</v>
      </c>
      <c r="BI358" s="239">
        <f>IF(N358="nulová",J358,0)</f>
        <v>0</v>
      </c>
      <c r="BJ358" s="18" t="s">
        <v>85</v>
      </c>
      <c r="BK358" s="239">
        <f>ROUND(I358*H358,2)</f>
        <v>0</v>
      </c>
      <c r="BL358" s="18" t="s">
        <v>155</v>
      </c>
      <c r="BM358" s="238" t="s">
        <v>1202</v>
      </c>
    </row>
    <row r="359" s="2" customFormat="1" ht="24.15" customHeight="1">
      <c r="A359" s="39"/>
      <c r="B359" s="40"/>
      <c r="C359" s="227" t="s">
        <v>767</v>
      </c>
      <c r="D359" s="227" t="s">
        <v>150</v>
      </c>
      <c r="E359" s="228" t="s">
        <v>1203</v>
      </c>
      <c r="F359" s="229" t="s">
        <v>1204</v>
      </c>
      <c r="G359" s="230" t="s">
        <v>176</v>
      </c>
      <c r="H359" s="231">
        <v>244.38999999999999</v>
      </c>
      <c r="I359" s="232"/>
      <c r="J359" s="233">
        <f>ROUND(I359*H359,2)</f>
        <v>0</v>
      </c>
      <c r="K359" s="229" t="s">
        <v>154</v>
      </c>
      <c r="L359" s="45"/>
      <c r="M359" s="234" t="s">
        <v>1</v>
      </c>
      <c r="N359" s="235" t="s">
        <v>42</v>
      </c>
      <c r="O359" s="92"/>
      <c r="P359" s="236">
        <f>O359*H359</f>
        <v>0</v>
      </c>
      <c r="Q359" s="236">
        <v>0</v>
      </c>
      <c r="R359" s="236">
        <f>Q359*H359</f>
        <v>0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155</v>
      </c>
      <c r="AT359" s="238" t="s">
        <v>150</v>
      </c>
      <c r="AU359" s="238" t="s">
        <v>87</v>
      </c>
      <c r="AY359" s="18" t="s">
        <v>148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85</v>
      </c>
      <c r="BK359" s="239">
        <f>ROUND(I359*H359,2)</f>
        <v>0</v>
      </c>
      <c r="BL359" s="18" t="s">
        <v>155</v>
      </c>
      <c r="BM359" s="238" t="s">
        <v>1205</v>
      </c>
    </row>
    <row r="360" s="2" customFormat="1" ht="21.75" customHeight="1">
      <c r="A360" s="39"/>
      <c r="B360" s="40"/>
      <c r="C360" s="227" t="s">
        <v>839</v>
      </c>
      <c r="D360" s="227" t="s">
        <v>150</v>
      </c>
      <c r="E360" s="228" t="s">
        <v>1206</v>
      </c>
      <c r="F360" s="229" t="s">
        <v>1207</v>
      </c>
      <c r="G360" s="230" t="s">
        <v>176</v>
      </c>
      <c r="H360" s="231">
        <v>7.2999999999999998</v>
      </c>
      <c r="I360" s="232"/>
      <c r="J360" s="233">
        <f>ROUND(I360*H360,2)</f>
        <v>0</v>
      </c>
      <c r="K360" s="229" t="s">
        <v>154</v>
      </c>
      <c r="L360" s="45"/>
      <c r="M360" s="234" t="s">
        <v>1</v>
      </c>
      <c r="N360" s="235" t="s">
        <v>42</v>
      </c>
      <c r="O360" s="92"/>
      <c r="P360" s="236">
        <f>O360*H360</f>
        <v>0</v>
      </c>
      <c r="Q360" s="236">
        <v>0</v>
      </c>
      <c r="R360" s="236">
        <f>Q360*H360</f>
        <v>0</v>
      </c>
      <c r="S360" s="236">
        <v>0</v>
      </c>
      <c r="T360" s="23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8" t="s">
        <v>155</v>
      </c>
      <c r="AT360" s="238" t="s">
        <v>150</v>
      </c>
      <c r="AU360" s="238" t="s">
        <v>87</v>
      </c>
      <c r="AY360" s="18" t="s">
        <v>148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8" t="s">
        <v>85</v>
      </c>
      <c r="BK360" s="239">
        <f>ROUND(I360*H360,2)</f>
        <v>0</v>
      </c>
      <c r="BL360" s="18" t="s">
        <v>155</v>
      </c>
      <c r="BM360" s="238" t="s">
        <v>1208</v>
      </c>
    </row>
    <row r="361" s="2" customFormat="1" ht="24.15" customHeight="1">
      <c r="A361" s="39"/>
      <c r="B361" s="40"/>
      <c r="C361" s="227" t="s">
        <v>846</v>
      </c>
      <c r="D361" s="227" t="s">
        <v>150</v>
      </c>
      <c r="E361" s="228" t="s">
        <v>1209</v>
      </c>
      <c r="F361" s="229" t="s">
        <v>1210</v>
      </c>
      <c r="G361" s="230" t="s">
        <v>176</v>
      </c>
      <c r="H361" s="231">
        <v>7.2999999999999998</v>
      </c>
      <c r="I361" s="232"/>
      <c r="J361" s="233">
        <f>ROUND(I361*H361,2)</f>
        <v>0</v>
      </c>
      <c r="K361" s="229" t="s">
        <v>154</v>
      </c>
      <c r="L361" s="45"/>
      <c r="M361" s="234" t="s">
        <v>1</v>
      </c>
      <c r="N361" s="235" t="s">
        <v>42</v>
      </c>
      <c r="O361" s="92"/>
      <c r="P361" s="236">
        <f>O361*H361</f>
        <v>0</v>
      </c>
      <c r="Q361" s="236">
        <v>0</v>
      </c>
      <c r="R361" s="236">
        <f>Q361*H361</f>
        <v>0</v>
      </c>
      <c r="S361" s="236">
        <v>0</v>
      </c>
      <c r="T361" s="237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8" t="s">
        <v>155</v>
      </c>
      <c r="AT361" s="238" t="s">
        <v>150</v>
      </c>
      <c r="AU361" s="238" t="s">
        <v>87</v>
      </c>
      <c r="AY361" s="18" t="s">
        <v>148</v>
      </c>
      <c r="BE361" s="239">
        <f>IF(N361="základní",J361,0)</f>
        <v>0</v>
      </c>
      <c r="BF361" s="239">
        <f>IF(N361="snížená",J361,0)</f>
        <v>0</v>
      </c>
      <c r="BG361" s="239">
        <f>IF(N361="zákl. přenesená",J361,0)</f>
        <v>0</v>
      </c>
      <c r="BH361" s="239">
        <f>IF(N361="sníž. přenesená",J361,0)</f>
        <v>0</v>
      </c>
      <c r="BI361" s="239">
        <f>IF(N361="nulová",J361,0)</f>
        <v>0</v>
      </c>
      <c r="BJ361" s="18" t="s">
        <v>85</v>
      </c>
      <c r="BK361" s="239">
        <f>ROUND(I361*H361,2)</f>
        <v>0</v>
      </c>
      <c r="BL361" s="18" t="s">
        <v>155</v>
      </c>
      <c r="BM361" s="238" t="s">
        <v>1211</v>
      </c>
    </row>
    <row r="362" s="2" customFormat="1" ht="24.15" customHeight="1">
      <c r="A362" s="39"/>
      <c r="B362" s="40"/>
      <c r="C362" s="227" t="s">
        <v>781</v>
      </c>
      <c r="D362" s="227" t="s">
        <v>150</v>
      </c>
      <c r="E362" s="228" t="s">
        <v>612</v>
      </c>
      <c r="F362" s="229" t="s">
        <v>613</v>
      </c>
      <c r="G362" s="230" t="s">
        <v>552</v>
      </c>
      <c r="H362" s="231">
        <v>4</v>
      </c>
      <c r="I362" s="232"/>
      <c r="J362" s="233">
        <f>ROUND(I362*H362,2)</f>
        <v>0</v>
      </c>
      <c r="K362" s="229" t="s">
        <v>154</v>
      </c>
      <c r="L362" s="45"/>
      <c r="M362" s="234" t="s">
        <v>1</v>
      </c>
      <c r="N362" s="235" t="s">
        <v>42</v>
      </c>
      <c r="O362" s="92"/>
      <c r="P362" s="236">
        <f>O362*H362</f>
        <v>0</v>
      </c>
      <c r="Q362" s="236">
        <v>0.45937</v>
      </c>
      <c r="R362" s="236">
        <f>Q362*H362</f>
        <v>1.83748</v>
      </c>
      <c r="S362" s="236">
        <v>0</v>
      </c>
      <c r="T362" s="237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8" t="s">
        <v>155</v>
      </c>
      <c r="AT362" s="238" t="s">
        <v>150</v>
      </c>
      <c r="AU362" s="238" t="s">
        <v>87</v>
      </c>
      <c r="AY362" s="18" t="s">
        <v>148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8" t="s">
        <v>85</v>
      </c>
      <c r="BK362" s="239">
        <f>ROUND(I362*H362,2)</f>
        <v>0</v>
      </c>
      <c r="BL362" s="18" t="s">
        <v>155</v>
      </c>
      <c r="BM362" s="238" t="s">
        <v>1212</v>
      </c>
    </row>
    <row r="363" s="2" customFormat="1" ht="16.5" customHeight="1">
      <c r="A363" s="39"/>
      <c r="B363" s="40"/>
      <c r="C363" s="227" t="s">
        <v>1213</v>
      </c>
      <c r="D363" s="227" t="s">
        <v>150</v>
      </c>
      <c r="E363" s="228" t="s">
        <v>1214</v>
      </c>
      <c r="F363" s="229" t="s">
        <v>1215</v>
      </c>
      <c r="G363" s="230" t="s">
        <v>552</v>
      </c>
      <c r="H363" s="231">
        <v>11</v>
      </c>
      <c r="I363" s="232"/>
      <c r="J363" s="233">
        <f>ROUND(I363*H363,2)</f>
        <v>0</v>
      </c>
      <c r="K363" s="229" t="s">
        <v>154</v>
      </c>
      <c r="L363" s="45"/>
      <c r="M363" s="234" t="s">
        <v>1</v>
      </c>
      <c r="N363" s="235" t="s">
        <v>42</v>
      </c>
      <c r="O363" s="92"/>
      <c r="P363" s="236">
        <f>O363*H363</f>
        <v>0</v>
      </c>
      <c r="Q363" s="236">
        <v>0.040000000000000001</v>
      </c>
      <c r="R363" s="236">
        <f>Q363*H363</f>
        <v>0.44</v>
      </c>
      <c r="S363" s="236">
        <v>0</v>
      </c>
      <c r="T363" s="237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8" t="s">
        <v>155</v>
      </c>
      <c r="AT363" s="238" t="s">
        <v>150</v>
      </c>
      <c r="AU363" s="238" t="s">
        <v>87</v>
      </c>
      <c r="AY363" s="18" t="s">
        <v>148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8" t="s">
        <v>85</v>
      </c>
      <c r="BK363" s="239">
        <f>ROUND(I363*H363,2)</f>
        <v>0</v>
      </c>
      <c r="BL363" s="18" t="s">
        <v>155</v>
      </c>
      <c r="BM363" s="238" t="s">
        <v>1216</v>
      </c>
    </row>
    <row r="364" s="2" customFormat="1" ht="24.15" customHeight="1">
      <c r="A364" s="39"/>
      <c r="B364" s="40"/>
      <c r="C364" s="288" t="s">
        <v>1217</v>
      </c>
      <c r="D364" s="288" t="s">
        <v>363</v>
      </c>
      <c r="E364" s="289" t="s">
        <v>1218</v>
      </c>
      <c r="F364" s="290" t="s">
        <v>1219</v>
      </c>
      <c r="G364" s="291" t="s">
        <v>552</v>
      </c>
      <c r="H364" s="292">
        <v>11</v>
      </c>
      <c r="I364" s="293"/>
      <c r="J364" s="294">
        <f>ROUND(I364*H364,2)</f>
        <v>0</v>
      </c>
      <c r="K364" s="290" t="s">
        <v>154</v>
      </c>
      <c r="L364" s="295"/>
      <c r="M364" s="296" t="s">
        <v>1</v>
      </c>
      <c r="N364" s="297" t="s">
        <v>42</v>
      </c>
      <c r="O364" s="92"/>
      <c r="P364" s="236">
        <f>O364*H364</f>
        <v>0</v>
      </c>
      <c r="Q364" s="236">
        <v>0.013299999999999999</v>
      </c>
      <c r="R364" s="236">
        <f>Q364*H364</f>
        <v>0.14629999999999999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265</v>
      </c>
      <c r="AT364" s="238" t="s">
        <v>363</v>
      </c>
      <c r="AU364" s="238" t="s">
        <v>87</v>
      </c>
      <c r="AY364" s="18" t="s">
        <v>148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85</v>
      </c>
      <c r="BK364" s="239">
        <f>ROUND(I364*H364,2)</f>
        <v>0</v>
      </c>
      <c r="BL364" s="18" t="s">
        <v>155</v>
      </c>
      <c r="BM364" s="238" t="s">
        <v>1220</v>
      </c>
    </row>
    <row r="365" s="2" customFormat="1">
      <c r="A365" s="39"/>
      <c r="B365" s="40"/>
      <c r="C365" s="41"/>
      <c r="D365" s="240" t="s">
        <v>157</v>
      </c>
      <c r="E365" s="41"/>
      <c r="F365" s="241" t="s">
        <v>1221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157</v>
      </c>
      <c r="AU365" s="18" t="s">
        <v>87</v>
      </c>
    </row>
    <row r="366" s="2" customFormat="1" ht="24.15" customHeight="1">
      <c r="A366" s="39"/>
      <c r="B366" s="40"/>
      <c r="C366" s="288" t="s">
        <v>1222</v>
      </c>
      <c r="D366" s="288" t="s">
        <v>363</v>
      </c>
      <c r="E366" s="289" t="s">
        <v>1223</v>
      </c>
      <c r="F366" s="290" t="s">
        <v>1224</v>
      </c>
      <c r="G366" s="291" t="s">
        <v>552</v>
      </c>
      <c r="H366" s="292">
        <v>11</v>
      </c>
      <c r="I366" s="293"/>
      <c r="J366" s="294">
        <f>ROUND(I366*H366,2)</f>
        <v>0</v>
      </c>
      <c r="K366" s="290" t="s">
        <v>154</v>
      </c>
      <c r="L366" s="295"/>
      <c r="M366" s="296" t="s">
        <v>1</v>
      </c>
      <c r="N366" s="297" t="s">
        <v>42</v>
      </c>
      <c r="O366" s="92"/>
      <c r="P366" s="236">
        <f>O366*H366</f>
        <v>0</v>
      </c>
      <c r="Q366" s="236">
        <v>0.00029999999999999997</v>
      </c>
      <c r="R366" s="236">
        <f>Q366*H366</f>
        <v>0.0032999999999999995</v>
      </c>
      <c r="S366" s="236">
        <v>0</v>
      </c>
      <c r="T366" s="23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8" t="s">
        <v>265</v>
      </c>
      <c r="AT366" s="238" t="s">
        <v>363</v>
      </c>
      <c r="AU366" s="238" t="s">
        <v>87</v>
      </c>
      <c r="AY366" s="18" t="s">
        <v>148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8" t="s">
        <v>85</v>
      </c>
      <c r="BK366" s="239">
        <f>ROUND(I366*H366,2)</f>
        <v>0</v>
      </c>
      <c r="BL366" s="18" t="s">
        <v>155</v>
      </c>
      <c r="BM366" s="238" t="s">
        <v>1225</v>
      </c>
    </row>
    <row r="367" s="2" customFormat="1" ht="16.5" customHeight="1">
      <c r="A367" s="39"/>
      <c r="B367" s="40"/>
      <c r="C367" s="227" t="s">
        <v>1226</v>
      </c>
      <c r="D367" s="227" t="s">
        <v>150</v>
      </c>
      <c r="E367" s="228" t="s">
        <v>1227</v>
      </c>
      <c r="F367" s="229" t="s">
        <v>1228</v>
      </c>
      <c r="G367" s="230" t="s">
        <v>552</v>
      </c>
      <c r="H367" s="231">
        <v>3</v>
      </c>
      <c r="I367" s="232"/>
      <c r="J367" s="233">
        <f>ROUND(I367*H367,2)</f>
        <v>0</v>
      </c>
      <c r="K367" s="229" t="s">
        <v>154</v>
      </c>
      <c r="L367" s="45"/>
      <c r="M367" s="234" t="s">
        <v>1</v>
      </c>
      <c r="N367" s="235" t="s">
        <v>42</v>
      </c>
      <c r="O367" s="92"/>
      <c r="P367" s="236">
        <f>O367*H367</f>
        <v>0</v>
      </c>
      <c r="Q367" s="236">
        <v>0.050000000000000003</v>
      </c>
      <c r="R367" s="236">
        <f>Q367*H367</f>
        <v>0.15000000000000002</v>
      </c>
      <c r="S367" s="236">
        <v>0</v>
      </c>
      <c r="T367" s="237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8" t="s">
        <v>155</v>
      </c>
      <c r="AT367" s="238" t="s">
        <v>150</v>
      </c>
      <c r="AU367" s="238" t="s">
        <v>87</v>
      </c>
      <c r="AY367" s="18" t="s">
        <v>148</v>
      </c>
      <c r="BE367" s="239">
        <f>IF(N367="základní",J367,0)</f>
        <v>0</v>
      </c>
      <c r="BF367" s="239">
        <f>IF(N367="snížená",J367,0)</f>
        <v>0</v>
      </c>
      <c r="BG367" s="239">
        <f>IF(N367="zákl. přenesená",J367,0)</f>
        <v>0</v>
      </c>
      <c r="BH367" s="239">
        <f>IF(N367="sníž. přenesená",J367,0)</f>
        <v>0</v>
      </c>
      <c r="BI367" s="239">
        <f>IF(N367="nulová",J367,0)</f>
        <v>0</v>
      </c>
      <c r="BJ367" s="18" t="s">
        <v>85</v>
      </c>
      <c r="BK367" s="239">
        <f>ROUND(I367*H367,2)</f>
        <v>0</v>
      </c>
      <c r="BL367" s="18" t="s">
        <v>155</v>
      </c>
      <c r="BM367" s="238" t="s">
        <v>1229</v>
      </c>
    </row>
    <row r="368" s="2" customFormat="1" ht="16.5" customHeight="1">
      <c r="A368" s="39"/>
      <c r="B368" s="40"/>
      <c r="C368" s="288" t="s">
        <v>1230</v>
      </c>
      <c r="D368" s="288" t="s">
        <v>363</v>
      </c>
      <c r="E368" s="289" t="s">
        <v>1231</v>
      </c>
      <c r="F368" s="290" t="s">
        <v>1232</v>
      </c>
      <c r="G368" s="291" t="s">
        <v>552</v>
      </c>
      <c r="H368" s="292">
        <v>3</v>
      </c>
      <c r="I368" s="293"/>
      <c r="J368" s="294">
        <f>ROUND(I368*H368,2)</f>
        <v>0</v>
      </c>
      <c r="K368" s="290" t="s">
        <v>154</v>
      </c>
      <c r="L368" s="295"/>
      <c r="M368" s="296" t="s">
        <v>1</v>
      </c>
      <c r="N368" s="297" t="s">
        <v>42</v>
      </c>
      <c r="O368" s="92"/>
      <c r="P368" s="236">
        <f>O368*H368</f>
        <v>0</v>
      </c>
      <c r="Q368" s="236">
        <v>0.029499999999999998</v>
      </c>
      <c r="R368" s="236">
        <f>Q368*H368</f>
        <v>0.088499999999999995</v>
      </c>
      <c r="S368" s="236">
        <v>0</v>
      </c>
      <c r="T368" s="23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8" t="s">
        <v>265</v>
      </c>
      <c r="AT368" s="238" t="s">
        <v>363</v>
      </c>
      <c r="AU368" s="238" t="s">
        <v>87</v>
      </c>
      <c r="AY368" s="18" t="s">
        <v>148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8" t="s">
        <v>85</v>
      </c>
      <c r="BK368" s="239">
        <f>ROUND(I368*H368,2)</f>
        <v>0</v>
      </c>
      <c r="BL368" s="18" t="s">
        <v>155</v>
      </c>
      <c r="BM368" s="238" t="s">
        <v>1233</v>
      </c>
    </row>
    <row r="369" s="2" customFormat="1" ht="24.15" customHeight="1">
      <c r="A369" s="39"/>
      <c r="B369" s="40"/>
      <c r="C369" s="288" t="s">
        <v>1234</v>
      </c>
      <c r="D369" s="288" t="s">
        <v>363</v>
      </c>
      <c r="E369" s="289" t="s">
        <v>1235</v>
      </c>
      <c r="F369" s="290" t="s">
        <v>1236</v>
      </c>
      <c r="G369" s="291" t="s">
        <v>552</v>
      </c>
      <c r="H369" s="292">
        <v>3</v>
      </c>
      <c r="I369" s="293"/>
      <c r="J369" s="294">
        <f>ROUND(I369*H369,2)</f>
        <v>0</v>
      </c>
      <c r="K369" s="290" t="s">
        <v>154</v>
      </c>
      <c r="L369" s="295"/>
      <c r="M369" s="296" t="s">
        <v>1</v>
      </c>
      <c r="N369" s="297" t="s">
        <v>42</v>
      </c>
      <c r="O369" s="92"/>
      <c r="P369" s="236">
        <f>O369*H369</f>
        <v>0</v>
      </c>
      <c r="Q369" s="236">
        <v>0.0019</v>
      </c>
      <c r="R369" s="236">
        <f>Q369*H369</f>
        <v>0.0057000000000000002</v>
      </c>
      <c r="S369" s="236">
        <v>0</v>
      </c>
      <c r="T369" s="237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8" t="s">
        <v>265</v>
      </c>
      <c r="AT369" s="238" t="s">
        <v>363</v>
      </c>
      <c r="AU369" s="238" t="s">
        <v>87</v>
      </c>
      <c r="AY369" s="18" t="s">
        <v>148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8" t="s">
        <v>85</v>
      </c>
      <c r="BK369" s="239">
        <f>ROUND(I369*H369,2)</f>
        <v>0</v>
      </c>
      <c r="BL369" s="18" t="s">
        <v>155</v>
      </c>
      <c r="BM369" s="238" t="s">
        <v>1237</v>
      </c>
    </row>
    <row r="370" s="2" customFormat="1" ht="16.5" customHeight="1">
      <c r="A370" s="39"/>
      <c r="B370" s="40"/>
      <c r="C370" s="227" t="s">
        <v>1238</v>
      </c>
      <c r="D370" s="227" t="s">
        <v>150</v>
      </c>
      <c r="E370" s="228" t="s">
        <v>1239</v>
      </c>
      <c r="F370" s="229" t="s">
        <v>1240</v>
      </c>
      <c r="G370" s="230" t="s">
        <v>552</v>
      </c>
      <c r="H370" s="231">
        <v>14</v>
      </c>
      <c r="I370" s="232"/>
      <c r="J370" s="233">
        <f>ROUND(I370*H370,2)</f>
        <v>0</v>
      </c>
      <c r="K370" s="229" t="s">
        <v>154</v>
      </c>
      <c r="L370" s="45"/>
      <c r="M370" s="234" t="s">
        <v>1</v>
      </c>
      <c r="N370" s="235" t="s">
        <v>42</v>
      </c>
      <c r="O370" s="92"/>
      <c r="P370" s="236">
        <f>O370*H370</f>
        <v>0</v>
      </c>
      <c r="Q370" s="236">
        <v>0.00033</v>
      </c>
      <c r="R370" s="236">
        <f>Q370*H370</f>
        <v>0.00462</v>
      </c>
      <c r="S370" s="236">
        <v>0</v>
      </c>
      <c r="T370" s="23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8" t="s">
        <v>155</v>
      </c>
      <c r="AT370" s="238" t="s">
        <v>150</v>
      </c>
      <c r="AU370" s="238" t="s">
        <v>87</v>
      </c>
      <c r="AY370" s="18" t="s">
        <v>148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8" t="s">
        <v>85</v>
      </c>
      <c r="BK370" s="239">
        <f>ROUND(I370*H370,2)</f>
        <v>0</v>
      </c>
      <c r="BL370" s="18" t="s">
        <v>155</v>
      </c>
      <c r="BM370" s="238" t="s">
        <v>1241</v>
      </c>
    </row>
    <row r="371" s="2" customFormat="1" ht="16.5" customHeight="1">
      <c r="A371" s="39"/>
      <c r="B371" s="40"/>
      <c r="C371" s="227" t="s">
        <v>1242</v>
      </c>
      <c r="D371" s="227" t="s">
        <v>150</v>
      </c>
      <c r="E371" s="228" t="s">
        <v>1243</v>
      </c>
      <c r="F371" s="229" t="s">
        <v>1244</v>
      </c>
      <c r="G371" s="230" t="s">
        <v>176</v>
      </c>
      <c r="H371" s="231">
        <v>251.69</v>
      </c>
      <c r="I371" s="232"/>
      <c r="J371" s="233">
        <f>ROUND(I371*H371,2)</f>
        <v>0</v>
      </c>
      <c r="K371" s="229" t="s">
        <v>154</v>
      </c>
      <c r="L371" s="45"/>
      <c r="M371" s="234" t="s">
        <v>1</v>
      </c>
      <c r="N371" s="235" t="s">
        <v>42</v>
      </c>
      <c r="O371" s="92"/>
      <c r="P371" s="236">
        <f>O371*H371</f>
        <v>0</v>
      </c>
      <c r="Q371" s="236">
        <v>0.00019000000000000001</v>
      </c>
      <c r="R371" s="236">
        <f>Q371*H371</f>
        <v>0.047821100000000005</v>
      </c>
      <c r="S371" s="236">
        <v>0</v>
      </c>
      <c r="T371" s="23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8" t="s">
        <v>155</v>
      </c>
      <c r="AT371" s="238" t="s">
        <v>150</v>
      </c>
      <c r="AU371" s="238" t="s">
        <v>87</v>
      </c>
      <c r="AY371" s="18" t="s">
        <v>148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8" t="s">
        <v>85</v>
      </c>
      <c r="BK371" s="239">
        <f>ROUND(I371*H371,2)</f>
        <v>0</v>
      </c>
      <c r="BL371" s="18" t="s">
        <v>155</v>
      </c>
      <c r="BM371" s="238" t="s">
        <v>1245</v>
      </c>
    </row>
    <row r="372" s="2" customFormat="1" ht="24.15" customHeight="1">
      <c r="A372" s="39"/>
      <c r="B372" s="40"/>
      <c r="C372" s="227" t="s">
        <v>1246</v>
      </c>
      <c r="D372" s="227" t="s">
        <v>150</v>
      </c>
      <c r="E372" s="228" t="s">
        <v>1247</v>
      </c>
      <c r="F372" s="229" t="s">
        <v>1248</v>
      </c>
      <c r="G372" s="230" t="s">
        <v>176</v>
      </c>
      <c r="H372" s="231">
        <v>251.69</v>
      </c>
      <c r="I372" s="232"/>
      <c r="J372" s="233">
        <f>ROUND(I372*H372,2)</f>
        <v>0</v>
      </c>
      <c r="K372" s="229" t="s">
        <v>154</v>
      </c>
      <c r="L372" s="45"/>
      <c r="M372" s="234" t="s">
        <v>1</v>
      </c>
      <c r="N372" s="235" t="s">
        <v>42</v>
      </c>
      <c r="O372" s="92"/>
      <c r="P372" s="236">
        <f>O372*H372</f>
        <v>0</v>
      </c>
      <c r="Q372" s="236">
        <v>6.9999999999999994E-05</v>
      </c>
      <c r="R372" s="236">
        <f>Q372*H372</f>
        <v>0.0176183</v>
      </c>
      <c r="S372" s="236">
        <v>0</v>
      </c>
      <c r="T372" s="23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155</v>
      </c>
      <c r="AT372" s="238" t="s">
        <v>150</v>
      </c>
      <c r="AU372" s="238" t="s">
        <v>87</v>
      </c>
      <c r="AY372" s="18" t="s">
        <v>148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85</v>
      </c>
      <c r="BK372" s="239">
        <f>ROUND(I372*H372,2)</f>
        <v>0</v>
      </c>
      <c r="BL372" s="18" t="s">
        <v>155</v>
      </c>
      <c r="BM372" s="238" t="s">
        <v>1249</v>
      </c>
    </row>
    <row r="373" s="2" customFormat="1" ht="24.15" customHeight="1">
      <c r="A373" s="39"/>
      <c r="B373" s="40"/>
      <c r="C373" s="227" t="s">
        <v>1250</v>
      </c>
      <c r="D373" s="227" t="s">
        <v>150</v>
      </c>
      <c r="E373" s="228" t="s">
        <v>1251</v>
      </c>
      <c r="F373" s="229" t="s">
        <v>1252</v>
      </c>
      <c r="G373" s="230" t="s">
        <v>204</v>
      </c>
      <c r="H373" s="231">
        <v>0.26100000000000001</v>
      </c>
      <c r="I373" s="232"/>
      <c r="J373" s="233">
        <f>ROUND(I373*H373,2)</f>
        <v>0</v>
      </c>
      <c r="K373" s="229" t="s">
        <v>154</v>
      </c>
      <c r="L373" s="45"/>
      <c r="M373" s="234" t="s">
        <v>1</v>
      </c>
      <c r="N373" s="235" t="s">
        <v>42</v>
      </c>
      <c r="O373" s="92"/>
      <c r="P373" s="236">
        <f>O373*H373</f>
        <v>0</v>
      </c>
      <c r="Q373" s="236">
        <v>1.5298499999999999</v>
      </c>
      <c r="R373" s="236">
        <f>Q373*H373</f>
        <v>0.39929084999999997</v>
      </c>
      <c r="S373" s="236">
        <v>0</v>
      </c>
      <c r="T373" s="237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8" t="s">
        <v>155</v>
      </c>
      <c r="AT373" s="238" t="s">
        <v>150</v>
      </c>
      <c r="AU373" s="238" t="s">
        <v>87</v>
      </c>
      <c r="AY373" s="18" t="s">
        <v>148</v>
      </c>
      <c r="BE373" s="239">
        <f>IF(N373="základní",J373,0)</f>
        <v>0</v>
      </c>
      <c r="BF373" s="239">
        <f>IF(N373="snížená",J373,0)</f>
        <v>0</v>
      </c>
      <c r="BG373" s="239">
        <f>IF(N373="zákl. přenesená",J373,0)</f>
        <v>0</v>
      </c>
      <c r="BH373" s="239">
        <f>IF(N373="sníž. přenesená",J373,0)</f>
        <v>0</v>
      </c>
      <c r="BI373" s="239">
        <f>IF(N373="nulová",J373,0)</f>
        <v>0</v>
      </c>
      <c r="BJ373" s="18" t="s">
        <v>85</v>
      </c>
      <c r="BK373" s="239">
        <f>ROUND(I373*H373,2)</f>
        <v>0</v>
      </c>
      <c r="BL373" s="18" t="s">
        <v>155</v>
      </c>
      <c r="BM373" s="238" t="s">
        <v>1253</v>
      </c>
    </row>
    <row r="374" s="14" customFormat="1">
      <c r="A374" s="14"/>
      <c r="B374" s="255"/>
      <c r="C374" s="256"/>
      <c r="D374" s="240" t="s">
        <v>159</v>
      </c>
      <c r="E374" s="257" t="s">
        <v>1</v>
      </c>
      <c r="F374" s="258" t="s">
        <v>1254</v>
      </c>
      <c r="G374" s="256"/>
      <c r="H374" s="259">
        <v>0.26100000000000001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159</v>
      </c>
      <c r="AU374" s="265" t="s">
        <v>87</v>
      </c>
      <c r="AV374" s="14" t="s">
        <v>87</v>
      </c>
      <c r="AW374" s="14" t="s">
        <v>33</v>
      </c>
      <c r="AX374" s="14" t="s">
        <v>85</v>
      </c>
      <c r="AY374" s="265" t="s">
        <v>148</v>
      </c>
    </row>
    <row r="375" s="12" customFormat="1" ht="22.8" customHeight="1">
      <c r="A375" s="12"/>
      <c r="B375" s="211"/>
      <c r="C375" s="212"/>
      <c r="D375" s="213" t="s">
        <v>76</v>
      </c>
      <c r="E375" s="225" t="s">
        <v>270</v>
      </c>
      <c r="F375" s="225" t="s">
        <v>1255</v>
      </c>
      <c r="G375" s="212"/>
      <c r="H375" s="212"/>
      <c r="I375" s="215"/>
      <c r="J375" s="226">
        <f>BK375</f>
        <v>0</v>
      </c>
      <c r="K375" s="212"/>
      <c r="L375" s="217"/>
      <c r="M375" s="218"/>
      <c r="N375" s="219"/>
      <c r="O375" s="219"/>
      <c r="P375" s="220">
        <f>SUM(P376:P380)</f>
        <v>0</v>
      </c>
      <c r="Q375" s="219"/>
      <c r="R375" s="220">
        <f>SUM(R376:R380)</f>
        <v>0.095776400000000012</v>
      </c>
      <c r="S375" s="219"/>
      <c r="T375" s="221">
        <f>SUM(T376:T380)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2" t="s">
        <v>85</v>
      </c>
      <c r="AT375" s="223" t="s">
        <v>76</v>
      </c>
      <c r="AU375" s="223" t="s">
        <v>85</v>
      </c>
      <c r="AY375" s="222" t="s">
        <v>148</v>
      </c>
      <c r="BK375" s="224">
        <f>SUM(BK376:BK380)</f>
        <v>0</v>
      </c>
    </row>
    <row r="376" s="2" customFormat="1" ht="24.15" customHeight="1">
      <c r="A376" s="39"/>
      <c r="B376" s="40"/>
      <c r="C376" s="227" t="s">
        <v>1256</v>
      </c>
      <c r="D376" s="227" t="s">
        <v>150</v>
      </c>
      <c r="E376" s="228" t="s">
        <v>1257</v>
      </c>
      <c r="F376" s="229" t="s">
        <v>1258</v>
      </c>
      <c r="G376" s="230" t="s">
        <v>273</v>
      </c>
      <c r="H376" s="231">
        <v>238.08000000000001</v>
      </c>
      <c r="I376" s="232"/>
      <c r="J376" s="233">
        <f>ROUND(I376*H376,2)</f>
        <v>0</v>
      </c>
      <c r="K376" s="229" t="s">
        <v>154</v>
      </c>
      <c r="L376" s="45"/>
      <c r="M376" s="234" t="s">
        <v>1</v>
      </c>
      <c r="N376" s="235" t="s">
        <v>42</v>
      </c>
      <c r="O376" s="92"/>
      <c r="P376" s="236">
        <f>O376*H376</f>
        <v>0</v>
      </c>
      <c r="Q376" s="236">
        <v>0.00036000000000000002</v>
      </c>
      <c r="R376" s="236">
        <f>Q376*H376</f>
        <v>0.085708800000000016</v>
      </c>
      <c r="S376" s="236">
        <v>0</v>
      </c>
      <c r="T376" s="23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8" t="s">
        <v>155</v>
      </c>
      <c r="AT376" s="238" t="s">
        <v>150</v>
      </c>
      <c r="AU376" s="238" t="s">
        <v>87</v>
      </c>
      <c r="AY376" s="18" t="s">
        <v>148</v>
      </c>
      <c r="BE376" s="239">
        <f>IF(N376="základní",J376,0)</f>
        <v>0</v>
      </c>
      <c r="BF376" s="239">
        <f>IF(N376="snížená",J376,0)</f>
        <v>0</v>
      </c>
      <c r="BG376" s="239">
        <f>IF(N376="zákl. přenesená",J376,0)</f>
        <v>0</v>
      </c>
      <c r="BH376" s="239">
        <f>IF(N376="sníž. přenesená",J376,0)</f>
        <v>0</v>
      </c>
      <c r="BI376" s="239">
        <f>IF(N376="nulová",J376,0)</f>
        <v>0</v>
      </c>
      <c r="BJ376" s="18" t="s">
        <v>85</v>
      </c>
      <c r="BK376" s="239">
        <f>ROUND(I376*H376,2)</f>
        <v>0</v>
      </c>
      <c r="BL376" s="18" t="s">
        <v>155</v>
      </c>
      <c r="BM376" s="238" t="s">
        <v>1259</v>
      </c>
    </row>
    <row r="377" s="14" customFormat="1">
      <c r="A377" s="14"/>
      <c r="B377" s="255"/>
      <c r="C377" s="256"/>
      <c r="D377" s="240" t="s">
        <v>159</v>
      </c>
      <c r="E377" s="257" t="s">
        <v>1</v>
      </c>
      <c r="F377" s="258" t="s">
        <v>878</v>
      </c>
      <c r="G377" s="256"/>
      <c r="H377" s="259">
        <v>238.08000000000001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5" t="s">
        <v>159</v>
      </c>
      <c r="AU377" s="265" t="s">
        <v>87</v>
      </c>
      <c r="AV377" s="14" t="s">
        <v>87</v>
      </c>
      <c r="AW377" s="14" t="s">
        <v>33</v>
      </c>
      <c r="AX377" s="14" t="s">
        <v>85</v>
      </c>
      <c r="AY377" s="265" t="s">
        <v>148</v>
      </c>
    </row>
    <row r="378" s="2" customFormat="1" ht="24.15" customHeight="1">
      <c r="A378" s="39"/>
      <c r="B378" s="40"/>
      <c r="C378" s="227" t="s">
        <v>1260</v>
      </c>
      <c r="D378" s="227" t="s">
        <v>150</v>
      </c>
      <c r="E378" s="228" t="s">
        <v>1261</v>
      </c>
      <c r="F378" s="229" t="s">
        <v>1262</v>
      </c>
      <c r="G378" s="230" t="s">
        <v>176</v>
      </c>
      <c r="H378" s="231">
        <v>503.38</v>
      </c>
      <c r="I378" s="232"/>
      <c r="J378" s="233">
        <f>ROUND(I378*H378,2)</f>
        <v>0</v>
      </c>
      <c r="K378" s="229" t="s">
        <v>154</v>
      </c>
      <c r="L378" s="45"/>
      <c r="M378" s="234" t="s">
        <v>1</v>
      </c>
      <c r="N378" s="235" t="s">
        <v>42</v>
      </c>
      <c r="O378" s="92"/>
      <c r="P378" s="236">
        <f>O378*H378</f>
        <v>0</v>
      </c>
      <c r="Q378" s="236">
        <v>2.0000000000000002E-05</v>
      </c>
      <c r="R378" s="236">
        <f>Q378*H378</f>
        <v>0.010067600000000001</v>
      </c>
      <c r="S378" s="236">
        <v>0</v>
      </c>
      <c r="T378" s="23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155</v>
      </c>
      <c r="AT378" s="238" t="s">
        <v>150</v>
      </c>
      <c r="AU378" s="238" t="s">
        <v>87</v>
      </c>
      <c r="AY378" s="18" t="s">
        <v>148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85</v>
      </c>
      <c r="BK378" s="239">
        <f>ROUND(I378*H378,2)</f>
        <v>0</v>
      </c>
      <c r="BL378" s="18" t="s">
        <v>155</v>
      </c>
      <c r="BM378" s="238" t="s">
        <v>1263</v>
      </c>
    </row>
    <row r="379" s="14" customFormat="1">
      <c r="A379" s="14"/>
      <c r="B379" s="255"/>
      <c r="C379" s="256"/>
      <c r="D379" s="240" t="s">
        <v>159</v>
      </c>
      <c r="E379" s="257" t="s">
        <v>1</v>
      </c>
      <c r="F379" s="258" t="s">
        <v>1264</v>
      </c>
      <c r="G379" s="256"/>
      <c r="H379" s="259">
        <v>503.38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159</v>
      </c>
      <c r="AU379" s="265" t="s">
        <v>87</v>
      </c>
      <c r="AV379" s="14" t="s">
        <v>87</v>
      </c>
      <c r="AW379" s="14" t="s">
        <v>33</v>
      </c>
      <c r="AX379" s="14" t="s">
        <v>77</v>
      </c>
      <c r="AY379" s="265" t="s">
        <v>148</v>
      </c>
    </row>
    <row r="380" s="16" customFormat="1">
      <c r="A380" s="16"/>
      <c r="B380" s="277"/>
      <c r="C380" s="278"/>
      <c r="D380" s="240" t="s">
        <v>159</v>
      </c>
      <c r="E380" s="279" t="s">
        <v>1</v>
      </c>
      <c r="F380" s="280" t="s">
        <v>185</v>
      </c>
      <c r="G380" s="278"/>
      <c r="H380" s="281">
        <v>503.38</v>
      </c>
      <c r="I380" s="282"/>
      <c r="J380" s="278"/>
      <c r="K380" s="278"/>
      <c r="L380" s="283"/>
      <c r="M380" s="284"/>
      <c r="N380" s="285"/>
      <c r="O380" s="285"/>
      <c r="P380" s="285"/>
      <c r="Q380" s="285"/>
      <c r="R380" s="285"/>
      <c r="S380" s="285"/>
      <c r="T380" s="28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T380" s="287" t="s">
        <v>159</v>
      </c>
      <c r="AU380" s="287" t="s">
        <v>87</v>
      </c>
      <c r="AV380" s="16" t="s">
        <v>155</v>
      </c>
      <c r="AW380" s="16" t="s">
        <v>33</v>
      </c>
      <c r="AX380" s="16" t="s">
        <v>85</v>
      </c>
      <c r="AY380" s="287" t="s">
        <v>148</v>
      </c>
    </row>
    <row r="381" s="12" customFormat="1" ht="22.8" customHeight="1">
      <c r="A381" s="12"/>
      <c r="B381" s="211"/>
      <c r="C381" s="212"/>
      <c r="D381" s="213" t="s">
        <v>76</v>
      </c>
      <c r="E381" s="225" t="s">
        <v>1265</v>
      </c>
      <c r="F381" s="225" t="s">
        <v>1266</v>
      </c>
      <c r="G381" s="212"/>
      <c r="H381" s="212"/>
      <c r="I381" s="215"/>
      <c r="J381" s="226">
        <f>BK381</f>
        <v>0</v>
      </c>
      <c r="K381" s="212"/>
      <c r="L381" s="217"/>
      <c r="M381" s="218"/>
      <c r="N381" s="219"/>
      <c r="O381" s="219"/>
      <c r="P381" s="220">
        <f>SUM(P382:P404)</f>
        <v>0</v>
      </c>
      <c r="Q381" s="219"/>
      <c r="R381" s="220">
        <f>SUM(R382:R404)</f>
        <v>0</v>
      </c>
      <c r="S381" s="219"/>
      <c r="T381" s="221">
        <f>SUM(T382:T404)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22" t="s">
        <v>85</v>
      </c>
      <c r="AT381" s="223" t="s">
        <v>76</v>
      </c>
      <c r="AU381" s="223" t="s">
        <v>85</v>
      </c>
      <c r="AY381" s="222" t="s">
        <v>148</v>
      </c>
      <c r="BK381" s="224">
        <f>SUM(BK382:BK404)</f>
        <v>0</v>
      </c>
    </row>
    <row r="382" s="2" customFormat="1" ht="21.75" customHeight="1">
      <c r="A382" s="39"/>
      <c r="B382" s="40"/>
      <c r="C382" s="227" t="s">
        <v>1267</v>
      </c>
      <c r="D382" s="227" t="s">
        <v>150</v>
      </c>
      <c r="E382" s="228" t="s">
        <v>383</v>
      </c>
      <c r="F382" s="229" t="s">
        <v>384</v>
      </c>
      <c r="G382" s="230" t="s">
        <v>315</v>
      </c>
      <c r="H382" s="231">
        <v>220.33699999999999</v>
      </c>
      <c r="I382" s="232"/>
      <c r="J382" s="233">
        <f>ROUND(I382*H382,2)</f>
        <v>0</v>
      </c>
      <c r="K382" s="229" t="s">
        <v>154</v>
      </c>
      <c r="L382" s="45"/>
      <c r="M382" s="234" t="s">
        <v>1</v>
      </c>
      <c r="N382" s="235" t="s">
        <v>42</v>
      </c>
      <c r="O382" s="92"/>
      <c r="P382" s="236">
        <f>O382*H382</f>
        <v>0</v>
      </c>
      <c r="Q382" s="236">
        <v>0</v>
      </c>
      <c r="R382" s="236">
        <f>Q382*H382</f>
        <v>0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155</v>
      </c>
      <c r="AT382" s="238" t="s">
        <v>150</v>
      </c>
      <c r="AU382" s="238" t="s">
        <v>87</v>
      </c>
      <c r="AY382" s="18" t="s">
        <v>148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85</v>
      </c>
      <c r="BK382" s="239">
        <f>ROUND(I382*H382,2)</f>
        <v>0</v>
      </c>
      <c r="BL382" s="18" t="s">
        <v>155</v>
      </c>
      <c r="BM382" s="238" t="s">
        <v>1268</v>
      </c>
    </row>
    <row r="383" s="14" customFormat="1">
      <c r="A383" s="14"/>
      <c r="B383" s="255"/>
      <c r="C383" s="256"/>
      <c r="D383" s="240" t="s">
        <v>159</v>
      </c>
      <c r="E383" s="257" t="s">
        <v>1</v>
      </c>
      <c r="F383" s="258" t="s">
        <v>1269</v>
      </c>
      <c r="G383" s="256"/>
      <c r="H383" s="259">
        <v>109.736</v>
      </c>
      <c r="I383" s="260"/>
      <c r="J383" s="256"/>
      <c r="K383" s="256"/>
      <c r="L383" s="261"/>
      <c r="M383" s="262"/>
      <c r="N383" s="263"/>
      <c r="O383" s="263"/>
      <c r="P383" s="263"/>
      <c r="Q383" s="263"/>
      <c r="R383" s="263"/>
      <c r="S383" s="263"/>
      <c r="T383" s="26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5" t="s">
        <v>159</v>
      </c>
      <c r="AU383" s="265" t="s">
        <v>87</v>
      </c>
      <c r="AV383" s="14" t="s">
        <v>87</v>
      </c>
      <c r="AW383" s="14" t="s">
        <v>33</v>
      </c>
      <c r="AX383" s="14" t="s">
        <v>77</v>
      </c>
      <c r="AY383" s="265" t="s">
        <v>148</v>
      </c>
    </row>
    <row r="384" s="14" customFormat="1">
      <c r="A384" s="14"/>
      <c r="B384" s="255"/>
      <c r="C384" s="256"/>
      <c r="D384" s="240" t="s">
        <v>159</v>
      </c>
      <c r="E384" s="257" t="s">
        <v>1</v>
      </c>
      <c r="F384" s="258" t="s">
        <v>1270</v>
      </c>
      <c r="G384" s="256"/>
      <c r="H384" s="259">
        <v>110.601</v>
      </c>
      <c r="I384" s="260"/>
      <c r="J384" s="256"/>
      <c r="K384" s="256"/>
      <c r="L384" s="261"/>
      <c r="M384" s="262"/>
      <c r="N384" s="263"/>
      <c r="O384" s="263"/>
      <c r="P384" s="263"/>
      <c r="Q384" s="263"/>
      <c r="R384" s="263"/>
      <c r="S384" s="263"/>
      <c r="T384" s="26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5" t="s">
        <v>159</v>
      </c>
      <c r="AU384" s="265" t="s">
        <v>87</v>
      </c>
      <c r="AV384" s="14" t="s">
        <v>87</v>
      </c>
      <c r="AW384" s="14" t="s">
        <v>33</v>
      </c>
      <c r="AX384" s="14" t="s">
        <v>77</v>
      </c>
      <c r="AY384" s="265" t="s">
        <v>148</v>
      </c>
    </row>
    <row r="385" s="16" customFormat="1">
      <c r="A385" s="16"/>
      <c r="B385" s="277"/>
      <c r="C385" s="278"/>
      <c r="D385" s="240" t="s">
        <v>159</v>
      </c>
      <c r="E385" s="279" t="s">
        <v>1</v>
      </c>
      <c r="F385" s="280" t="s">
        <v>185</v>
      </c>
      <c r="G385" s="278"/>
      <c r="H385" s="281">
        <v>220.33699999999999</v>
      </c>
      <c r="I385" s="282"/>
      <c r="J385" s="278"/>
      <c r="K385" s="278"/>
      <c r="L385" s="283"/>
      <c r="M385" s="284"/>
      <c r="N385" s="285"/>
      <c r="O385" s="285"/>
      <c r="P385" s="285"/>
      <c r="Q385" s="285"/>
      <c r="R385" s="285"/>
      <c r="S385" s="285"/>
      <c r="T385" s="28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T385" s="287" t="s">
        <v>159</v>
      </c>
      <c r="AU385" s="287" t="s">
        <v>87</v>
      </c>
      <c r="AV385" s="16" t="s">
        <v>155</v>
      </c>
      <c r="AW385" s="16" t="s">
        <v>33</v>
      </c>
      <c r="AX385" s="16" t="s">
        <v>85</v>
      </c>
      <c r="AY385" s="287" t="s">
        <v>148</v>
      </c>
    </row>
    <row r="386" s="2" customFormat="1" ht="24.15" customHeight="1">
      <c r="A386" s="39"/>
      <c r="B386" s="40"/>
      <c r="C386" s="227" t="s">
        <v>1271</v>
      </c>
      <c r="D386" s="227" t="s">
        <v>150</v>
      </c>
      <c r="E386" s="228" t="s">
        <v>1272</v>
      </c>
      <c r="F386" s="229" t="s">
        <v>1273</v>
      </c>
      <c r="G386" s="230" t="s">
        <v>315</v>
      </c>
      <c r="H386" s="231">
        <v>2423.7069999999999</v>
      </c>
      <c r="I386" s="232"/>
      <c r="J386" s="233">
        <f>ROUND(I386*H386,2)</f>
        <v>0</v>
      </c>
      <c r="K386" s="229" t="s">
        <v>154</v>
      </c>
      <c r="L386" s="45"/>
      <c r="M386" s="234" t="s">
        <v>1</v>
      </c>
      <c r="N386" s="235" t="s">
        <v>42</v>
      </c>
      <c r="O386" s="92"/>
      <c r="P386" s="236">
        <f>O386*H386</f>
        <v>0</v>
      </c>
      <c r="Q386" s="236">
        <v>0</v>
      </c>
      <c r="R386" s="236">
        <f>Q386*H386</f>
        <v>0</v>
      </c>
      <c r="S386" s="236">
        <v>0</v>
      </c>
      <c r="T386" s="237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8" t="s">
        <v>155</v>
      </c>
      <c r="AT386" s="238" t="s">
        <v>150</v>
      </c>
      <c r="AU386" s="238" t="s">
        <v>87</v>
      </c>
      <c r="AY386" s="18" t="s">
        <v>148</v>
      </c>
      <c r="BE386" s="239">
        <f>IF(N386="základní",J386,0)</f>
        <v>0</v>
      </c>
      <c r="BF386" s="239">
        <f>IF(N386="snížená",J386,0)</f>
        <v>0</v>
      </c>
      <c r="BG386" s="239">
        <f>IF(N386="zákl. přenesená",J386,0)</f>
        <v>0</v>
      </c>
      <c r="BH386" s="239">
        <f>IF(N386="sníž. přenesená",J386,0)</f>
        <v>0</v>
      </c>
      <c r="BI386" s="239">
        <f>IF(N386="nulová",J386,0)</f>
        <v>0</v>
      </c>
      <c r="BJ386" s="18" t="s">
        <v>85</v>
      </c>
      <c r="BK386" s="239">
        <f>ROUND(I386*H386,2)</f>
        <v>0</v>
      </c>
      <c r="BL386" s="18" t="s">
        <v>155</v>
      </c>
      <c r="BM386" s="238" t="s">
        <v>1274</v>
      </c>
    </row>
    <row r="387" s="14" customFormat="1">
      <c r="A387" s="14"/>
      <c r="B387" s="255"/>
      <c r="C387" s="256"/>
      <c r="D387" s="240" t="s">
        <v>159</v>
      </c>
      <c r="E387" s="257" t="s">
        <v>1</v>
      </c>
      <c r="F387" s="258" t="s">
        <v>1275</v>
      </c>
      <c r="G387" s="256"/>
      <c r="H387" s="259">
        <v>220.33699999999999</v>
      </c>
      <c r="I387" s="260"/>
      <c r="J387" s="256"/>
      <c r="K387" s="256"/>
      <c r="L387" s="261"/>
      <c r="M387" s="262"/>
      <c r="N387" s="263"/>
      <c r="O387" s="263"/>
      <c r="P387" s="263"/>
      <c r="Q387" s="263"/>
      <c r="R387" s="263"/>
      <c r="S387" s="263"/>
      <c r="T387" s="26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5" t="s">
        <v>159</v>
      </c>
      <c r="AU387" s="265" t="s">
        <v>87</v>
      </c>
      <c r="AV387" s="14" t="s">
        <v>87</v>
      </c>
      <c r="AW387" s="14" t="s">
        <v>33</v>
      </c>
      <c r="AX387" s="14" t="s">
        <v>85</v>
      </c>
      <c r="AY387" s="265" t="s">
        <v>148</v>
      </c>
    </row>
    <row r="388" s="14" customFormat="1">
      <c r="A388" s="14"/>
      <c r="B388" s="255"/>
      <c r="C388" s="256"/>
      <c r="D388" s="240" t="s">
        <v>159</v>
      </c>
      <c r="E388" s="256"/>
      <c r="F388" s="258" t="s">
        <v>1276</v>
      </c>
      <c r="G388" s="256"/>
      <c r="H388" s="259">
        <v>2423.7069999999999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5" t="s">
        <v>159</v>
      </c>
      <c r="AU388" s="265" t="s">
        <v>87</v>
      </c>
      <c r="AV388" s="14" t="s">
        <v>87</v>
      </c>
      <c r="AW388" s="14" t="s">
        <v>4</v>
      </c>
      <c r="AX388" s="14" t="s">
        <v>85</v>
      </c>
      <c r="AY388" s="265" t="s">
        <v>148</v>
      </c>
    </row>
    <row r="389" s="2" customFormat="1" ht="21.75" customHeight="1">
      <c r="A389" s="39"/>
      <c r="B389" s="40"/>
      <c r="C389" s="227" t="s">
        <v>1277</v>
      </c>
      <c r="D389" s="227" t="s">
        <v>150</v>
      </c>
      <c r="E389" s="228" t="s">
        <v>1278</v>
      </c>
      <c r="F389" s="229" t="s">
        <v>1279</v>
      </c>
      <c r="G389" s="230" t="s">
        <v>315</v>
      </c>
      <c r="H389" s="231">
        <v>1.381</v>
      </c>
      <c r="I389" s="232"/>
      <c r="J389" s="233">
        <f>ROUND(I389*H389,2)</f>
        <v>0</v>
      </c>
      <c r="K389" s="229" t="s">
        <v>154</v>
      </c>
      <c r="L389" s="45"/>
      <c r="M389" s="234" t="s">
        <v>1</v>
      </c>
      <c r="N389" s="235" t="s">
        <v>42</v>
      </c>
      <c r="O389" s="92"/>
      <c r="P389" s="236">
        <f>O389*H389</f>
        <v>0</v>
      </c>
      <c r="Q389" s="236">
        <v>0</v>
      </c>
      <c r="R389" s="236">
        <f>Q389*H389</f>
        <v>0</v>
      </c>
      <c r="S389" s="236">
        <v>0</v>
      </c>
      <c r="T389" s="237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8" t="s">
        <v>155</v>
      </c>
      <c r="AT389" s="238" t="s">
        <v>150</v>
      </c>
      <c r="AU389" s="238" t="s">
        <v>87</v>
      </c>
      <c r="AY389" s="18" t="s">
        <v>148</v>
      </c>
      <c r="BE389" s="239">
        <f>IF(N389="základní",J389,0)</f>
        <v>0</v>
      </c>
      <c r="BF389" s="239">
        <f>IF(N389="snížená",J389,0)</f>
        <v>0</v>
      </c>
      <c r="BG389" s="239">
        <f>IF(N389="zákl. přenesená",J389,0)</f>
        <v>0</v>
      </c>
      <c r="BH389" s="239">
        <f>IF(N389="sníž. přenesená",J389,0)</f>
        <v>0</v>
      </c>
      <c r="BI389" s="239">
        <f>IF(N389="nulová",J389,0)</f>
        <v>0</v>
      </c>
      <c r="BJ389" s="18" t="s">
        <v>85</v>
      </c>
      <c r="BK389" s="239">
        <f>ROUND(I389*H389,2)</f>
        <v>0</v>
      </c>
      <c r="BL389" s="18" t="s">
        <v>155</v>
      </c>
      <c r="BM389" s="238" t="s">
        <v>1280</v>
      </c>
    </row>
    <row r="390" s="14" customFormat="1">
      <c r="A390" s="14"/>
      <c r="B390" s="255"/>
      <c r="C390" s="256"/>
      <c r="D390" s="240" t="s">
        <v>159</v>
      </c>
      <c r="E390" s="257" t="s">
        <v>1</v>
      </c>
      <c r="F390" s="258" t="s">
        <v>1281</v>
      </c>
      <c r="G390" s="256"/>
      <c r="H390" s="259">
        <v>1.381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5" t="s">
        <v>159</v>
      </c>
      <c r="AU390" s="265" t="s">
        <v>87</v>
      </c>
      <c r="AV390" s="14" t="s">
        <v>87</v>
      </c>
      <c r="AW390" s="14" t="s">
        <v>33</v>
      </c>
      <c r="AX390" s="14" t="s">
        <v>85</v>
      </c>
      <c r="AY390" s="265" t="s">
        <v>148</v>
      </c>
    </row>
    <row r="391" s="2" customFormat="1" ht="24.15" customHeight="1">
      <c r="A391" s="39"/>
      <c r="B391" s="40"/>
      <c r="C391" s="227" t="s">
        <v>1282</v>
      </c>
      <c r="D391" s="227" t="s">
        <v>150</v>
      </c>
      <c r="E391" s="228" t="s">
        <v>1283</v>
      </c>
      <c r="F391" s="229" t="s">
        <v>1284</v>
      </c>
      <c r="G391" s="230" t="s">
        <v>315</v>
      </c>
      <c r="H391" s="231">
        <v>15.191000000000001</v>
      </c>
      <c r="I391" s="232"/>
      <c r="J391" s="233">
        <f>ROUND(I391*H391,2)</f>
        <v>0</v>
      </c>
      <c r="K391" s="229" t="s">
        <v>154</v>
      </c>
      <c r="L391" s="45"/>
      <c r="M391" s="234" t="s">
        <v>1</v>
      </c>
      <c r="N391" s="235" t="s">
        <v>42</v>
      </c>
      <c r="O391" s="92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155</v>
      </c>
      <c r="AT391" s="238" t="s">
        <v>150</v>
      </c>
      <c r="AU391" s="238" t="s">
        <v>87</v>
      </c>
      <c r="AY391" s="18" t="s">
        <v>148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85</v>
      </c>
      <c r="BK391" s="239">
        <f>ROUND(I391*H391,2)</f>
        <v>0</v>
      </c>
      <c r="BL391" s="18" t="s">
        <v>155</v>
      </c>
      <c r="BM391" s="238" t="s">
        <v>1285</v>
      </c>
    </row>
    <row r="392" s="14" customFormat="1">
      <c r="A392" s="14"/>
      <c r="B392" s="255"/>
      <c r="C392" s="256"/>
      <c r="D392" s="240" t="s">
        <v>159</v>
      </c>
      <c r="E392" s="257" t="s">
        <v>1</v>
      </c>
      <c r="F392" s="258" t="s">
        <v>1286</v>
      </c>
      <c r="G392" s="256"/>
      <c r="H392" s="259">
        <v>1.381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5" t="s">
        <v>159</v>
      </c>
      <c r="AU392" s="265" t="s">
        <v>87</v>
      </c>
      <c r="AV392" s="14" t="s">
        <v>87</v>
      </c>
      <c r="AW392" s="14" t="s">
        <v>33</v>
      </c>
      <c r="AX392" s="14" t="s">
        <v>85</v>
      </c>
      <c r="AY392" s="265" t="s">
        <v>148</v>
      </c>
    </row>
    <row r="393" s="14" customFormat="1">
      <c r="A393" s="14"/>
      <c r="B393" s="255"/>
      <c r="C393" s="256"/>
      <c r="D393" s="240" t="s">
        <v>159</v>
      </c>
      <c r="E393" s="256"/>
      <c r="F393" s="258" t="s">
        <v>1287</v>
      </c>
      <c r="G393" s="256"/>
      <c r="H393" s="259">
        <v>15.191000000000001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5" t="s">
        <v>159</v>
      </c>
      <c r="AU393" s="265" t="s">
        <v>87</v>
      </c>
      <c r="AV393" s="14" t="s">
        <v>87</v>
      </c>
      <c r="AW393" s="14" t="s">
        <v>4</v>
      </c>
      <c r="AX393" s="14" t="s">
        <v>85</v>
      </c>
      <c r="AY393" s="265" t="s">
        <v>148</v>
      </c>
    </row>
    <row r="394" s="2" customFormat="1" ht="24.15" customHeight="1">
      <c r="A394" s="39"/>
      <c r="B394" s="40"/>
      <c r="C394" s="227" t="s">
        <v>1288</v>
      </c>
      <c r="D394" s="227" t="s">
        <v>150</v>
      </c>
      <c r="E394" s="228" t="s">
        <v>1289</v>
      </c>
      <c r="F394" s="229" t="s">
        <v>1290</v>
      </c>
      <c r="G394" s="230" t="s">
        <v>315</v>
      </c>
      <c r="H394" s="231">
        <v>221.71799999999999</v>
      </c>
      <c r="I394" s="232"/>
      <c r="J394" s="233">
        <f>ROUND(I394*H394,2)</f>
        <v>0</v>
      </c>
      <c r="K394" s="229" t="s">
        <v>154</v>
      </c>
      <c r="L394" s="45"/>
      <c r="M394" s="234" t="s">
        <v>1</v>
      </c>
      <c r="N394" s="235" t="s">
        <v>42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</v>
      </c>
      <c r="T394" s="237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155</v>
      </c>
      <c r="AT394" s="238" t="s">
        <v>150</v>
      </c>
      <c r="AU394" s="238" t="s">
        <v>87</v>
      </c>
      <c r="AY394" s="18" t="s">
        <v>148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85</v>
      </c>
      <c r="BK394" s="239">
        <f>ROUND(I394*H394,2)</f>
        <v>0</v>
      </c>
      <c r="BL394" s="18" t="s">
        <v>155</v>
      </c>
      <c r="BM394" s="238" t="s">
        <v>1291</v>
      </c>
    </row>
    <row r="395" s="14" customFormat="1">
      <c r="A395" s="14"/>
      <c r="B395" s="255"/>
      <c r="C395" s="256"/>
      <c r="D395" s="240" t="s">
        <v>159</v>
      </c>
      <c r="E395" s="257" t="s">
        <v>1</v>
      </c>
      <c r="F395" s="258" t="s">
        <v>1292</v>
      </c>
      <c r="G395" s="256"/>
      <c r="H395" s="259">
        <v>221.71799999999999</v>
      </c>
      <c r="I395" s="260"/>
      <c r="J395" s="256"/>
      <c r="K395" s="256"/>
      <c r="L395" s="261"/>
      <c r="M395" s="262"/>
      <c r="N395" s="263"/>
      <c r="O395" s="263"/>
      <c r="P395" s="263"/>
      <c r="Q395" s="263"/>
      <c r="R395" s="263"/>
      <c r="S395" s="263"/>
      <c r="T395" s="26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5" t="s">
        <v>159</v>
      </c>
      <c r="AU395" s="265" t="s">
        <v>87</v>
      </c>
      <c r="AV395" s="14" t="s">
        <v>87</v>
      </c>
      <c r="AW395" s="14" t="s">
        <v>33</v>
      </c>
      <c r="AX395" s="14" t="s">
        <v>85</v>
      </c>
      <c r="AY395" s="265" t="s">
        <v>148</v>
      </c>
    </row>
    <row r="396" s="2" customFormat="1" ht="16.5" customHeight="1">
      <c r="A396" s="39"/>
      <c r="B396" s="40"/>
      <c r="C396" s="227" t="s">
        <v>1293</v>
      </c>
      <c r="D396" s="227" t="s">
        <v>150</v>
      </c>
      <c r="E396" s="228" t="s">
        <v>1294</v>
      </c>
      <c r="F396" s="229" t="s">
        <v>1295</v>
      </c>
      <c r="G396" s="230" t="s">
        <v>315</v>
      </c>
      <c r="H396" s="231">
        <v>1.55</v>
      </c>
      <c r="I396" s="232"/>
      <c r="J396" s="233">
        <f>ROUND(I396*H396,2)</f>
        <v>0</v>
      </c>
      <c r="K396" s="229" t="s">
        <v>154</v>
      </c>
      <c r="L396" s="45"/>
      <c r="M396" s="234" t="s">
        <v>1</v>
      </c>
      <c r="N396" s="235" t="s">
        <v>42</v>
      </c>
      <c r="O396" s="92"/>
      <c r="P396" s="236">
        <f>O396*H396</f>
        <v>0</v>
      </c>
      <c r="Q396" s="236">
        <v>0</v>
      </c>
      <c r="R396" s="236">
        <f>Q396*H396</f>
        <v>0</v>
      </c>
      <c r="S396" s="236">
        <v>0</v>
      </c>
      <c r="T396" s="237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8" t="s">
        <v>155</v>
      </c>
      <c r="AT396" s="238" t="s">
        <v>150</v>
      </c>
      <c r="AU396" s="238" t="s">
        <v>87</v>
      </c>
      <c r="AY396" s="18" t="s">
        <v>148</v>
      </c>
      <c r="BE396" s="239">
        <f>IF(N396="základní",J396,0)</f>
        <v>0</v>
      </c>
      <c r="BF396" s="239">
        <f>IF(N396="snížená",J396,0)</f>
        <v>0</v>
      </c>
      <c r="BG396" s="239">
        <f>IF(N396="zákl. přenesená",J396,0)</f>
        <v>0</v>
      </c>
      <c r="BH396" s="239">
        <f>IF(N396="sníž. přenesená",J396,0)</f>
        <v>0</v>
      </c>
      <c r="BI396" s="239">
        <f>IF(N396="nulová",J396,0)</f>
        <v>0</v>
      </c>
      <c r="BJ396" s="18" t="s">
        <v>85</v>
      </c>
      <c r="BK396" s="239">
        <f>ROUND(I396*H396,2)</f>
        <v>0</v>
      </c>
      <c r="BL396" s="18" t="s">
        <v>155</v>
      </c>
      <c r="BM396" s="238" t="s">
        <v>1296</v>
      </c>
    </row>
    <row r="397" s="14" customFormat="1">
      <c r="A397" s="14"/>
      <c r="B397" s="255"/>
      <c r="C397" s="256"/>
      <c r="D397" s="240" t="s">
        <v>159</v>
      </c>
      <c r="E397" s="257" t="s">
        <v>1</v>
      </c>
      <c r="F397" s="258" t="s">
        <v>1297</v>
      </c>
      <c r="G397" s="256"/>
      <c r="H397" s="259">
        <v>1.55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5" t="s">
        <v>159</v>
      </c>
      <c r="AU397" s="265" t="s">
        <v>87</v>
      </c>
      <c r="AV397" s="14" t="s">
        <v>87</v>
      </c>
      <c r="AW397" s="14" t="s">
        <v>33</v>
      </c>
      <c r="AX397" s="14" t="s">
        <v>85</v>
      </c>
      <c r="AY397" s="265" t="s">
        <v>148</v>
      </c>
    </row>
    <row r="398" s="2" customFormat="1" ht="24.15" customHeight="1">
      <c r="A398" s="39"/>
      <c r="B398" s="40"/>
      <c r="C398" s="227" t="s">
        <v>1298</v>
      </c>
      <c r="D398" s="227" t="s">
        <v>150</v>
      </c>
      <c r="E398" s="228" t="s">
        <v>1299</v>
      </c>
      <c r="F398" s="229" t="s">
        <v>1300</v>
      </c>
      <c r="G398" s="230" t="s">
        <v>315</v>
      </c>
      <c r="H398" s="231">
        <v>1.55</v>
      </c>
      <c r="I398" s="232"/>
      <c r="J398" s="233">
        <f>ROUND(I398*H398,2)</f>
        <v>0</v>
      </c>
      <c r="K398" s="229" t="s">
        <v>154</v>
      </c>
      <c r="L398" s="45"/>
      <c r="M398" s="234" t="s">
        <v>1</v>
      </c>
      <c r="N398" s="235" t="s">
        <v>42</v>
      </c>
      <c r="O398" s="92"/>
      <c r="P398" s="236">
        <f>O398*H398</f>
        <v>0</v>
      </c>
      <c r="Q398" s="236">
        <v>0</v>
      </c>
      <c r="R398" s="236">
        <f>Q398*H398</f>
        <v>0</v>
      </c>
      <c r="S398" s="236">
        <v>0</v>
      </c>
      <c r="T398" s="237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8" t="s">
        <v>155</v>
      </c>
      <c r="AT398" s="238" t="s">
        <v>150</v>
      </c>
      <c r="AU398" s="238" t="s">
        <v>87</v>
      </c>
      <c r="AY398" s="18" t="s">
        <v>148</v>
      </c>
      <c r="BE398" s="239">
        <f>IF(N398="základní",J398,0)</f>
        <v>0</v>
      </c>
      <c r="BF398" s="239">
        <f>IF(N398="snížená",J398,0)</f>
        <v>0</v>
      </c>
      <c r="BG398" s="239">
        <f>IF(N398="zákl. přenesená",J398,0)</f>
        <v>0</v>
      </c>
      <c r="BH398" s="239">
        <f>IF(N398="sníž. přenesená",J398,0)</f>
        <v>0</v>
      </c>
      <c r="BI398" s="239">
        <f>IF(N398="nulová",J398,0)</f>
        <v>0</v>
      </c>
      <c r="BJ398" s="18" t="s">
        <v>85</v>
      </c>
      <c r="BK398" s="239">
        <f>ROUND(I398*H398,2)</f>
        <v>0</v>
      </c>
      <c r="BL398" s="18" t="s">
        <v>155</v>
      </c>
      <c r="BM398" s="238" t="s">
        <v>1301</v>
      </c>
    </row>
    <row r="399" s="2" customFormat="1" ht="37.8" customHeight="1">
      <c r="A399" s="39"/>
      <c r="B399" s="40"/>
      <c r="C399" s="227" t="s">
        <v>1302</v>
      </c>
      <c r="D399" s="227" t="s">
        <v>150</v>
      </c>
      <c r="E399" s="228" t="s">
        <v>1303</v>
      </c>
      <c r="F399" s="229" t="s">
        <v>1304</v>
      </c>
      <c r="G399" s="230" t="s">
        <v>315</v>
      </c>
      <c r="H399" s="231">
        <v>1.381</v>
      </c>
      <c r="I399" s="232"/>
      <c r="J399" s="233">
        <f>ROUND(I399*H399,2)</f>
        <v>0</v>
      </c>
      <c r="K399" s="229" t="s">
        <v>154</v>
      </c>
      <c r="L399" s="45"/>
      <c r="M399" s="234" t="s">
        <v>1</v>
      </c>
      <c r="N399" s="235" t="s">
        <v>42</v>
      </c>
      <c r="O399" s="92"/>
      <c r="P399" s="236">
        <f>O399*H399</f>
        <v>0</v>
      </c>
      <c r="Q399" s="236">
        <v>0</v>
      </c>
      <c r="R399" s="236">
        <f>Q399*H399</f>
        <v>0</v>
      </c>
      <c r="S399" s="236">
        <v>0</v>
      </c>
      <c r="T399" s="237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8" t="s">
        <v>155</v>
      </c>
      <c r="AT399" s="238" t="s">
        <v>150</v>
      </c>
      <c r="AU399" s="238" t="s">
        <v>87</v>
      </c>
      <c r="AY399" s="18" t="s">
        <v>148</v>
      </c>
      <c r="BE399" s="239">
        <f>IF(N399="základní",J399,0)</f>
        <v>0</v>
      </c>
      <c r="BF399" s="239">
        <f>IF(N399="snížená",J399,0)</f>
        <v>0</v>
      </c>
      <c r="BG399" s="239">
        <f>IF(N399="zákl. přenesená",J399,0)</f>
        <v>0</v>
      </c>
      <c r="BH399" s="239">
        <f>IF(N399="sníž. přenesená",J399,0)</f>
        <v>0</v>
      </c>
      <c r="BI399" s="239">
        <f>IF(N399="nulová",J399,0)</f>
        <v>0</v>
      </c>
      <c r="BJ399" s="18" t="s">
        <v>85</v>
      </c>
      <c r="BK399" s="239">
        <f>ROUND(I399*H399,2)</f>
        <v>0</v>
      </c>
      <c r="BL399" s="18" t="s">
        <v>155</v>
      </c>
      <c r="BM399" s="238" t="s">
        <v>1305</v>
      </c>
    </row>
    <row r="400" s="14" customFormat="1">
      <c r="A400" s="14"/>
      <c r="B400" s="255"/>
      <c r="C400" s="256"/>
      <c r="D400" s="240" t="s">
        <v>159</v>
      </c>
      <c r="E400" s="257" t="s">
        <v>1</v>
      </c>
      <c r="F400" s="258" t="s">
        <v>1281</v>
      </c>
      <c r="G400" s="256"/>
      <c r="H400" s="259">
        <v>1.381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5" t="s">
        <v>159</v>
      </c>
      <c r="AU400" s="265" t="s">
        <v>87</v>
      </c>
      <c r="AV400" s="14" t="s">
        <v>87</v>
      </c>
      <c r="AW400" s="14" t="s">
        <v>33</v>
      </c>
      <c r="AX400" s="14" t="s">
        <v>85</v>
      </c>
      <c r="AY400" s="265" t="s">
        <v>148</v>
      </c>
    </row>
    <row r="401" s="2" customFormat="1" ht="44.25" customHeight="1">
      <c r="A401" s="39"/>
      <c r="B401" s="40"/>
      <c r="C401" s="227" t="s">
        <v>1306</v>
      </c>
      <c r="D401" s="227" t="s">
        <v>150</v>
      </c>
      <c r="E401" s="228" t="s">
        <v>393</v>
      </c>
      <c r="F401" s="229" t="s">
        <v>1307</v>
      </c>
      <c r="G401" s="230" t="s">
        <v>315</v>
      </c>
      <c r="H401" s="231">
        <v>109.736</v>
      </c>
      <c r="I401" s="232"/>
      <c r="J401" s="233">
        <f>ROUND(I401*H401,2)</f>
        <v>0</v>
      </c>
      <c r="K401" s="229" t="s">
        <v>154</v>
      </c>
      <c r="L401" s="45"/>
      <c r="M401" s="234" t="s">
        <v>1</v>
      </c>
      <c r="N401" s="235" t="s">
        <v>42</v>
      </c>
      <c r="O401" s="92"/>
      <c r="P401" s="236">
        <f>O401*H401</f>
        <v>0</v>
      </c>
      <c r="Q401" s="236">
        <v>0</v>
      </c>
      <c r="R401" s="236">
        <f>Q401*H401</f>
        <v>0</v>
      </c>
      <c r="S401" s="236">
        <v>0</v>
      </c>
      <c r="T401" s="237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8" t="s">
        <v>155</v>
      </c>
      <c r="AT401" s="238" t="s">
        <v>150</v>
      </c>
      <c r="AU401" s="238" t="s">
        <v>87</v>
      </c>
      <c r="AY401" s="18" t="s">
        <v>148</v>
      </c>
      <c r="BE401" s="239">
        <f>IF(N401="základní",J401,0)</f>
        <v>0</v>
      </c>
      <c r="BF401" s="239">
        <f>IF(N401="snížená",J401,0)</f>
        <v>0</v>
      </c>
      <c r="BG401" s="239">
        <f>IF(N401="zákl. přenesená",J401,0)</f>
        <v>0</v>
      </c>
      <c r="BH401" s="239">
        <f>IF(N401="sníž. přenesená",J401,0)</f>
        <v>0</v>
      </c>
      <c r="BI401" s="239">
        <f>IF(N401="nulová",J401,0)</f>
        <v>0</v>
      </c>
      <c r="BJ401" s="18" t="s">
        <v>85</v>
      </c>
      <c r="BK401" s="239">
        <f>ROUND(I401*H401,2)</f>
        <v>0</v>
      </c>
      <c r="BL401" s="18" t="s">
        <v>155</v>
      </c>
      <c r="BM401" s="238" t="s">
        <v>1308</v>
      </c>
    </row>
    <row r="402" s="14" customFormat="1">
      <c r="A402" s="14"/>
      <c r="B402" s="255"/>
      <c r="C402" s="256"/>
      <c r="D402" s="240" t="s">
        <v>159</v>
      </c>
      <c r="E402" s="257" t="s">
        <v>1</v>
      </c>
      <c r="F402" s="258" t="s">
        <v>1269</v>
      </c>
      <c r="G402" s="256"/>
      <c r="H402" s="259">
        <v>109.736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5" t="s">
        <v>159</v>
      </c>
      <c r="AU402" s="265" t="s">
        <v>87</v>
      </c>
      <c r="AV402" s="14" t="s">
        <v>87</v>
      </c>
      <c r="AW402" s="14" t="s">
        <v>33</v>
      </c>
      <c r="AX402" s="14" t="s">
        <v>85</v>
      </c>
      <c r="AY402" s="265" t="s">
        <v>148</v>
      </c>
    </row>
    <row r="403" s="2" customFormat="1" ht="44.25" customHeight="1">
      <c r="A403" s="39"/>
      <c r="B403" s="40"/>
      <c r="C403" s="227" t="s">
        <v>1309</v>
      </c>
      <c r="D403" s="227" t="s">
        <v>150</v>
      </c>
      <c r="E403" s="228" t="s">
        <v>412</v>
      </c>
      <c r="F403" s="229" t="s">
        <v>1310</v>
      </c>
      <c r="G403" s="230" t="s">
        <v>315</v>
      </c>
      <c r="H403" s="231">
        <v>110.601</v>
      </c>
      <c r="I403" s="232"/>
      <c r="J403" s="233">
        <f>ROUND(I403*H403,2)</f>
        <v>0</v>
      </c>
      <c r="K403" s="229" t="s">
        <v>154</v>
      </c>
      <c r="L403" s="45"/>
      <c r="M403" s="234" t="s">
        <v>1</v>
      </c>
      <c r="N403" s="235" t="s">
        <v>42</v>
      </c>
      <c r="O403" s="92"/>
      <c r="P403" s="236">
        <f>O403*H403</f>
        <v>0</v>
      </c>
      <c r="Q403" s="236">
        <v>0</v>
      </c>
      <c r="R403" s="236">
        <f>Q403*H403</f>
        <v>0</v>
      </c>
      <c r="S403" s="236">
        <v>0</v>
      </c>
      <c r="T403" s="237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8" t="s">
        <v>155</v>
      </c>
      <c r="AT403" s="238" t="s">
        <v>150</v>
      </c>
      <c r="AU403" s="238" t="s">
        <v>87</v>
      </c>
      <c r="AY403" s="18" t="s">
        <v>148</v>
      </c>
      <c r="BE403" s="239">
        <f>IF(N403="základní",J403,0)</f>
        <v>0</v>
      </c>
      <c r="BF403" s="239">
        <f>IF(N403="snížená",J403,0)</f>
        <v>0</v>
      </c>
      <c r="BG403" s="239">
        <f>IF(N403="zákl. přenesená",J403,0)</f>
        <v>0</v>
      </c>
      <c r="BH403" s="239">
        <f>IF(N403="sníž. přenesená",J403,0)</f>
        <v>0</v>
      </c>
      <c r="BI403" s="239">
        <f>IF(N403="nulová",J403,0)</f>
        <v>0</v>
      </c>
      <c r="BJ403" s="18" t="s">
        <v>85</v>
      </c>
      <c r="BK403" s="239">
        <f>ROUND(I403*H403,2)</f>
        <v>0</v>
      </c>
      <c r="BL403" s="18" t="s">
        <v>155</v>
      </c>
      <c r="BM403" s="238" t="s">
        <v>1311</v>
      </c>
    </row>
    <row r="404" s="14" customFormat="1">
      <c r="A404" s="14"/>
      <c r="B404" s="255"/>
      <c r="C404" s="256"/>
      <c r="D404" s="240" t="s">
        <v>159</v>
      </c>
      <c r="E404" s="257" t="s">
        <v>1</v>
      </c>
      <c r="F404" s="258" t="s">
        <v>1270</v>
      </c>
      <c r="G404" s="256"/>
      <c r="H404" s="259">
        <v>110.601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159</v>
      </c>
      <c r="AU404" s="265" t="s">
        <v>87</v>
      </c>
      <c r="AV404" s="14" t="s">
        <v>87</v>
      </c>
      <c r="AW404" s="14" t="s">
        <v>33</v>
      </c>
      <c r="AX404" s="14" t="s">
        <v>85</v>
      </c>
      <c r="AY404" s="265" t="s">
        <v>148</v>
      </c>
    </row>
    <row r="405" s="12" customFormat="1" ht="22.8" customHeight="1">
      <c r="A405" s="12"/>
      <c r="B405" s="211"/>
      <c r="C405" s="212"/>
      <c r="D405" s="213" t="s">
        <v>76</v>
      </c>
      <c r="E405" s="225" t="s">
        <v>844</v>
      </c>
      <c r="F405" s="225" t="s">
        <v>845</v>
      </c>
      <c r="G405" s="212"/>
      <c r="H405" s="212"/>
      <c r="I405" s="215"/>
      <c r="J405" s="226">
        <f>BK405</f>
        <v>0</v>
      </c>
      <c r="K405" s="212"/>
      <c r="L405" s="217"/>
      <c r="M405" s="218"/>
      <c r="N405" s="219"/>
      <c r="O405" s="219"/>
      <c r="P405" s="220">
        <f>P406</f>
        <v>0</v>
      </c>
      <c r="Q405" s="219"/>
      <c r="R405" s="220">
        <f>R406</f>
        <v>0</v>
      </c>
      <c r="S405" s="219"/>
      <c r="T405" s="221">
        <f>T406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22" t="s">
        <v>85</v>
      </c>
      <c r="AT405" s="223" t="s">
        <v>76</v>
      </c>
      <c r="AU405" s="223" t="s">
        <v>85</v>
      </c>
      <c r="AY405" s="222" t="s">
        <v>148</v>
      </c>
      <c r="BK405" s="224">
        <f>BK406</f>
        <v>0</v>
      </c>
    </row>
    <row r="406" s="2" customFormat="1" ht="24.15" customHeight="1">
      <c r="A406" s="39"/>
      <c r="B406" s="40"/>
      <c r="C406" s="227" t="s">
        <v>1312</v>
      </c>
      <c r="D406" s="227" t="s">
        <v>150</v>
      </c>
      <c r="E406" s="228" t="s">
        <v>1313</v>
      </c>
      <c r="F406" s="229" t="s">
        <v>1314</v>
      </c>
      <c r="G406" s="230" t="s">
        <v>315</v>
      </c>
      <c r="H406" s="231">
        <v>11.359</v>
      </c>
      <c r="I406" s="232"/>
      <c r="J406" s="233">
        <f>ROUND(I406*H406,2)</f>
        <v>0</v>
      </c>
      <c r="K406" s="229" t="s">
        <v>154</v>
      </c>
      <c r="L406" s="45"/>
      <c r="M406" s="302" t="s">
        <v>1</v>
      </c>
      <c r="N406" s="303" t="s">
        <v>42</v>
      </c>
      <c r="O406" s="304"/>
      <c r="P406" s="305">
        <f>O406*H406</f>
        <v>0</v>
      </c>
      <c r="Q406" s="305">
        <v>0</v>
      </c>
      <c r="R406" s="305">
        <f>Q406*H406</f>
        <v>0</v>
      </c>
      <c r="S406" s="305">
        <v>0</v>
      </c>
      <c r="T406" s="306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8" t="s">
        <v>155</v>
      </c>
      <c r="AT406" s="238" t="s">
        <v>150</v>
      </c>
      <c r="AU406" s="238" t="s">
        <v>87</v>
      </c>
      <c r="AY406" s="18" t="s">
        <v>148</v>
      </c>
      <c r="BE406" s="239">
        <f>IF(N406="základní",J406,0)</f>
        <v>0</v>
      </c>
      <c r="BF406" s="239">
        <f>IF(N406="snížená",J406,0)</f>
        <v>0</v>
      </c>
      <c r="BG406" s="239">
        <f>IF(N406="zákl. přenesená",J406,0)</f>
        <v>0</v>
      </c>
      <c r="BH406" s="239">
        <f>IF(N406="sníž. přenesená",J406,0)</f>
        <v>0</v>
      </c>
      <c r="BI406" s="239">
        <f>IF(N406="nulová",J406,0)</f>
        <v>0</v>
      </c>
      <c r="BJ406" s="18" t="s">
        <v>85</v>
      </c>
      <c r="BK406" s="239">
        <f>ROUND(I406*H406,2)</f>
        <v>0</v>
      </c>
      <c r="BL406" s="18" t="s">
        <v>155</v>
      </c>
      <c r="BM406" s="238" t="s">
        <v>1315</v>
      </c>
    </row>
    <row r="407" s="2" customFormat="1" ht="6.96" customHeight="1">
      <c r="A407" s="39"/>
      <c r="B407" s="67"/>
      <c r="C407" s="68"/>
      <c r="D407" s="68"/>
      <c r="E407" s="68"/>
      <c r="F407" s="68"/>
      <c r="G407" s="68"/>
      <c r="H407" s="68"/>
      <c r="I407" s="68"/>
      <c r="J407" s="68"/>
      <c r="K407" s="68"/>
      <c r="L407" s="45"/>
      <c r="M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</row>
  </sheetData>
  <sheetProtection sheet="1" autoFilter="0" formatColumns="0" formatRows="0" objects="1" scenarios="1" spinCount="100000" saltValue="jA4wX6yBwPd/Q9YsiaorKl0gE72XmhzLGgRToTIgg8y/2DC9PvXBcba+C7AbnOw2oF+dJ6b3K21xr+22AzMtxA==" hashValue="8+MaR7v4K2UOU56AFBRTCbmvxU7/RXVW2tHByV3Plk6dqtFn6CWhycR5eHvUwjunU+Cq+BTJwlZZObrD+xfRSQ==" algorithmName="SHA-512" password="C71F"/>
  <autoFilter ref="C124:K40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  <c r="AZ2" s="301" t="s">
        <v>856</v>
      </c>
      <c r="BA2" s="301" t="s">
        <v>1</v>
      </c>
      <c r="BB2" s="301" t="s">
        <v>1</v>
      </c>
      <c r="BC2" s="301" t="s">
        <v>1316</v>
      </c>
      <c r="BD2" s="301" t="s">
        <v>87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  <c r="AZ3" s="301" t="s">
        <v>858</v>
      </c>
      <c r="BA3" s="301" t="s">
        <v>1</v>
      </c>
      <c r="BB3" s="301" t="s">
        <v>1</v>
      </c>
      <c r="BC3" s="301" t="s">
        <v>1317</v>
      </c>
      <c r="BD3" s="301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  <c r="AZ4" s="301" t="s">
        <v>860</v>
      </c>
      <c r="BA4" s="301" t="s">
        <v>1</v>
      </c>
      <c r="BB4" s="301" t="s">
        <v>1</v>
      </c>
      <c r="BC4" s="301" t="s">
        <v>1318</v>
      </c>
      <c r="BD4" s="301" t="s">
        <v>87</v>
      </c>
    </row>
    <row r="5" s="1" customFormat="1" ht="6.96" customHeight="1">
      <c r="B5" s="21"/>
      <c r="L5" s="21"/>
      <c r="AZ5" s="301" t="s">
        <v>862</v>
      </c>
      <c r="BA5" s="301" t="s">
        <v>1</v>
      </c>
      <c r="BB5" s="301" t="s">
        <v>1</v>
      </c>
      <c r="BC5" s="301" t="s">
        <v>1319</v>
      </c>
      <c r="BD5" s="301" t="s">
        <v>87</v>
      </c>
    </row>
    <row r="6" s="1" customFormat="1" ht="12" customHeight="1">
      <c r="B6" s="21"/>
      <c r="D6" s="151" t="s">
        <v>16</v>
      </c>
      <c r="L6" s="21"/>
      <c r="AZ6" s="301" t="s">
        <v>864</v>
      </c>
      <c r="BA6" s="301" t="s">
        <v>1</v>
      </c>
      <c r="BB6" s="301" t="s">
        <v>1</v>
      </c>
      <c r="BC6" s="301" t="s">
        <v>1320</v>
      </c>
      <c r="BD6" s="301" t="s">
        <v>87</v>
      </c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  <c r="AZ7" s="301" t="s">
        <v>866</v>
      </c>
      <c r="BA7" s="301" t="s">
        <v>1</v>
      </c>
      <c r="BB7" s="301" t="s">
        <v>1</v>
      </c>
      <c r="BC7" s="301" t="s">
        <v>1321</v>
      </c>
      <c r="BD7" s="301" t="s">
        <v>87</v>
      </c>
    </row>
    <row r="8" s="1" customFormat="1" ht="12" customHeight="1">
      <c r="B8" s="21"/>
      <c r="D8" s="151" t="s">
        <v>109</v>
      </c>
      <c r="L8" s="21"/>
      <c r="AZ8" s="301" t="s">
        <v>868</v>
      </c>
      <c r="BA8" s="301" t="s">
        <v>1</v>
      </c>
      <c r="BB8" s="301" t="s">
        <v>1</v>
      </c>
      <c r="BC8" s="301" t="s">
        <v>1322</v>
      </c>
      <c r="BD8" s="301" t="s">
        <v>87</v>
      </c>
    </row>
    <row r="9" s="2" customFormat="1" ht="16.5" customHeight="1">
      <c r="A9" s="39"/>
      <c r="B9" s="45"/>
      <c r="C9" s="39"/>
      <c r="D9" s="39"/>
      <c r="E9" s="152" t="s">
        <v>1323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301" t="s">
        <v>873</v>
      </c>
      <c r="BA9" s="301" t="s">
        <v>1</v>
      </c>
      <c r="BB9" s="301" t="s">
        <v>1</v>
      </c>
      <c r="BC9" s="301" t="s">
        <v>1324</v>
      </c>
      <c r="BD9" s="301" t="s">
        <v>87</v>
      </c>
    </row>
    <row r="10" s="2" customFormat="1" ht="12" customHeight="1">
      <c r="A10" s="39"/>
      <c r="B10" s="45"/>
      <c r="C10" s="39"/>
      <c r="D10" s="151" t="s">
        <v>1325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301" t="s">
        <v>317</v>
      </c>
      <c r="BA10" s="301" t="s">
        <v>1</v>
      </c>
      <c r="BB10" s="301" t="s">
        <v>1</v>
      </c>
      <c r="BC10" s="301" t="s">
        <v>1326</v>
      </c>
      <c r="BD10" s="301" t="s">
        <v>87</v>
      </c>
    </row>
    <row r="11" s="2" customFormat="1" ht="16.5" customHeight="1">
      <c r="A11" s="39"/>
      <c r="B11" s="45"/>
      <c r="C11" s="39"/>
      <c r="D11" s="39"/>
      <c r="E11" s="153" t="s">
        <v>1327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301" t="s">
        <v>876</v>
      </c>
      <c r="BA11" s="301" t="s">
        <v>1</v>
      </c>
      <c r="BB11" s="301" t="s">
        <v>1</v>
      </c>
      <c r="BC11" s="301" t="s">
        <v>1328</v>
      </c>
      <c r="BD11" s="301" t="s">
        <v>87</v>
      </c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301" t="s">
        <v>878</v>
      </c>
      <c r="BA12" s="301" t="s">
        <v>1</v>
      </c>
      <c r="BB12" s="301" t="s">
        <v>1</v>
      </c>
      <c r="BC12" s="301" t="s">
        <v>1329</v>
      </c>
      <c r="BD12" s="301" t="s">
        <v>87</v>
      </c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301" t="s">
        <v>1330</v>
      </c>
      <c r="BA13" s="301" t="s">
        <v>1</v>
      </c>
      <c r="BB13" s="301" t="s">
        <v>1</v>
      </c>
      <c r="BC13" s="301" t="s">
        <v>87</v>
      </c>
      <c r="BD13" s="301" t="s">
        <v>87</v>
      </c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29. 1. 2025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34</v>
      </c>
      <c r="E25" s="39"/>
      <c r="F25" s="39"/>
      <c r="G25" s="39"/>
      <c r="H25" s="39"/>
      <c r="I25" s="151" t="s">
        <v>25</v>
      </c>
      <c r="J25" s="142" t="s">
        <v>880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881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882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ROUND((SUM(BE128:BE319)),  2)</f>
        <v>0</v>
      </c>
      <c r="G35" s="39"/>
      <c r="H35" s="39"/>
      <c r="I35" s="165">
        <v>0.20999999999999999</v>
      </c>
      <c r="J35" s="164">
        <f>ROUND(((SUM(BE128:BE319))*I35),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ROUND((SUM(BF128:BF319)),  2)</f>
        <v>0</v>
      </c>
      <c r="G36" s="39"/>
      <c r="H36" s="39"/>
      <c r="I36" s="165">
        <v>0.12</v>
      </c>
      <c r="J36" s="164">
        <f>ROUND(((SUM(BF128:BF319))*I36),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ROUND((SUM(BG128:BG319)),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ROUND((SUM(BH128:BH319)),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ROUND((SUM(BI128:BI319)),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109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1323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1325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03.01 - Vodovodní odbočky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Tábor</v>
      </c>
      <c r="G91" s="41"/>
      <c r="H91" s="41"/>
      <c r="I91" s="33" t="s">
        <v>22</v>
      </c>
      <c r="J91" s="80" t="str">
        <f>IF(J14="","",J14)</f>
        <v>29. 1. 2025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 xml:space="preserve">Město Tábor, Vodárenská společnost Táborsko </v>
      </c>
      <c r="G93" s="41"/>
      <c r="H93" s="41"/>
      <c r="I93" s="33" t="s">
        <v>30</v>
      </c>
      <c r="J93" s="37" t="str">
        <f>E23</f>
        <v>AQUA PROCON,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Ing. Martina Beňáková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113</v>
      </c>
      <c r="D96" s="186"/>
      <c r="E96" s="186"/>
      <c r="F96" s="186"/>
      <c r="G96" s="186"/>
      <c r="H96" s="186"/>
      <c r="I96" s="186"/>
      <c r="J96" s="187" t="s">
        <v>114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115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116</v>
      </c>
    </row>
    <row r="99" s="9" customFormat="1" ht="24.96" customHeight="1">
      <c r="A99" s="9"/>
      <c r="B99" s="189"/>
      <c r="C99" s="190"/>
      <c r="D99" s="191" t="s">
        <v>117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118</v>
      </c>
      <c r="E100" s="197"/>
      <c r="F100" s="197"/>
      <c r="G100" s="197"/>
      <c r="H100" s="197"/>
      <c r="I100" s="197"/>
      <c r="J100" s="198">
        <f>J130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122</v>
      </c>
      <c r="E101" s="197"/>
      <c r="F101" s="197"/>
      <c r="G101" s="197"/>
      <c r="H101" s="197"/>
      <c r="I101" s="197"/>
      <c r="J101" s="198">
        <f>J229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123</v>
      </c>
      <c r="E102" s="197"/>
      <c r="F102" s="197"/>
      <c r="G102" s="197"/>
      <c r="H102" s="197"/>
      <c r="I102" s="197"/>
      <c r="J102" s="198">
        <f>J234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124</v>
      </c>
      <c r="E103" s="197"/>
      <c r="F103" s="197"/>
      <c r="G103" s="197"/>
      <c r="H103" s="197"/>
      <c r="I103" s="197"/>
      <c r="J103" s="198">
        <f>J265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883</v>
      </c>
      <c r="E104" s="197"/>
      <c r="F104" s="197"/>
      <c r="G104" s="197"/>
      <c r="H104" s="197"/>
      <c r="I104" s="197"/>
      <c r="J104" s="198">
        <f>J287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884</v>
      </c>
      <c r="E105" s="197"/>
      <c r="F105" s="197"/>
      <c r="G105" s="197"/>
      <c r="H105" s="197"/>
      <c r="I105" s="197"/>
      <c r="J105" s="198">
        <f>J293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130</v>
      </c>
      <c r="E106" s="197"/>
      <c r="F106" s="197"/>
      <c r="G106" s="197"/>
      <c r="H106" s="197"/>
      <c r="I106" s="197"/>
      <c r="J106" s="198">
        <f>J318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133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6.25" customHeight="1">
      <c r="A116" s="39"/>
      <c r="B116" s="40"/>
      <c r="C116" s="41"/>
      <c r="D116" s="41"/>
      <c r="E116" s="184" t="str">
        <f>E7</f>
        <v>Stavební úpravy ulic v oblasti Kouřimov - ul. U Cihelny, část ul. Sedláčkova a část ul. Za Výtopnou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109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4" t="s">
        <v>1323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1325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SO 03.01 - Vodovodní odbočky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Tábor</v>
      </c>
      <c r="G122" s="41"/>
      <c r="H122" s="41"/>
      <c r="I122" s="33" t="s">
        <v>22</v>
      </c>
      <c r="J122" s="80" t="str">
        <f>IF(J14="","",J14)</f>
        <v>29. 1. 2025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E17</f>
        <v xml:space="preserve">Město Tábor, Vodárenská společnost Táborsko </v>
      </c>
      <c r="G124" s="41"/>
      <c r="H124" s="41"/>
      <c r="I124" s="33" t="s">
        <v>30</v>
      </c>
      <c r="J124" s="37" t="str">
        <f>E23</f>
        <v>AQUA PROCON,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34</v>
      </c>
      <c r="J125" s="37" t="str">
        <f>E26</f>
        <v>Ing. Martina Beňáková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134</v>
      </c>
      <c r="D127" s="203" t="s">
        <v>62</v>
      </c>
      <c r="E127" s="203" t="s">
        <v>58</v>
      </c>
      <c r="F127" s="203" t="s">
        <v>59</v>
      </c>
      <c r="G127" s="203" t="s">
        <v>135</v>
      </c>
      <c r="H127" s="203" t="s">
        <v>136</v>
      </c>
      <c r="I127" s="203" t="s">
        <v>137</v>
      </c>
      <c r="J127" s="203" t="s">
        <v>114</v>
      </c>
      <c r="K127" s="204" t="s">
        <v>138</v>
      </c>
      <c r="L127" s="205"/>
      <c r="M127" s="101" t="s">
        <v>1</v>
      </c>
      <c r="N127" s="102" t="s">
        <v>41</v>
      </c>
      <c r="O127" s="102" t="s">
        <v>139</v>
      </c>
      <c r="P127" s="102" t="s">
        <v>140</v>
      </c>
      <c r="Q127" s="102" t="s">
        <v>141</v>
      </c>
      <c r="R127" s="102" t="s">
        <v>142</v>
      </c>
      <c r="S127" s="102" t="s">
        <v>143</v>
      </c>
      <c r="T127" s="103" t="s">
        <v>144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145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</f>
        <v>0</v>
      </c>
      <c r="Q128" s="105"/>
      <c r="R128" s="208">
        <f>R129</f>
        <v>20.54583147</v>
      </c>
      <c r="S128" s="105"/>
      <c r="T128" s="209">
        <f>T129</f>
        <v>93.359850000000009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76</v>
      </c>
      <c r="AU128" s="18" t="s">
        <v>116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146</v>
      </c>
      <c r="F129" s="214" t="s">
        <v>147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P130+P229+P234+P265+P287+P293+P318</f>
        <v>0</v>
      </c>
      <c r="Q129" s="219"/>
      <c r="R129" s="220">
        <f>R130+R229+R234+R265+R287+R293+R318</f>
        <v>20.54583147</v>
      </c>
      <c r="S129" s="219"/>
      <c r="T129" s="221">
        <f>T130+T229+T234+T265+T287+T293+T318</f>
        <v>93.359850000000009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76</v>
      </c>
      <c r="AU129" s="223" t="s">
        <v>77</v>
      </c>
      <c r="AY129" s="222" t="s">
        <v>148</v>
      </c>
      <c r="BK129" s="224">
        <f>BK130+BK229+BK234+BK265+BK287+BK293+BK318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85</v>
      </c>
      <c r="F130" s="225" t="s">
        <v>149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SUM(P131:P228)</f>
        <v>0</v>
      </c>
      <c r="Q130" s="219"/>
      <c r="R130" s="220">
        <f>SUM(R131:R228)</f>
        <v>0.34012440000000005</v>
      </c>
      <c r="S130" s="219"/>
      <c r="T130" s="221">
        <f>SUM(T131:T228)</f>
        <v>93.099700000000013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76</v>
      </c>
      <c r="AU130" s="223" t="s">
        <v>85</v>
      </c>
      <c r="AY130" s="222" t="s">
        <v>148</v>
      </c>
      <c r="BK130" s="224">
        <f>SUM(BK131:BK228)</f>
        <v>0</v>
      </c>
    </row>
    <row r="131" s="2" customFormat="1" ht="24.15" customHeight="1">
      <c r="A131" s="39"/>
      <c r="B131" s="40"/>
      <c r="C131" s="227" t="s">
        <v>85</v>
      </c>
      <c r="D131" s="227" t="s">
        <v>150</v>
      </c>
      <c r="E131" s="228" t="s">
        <v>885</v>
      </c>
      <c r="F131" s="229" t="s">
        <v>886</v>
      </c>
      <c r="G131" s="230" t="s">
        <v>273</v>
      </c>
      <c r="H131" s="231">
        <v>47.009999999999998</v>
      </c>
      <c r="I131" s="232"/>
      <c r="J131" s="233">
        <f>ROUND(I131*H131,2)</f>
        <v>0</v>
      </c>
      <c r="K131" s="229" t="s">
        <v>154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0.26000000000000001</v>
      </c>
      <c r="T131" s="237">
        <f>S131*H131</f>
        <v>12.2226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155</v>
      </c>
      <c r="AT131" s="238" t="s">
        <v>150</v>
      </c>
      <c r="AU131" s="238" t="s">
        <v>87</v>
      </c>
      <c r="AY131" s="18" t="s">
        <v>148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155</v>
      </c>
      <c r="BM131" s="238" t="s">
        <v>887</v>
      </c>
    </row>
    <row r="132" s="14" customFormat="1">
      <c r="A132" s="14"/>
      <c r="B132" s="255"/>
      <c r="C132" s="256"/>
      <c r="D132" s="240" t="s">
        <v>159</v>
      </c>
      <c r="E132" s="257" t="s">
        <v>868</v>
      </c>
      <c r="F132" s="258" t="s">
        <v>1331</v>
      </c>
      <c r="G132" s="256"/>
      <c r="H132" s="259">
        <v>47.009999999999998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159</v>
      </c>
      <c r="AU132" s="265" t="s">
        <v>87</v>
      </c>
      <c r="AV132" s="14" t="s">
        <v>87</v>
      </c>
      <c r="AW132" s="14" t="s">
        <v>33</v>
      </c>
      <c r="AX132" s="14" t="s">
        <v>85</v>
      </c>
      <c r="AY132" s="265" t="s">
        <v>148</v>
      </c>
    </row>
    <row r="133" s="2" customFormat="1" ht="24.15" customHeight="1">
      <c r="A133" s="39"/>
      <c r="B133" s="40"/>
      <c r="C133" s="227" t="s">
        <v>87</v>
      </c>
      <c r="D133" s="227" t="s">
        <v>150</v>
      </c>
      <c r="E133" s="228" t="s">
        <v>1332</v>
      </c>
      <c r="F133" s="229" t="s">
        <v>1333</v>
      </c>
      <c r="G133" s="230" t="s">
        <v>273</v>
      </c>
      <c r="H133" s="231">
        <v>2</v>
      </c>
      <c r="I133" s="232"/>
      <c r="J133" s="233">
        <f>ROUND(I133*H133,2)</f>
        <v>0</v>
      </c>
      <c r="K133" s="229" t="s">
        <v>154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0.29499999999999998</v>
      </c>
      <c r="T133" s="237">
        <f>S133*H133</f>
        <v>0.58999999999999997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155</v>
      </c>
      <c r="AT133" s="238" t="s">
        <v>150</v>
      </c>
      <c r="AU133" s="238" t="s">
        <v>87</v>
      </c>
      <c r="AY133" s="18" t="s">
        <v>148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155</v>
      </c>
      <c r="BM133" s="238" t="s">
        <v>1334</v>
      </c>
    </row>
    <row r="134" s="14" customFormat="1">
      <c r="A134" s="14"/>
      <c r="B134" s="255"/>
      <c r="C134" s="256"/>
      <c r="D134" s="240" t="s">
        <v>159</v>
      </c>
      <c r="E134" s="257" t="s">
        <v>1330</v>
      </c>
      <c r="F134" s="258" t="s">
        <v>1335</v>
      </c>
      <c r="G134" s="256"/>
      <c r="H134" s="259">
        <v>2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159</v>
      </c>
      <c r="AU134" s="265" t="s">
        <v>87</v>
      </c>
      <c r="AV134" s="14" t="s">
        <v>87</v>
      </c>
      <c r="AW134" s="14" t="s">
        <v>33</v>
      </c>
      <c r="AX134" s="14" t="s">
        <v>85</v>
      </c>
      <c r="AY134" s="265" t="s">
        <v>148</v>
      </c>
    </row>
    <row r="135" s="2" customFormat="1" ht="33" customHeight="1">
      <c r="A135" s="39"/>
      <c r="B135" s="40"/>
      <c r="C135" s="227" t="s">
        <v>166</v>
      </c>
      <c r="D135" s="227" t="s">
        <v>150</v>
      </c>
      <c r="E135" s="228" t="s">
        <v>889</v>
      </c>
      <c r="F135" s="229" t="s">
        <v>890</v>
      </c>
      <c r="G135" s="230" t="s">
        <v>273</v>
      </c>
      <c r="H135" s="231">
        <v>73.689999999999998</v>
      </c>
      <c r="I135" s="232"/>
      <c r="J135" s="233">
        <f>ROUND(I135*H135,2)</f>
        <v>0</v>
      </c>
      <c r="K135" s="229" t="s">
        <v>154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0.44</v>
      </c>
      <c r="T135" s="237">
        <f>S135*H135</f>
        <v>32.4236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155</v>
      </c>
      <c r="AT135" s="238" t="s">
        <v>150</v>
      </c>
      <c r="AU135" s="238" t="s">
        <v>87</v>
      </c>
      <c r="AY135" s="18" t="s">
        <v>148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155</v>
      </c>
      <c r="BM135" s="238" t="s">
        <v>891</v>
      </c>
    </row>
    <row r="136" s="14" customFormat="1">
      <c r="A136" s="14"/>
      <c r="B136" s="255"/>
      <c r="C136" s="256"/>
      <c r="D136" s="240" t="s">
        <v>159</v>
      </c>
      <c r="E136" s="257" t="s">
        <v>1</v>
      </c>
      <c r="F136" s="258" t="s">
        <v>1336</v>
      </c>
      <c r="G136" s="256"/>
      <c r="H136" s="259">
        <v>45.859999999999999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159</v>
      </c>
      <c r="AU136" s="265" t="s">
        <v>87</v>
      </c>
      <c r="AV136" s="14" t="s">
        <v>87</v>
      </c>
      <c r="AW136" s="14" t="s">
        <v>33</v>
      </c>
      <c r="AX136" s="14" t="s">
        <v>77</v>
      </c>
      <c r="AY136" s="265" t="s">
        <v>148</v>
      </c>
    </row>
    <row r="137" s="14" customFormat="1">
      <c r="A137" s="14"/>
      <c r="B137" s="255"/>
      <c r="C137" s="256"/>
      <c r="D137" s="240" t="s">
        <v>159</v>
      </c>
      <c r="E137" s="257" t="s">
        <v>1</v>
      </c>
      <c r="F137" s="258" t="s">
        <v>1337</v>
      </c>
      <c r="G137" s="256"/>
      <c r="H137" s="259">
        <v>27.829999999999998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159</v>
      </c>
      <c r="AU137" s="265" t="s">
        <v>87</v>
      </c>
      <c r="AV137" s="14" t="s">
        <v>87</v>
      </c>
      <c r="AW137" s="14" t="s">
        <v>33</v>
      </c>
      <c r="AX137" s="14" t="s">
        <v>77</v>
      </c>
      <c r="AY137" s="265" t="s">
        <v>148</v>
      </c>
    </row>
    <row r="138" s="16" customFormat="1">
      <c r="A138" s="16"/>
      <c r="B138" s="277"/>
      <c r="C138" s="278"/>
      <c r="D138" s="240" t="s">
        <v>159</v>
      </c>
      <c r="E138" s="279" t="s">
        <v>864</v>
      </c>
      <c r="F138" s="280" t="s">
        <v>185</v>
      </c>
      <c r="G138" s="278"/>
      <c r="H138" s="281">
        <v>73.689999999999998</v>
      </c>
      <c r="I138" s="282"/>
      <c r="J138" s="278"/>
      <c r="K138" s="278"/>
      <c r="L138" s="283"/>
      <c r="M138" s="284"/>
      <c r="N138" s="285"/>
      <c r="O138" s="285"/>
      <c r="P138" s="285"/>
      <c r="Q138" s="285"/>
      <c r="R138" s="285"/>
      <c r="S138" s="285"/>
      <c r="T138" s="28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87" t="s">
        <v>159</v>
      </c>
      <c r="AU138" s="287" t="s">
        <v>87</v>
      </c>
      <c r="AV138" s="16" t="s">
        <v>155</v>
      </c>
      <c r="AW138" s="16" t="s">
        <v>33</v>
      </c>
      <c r="AX138" s="16" t="s">
        <v>85</v>
      </c>
      <c r="AY138" s="287" t="s">
        <v>148</v>
      </c>
    </row>
    <row r="139" s="2" customFormat="1" ht="24.15" customHeight="1">
      <c r="A139" s="39"/>
      <c r="B139" s="40"/>
      <c r="C139" s="227" t="s">
        <v>155</v>
      </c>
      <c r="D139" s="227" t="s">
        <v>150</v>
      </c>
      <c r="E139" s="228" t="s">
        <v>896</v>
      </c>
      <c r="F139" s="229" t="s">
        <v>897</v>
      </c>
      <c r="G139" s="230" t="s">
        <v>273</v>
      </c>
      <c r="H139" s="231">
        <v>73.689999999999998</v>
      </c>
      <c r="I139" s="232"/>
      <c r="J139" s="233">
        <f>ROUND(I139*H139,2)</f>
        <v>0</v>
      </c>
      <c r="K139" s="229" t="s">
        <v>154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0.45000000000000001</v>
      </c>
      <c r="T139" s="237">
        <f>S139*H139</f>
        <v>33.160499999999999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155</v>
      </c>
      <c r="AT139" s="238" t="s">
        <v>150</v>
      </c>
      <c r="AU139" s="238" t="s">
        <v>87</v>
      </c>
      <c r="AY139" s="18" t="s">
        <v>148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155</v>
      </c>
      <c r="BM139" s="238" t="s">
        <v>898</v>
      </c>
    </row>
    <row r="140" s="14" customFormat="1">
      <c r="A140" s="14"/>
      <c r="B140" s="255"/>
      <c r="C140" s="256"/>
      <c r="D140" s="240" t="s">
        <v>159</v>
      </c>
      <c r="E140" s="257" t="s">
        <v>1</v>
      </c>
      <c r="F140" s="258" t="s">
        <v>864</v>
      </c>
      <c r="G140" s="256"/>
      <c r="H140" s="259">
        <v>73.689999999999998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159</v>
      </c>
      <c r="AU140" s="265" t="s">
        <v>87</v>
      </c>
      <c r="AV140" s="14" t="s">
        <v>87</v>
      </c>
      <c r="AW140" s="14" t="s">
        <v>33</v>
      </c>
      <c r="AX140" s="14" t="s">
        <v>85</v>
      </c>
      <c r="AY140" s="265" t="s">
        <v>148</v>
      </c>
    </row>
    <row r="141" s="2" customFormat="1" ht="24.15" customHeight="1">
      <c r="A141" s="39"/>
      <c r="B141" s="40"/>
      <c r="C141" s="227" t="s">
        <v>191</v>
      </c>
      <c r="D141" s="227" t="s">
        <v>150</v>
      </c>
      <c r="E141" s="228" t="s">
        <v>899</v>
      </c>
      <c r="F141" s="229" t="s">
        <v>900</v>
      </c>
      <c r="G141" s="230" t="s">
        <v>273</v>
      </c>
      <c r="H141" s="231">
        <v>49.009999999999998</v>
      </c>
      <c r="I141" s="232"/>
      <c r="J141" s="233">
        <f>ROUND(I141*H141,2)</f>
        <v>0</v>
      </c>
      <c r="K141" s="229" t="s">
        <v>154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0.29999999999999999</v>
      </c>
      <c r="T141" s="237">
        <f>S141*H141</f>
        <v>14.702999999999999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155</v>
      </c>
      <c r="AT141" s="238" t="s">
        <v>150</v>
      </c>
      <c r="AU141" s="238" t="s">
        <v>87</v>
      </c>
      <c r="AY141" s="18" t="s">
        <v>148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155</v>
      </c>
      <c r="BM141" s="238" t="s">
        <v>901</v>
      </c>
    </row>
    <row r="142" s="14" customFormat="1">
      <c r="A142" s="14"/>
      <c r="B142" s="255"/>
      <c r="C142" s="256"/>
      <c r="D142" s="240" t="s">
        <v>159</v>
      </c>
      <c r="E142" s="257" t="s">
        <v>1</v>
      </c>
      <c r="F142" s="258" t="s">
        <v>1338</v>
      </c>
      <c r="G142" s="256"/>
      <c r="H142" s="259">
        <v>49.009999999999998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159</v>
      </c>
      <c r="AU142" s="265" t="s">
        <v>87</v>
      </c>
      <c r="AV142" s="14" t="s">
        <v>87</v>
      </c>
      <c r="AW142" s="14" t="s">
        <v>33</v>
      </c>
      <c r="AX142" s="14" t="s">
        <v>85</v>
      </c>
      <c r="AY142" s="265" t="s">
        <v>148</v>
      </c>
    </row>
    <row r="143" s="2" customFormat="1" ht="33" customHeight="1">
      <c r="A143" s="39"/>
      <c r="B143" s="40"/>
      <c r="C143" s="227" t="s">
        <v>201</v>
      </c>
      <c r="D143" s="227" t="s">
        <v>150</v>
      </c>
      <c r="E143" s="228" t="s">
        <v>915</v>
      </c>
      <c r="F143" s="229" t="s">
        <v>916</v>
      </c>
      <c r="G143" s="230" t="s">
        <v>204</v>
      </c>
      <c r="H143" s="231">
        <v>77.786000000000001</v>
      </c>
      <c r="I143" s="232"/>
      <c r="J143" s="233">
        <f>ROUND(I143*H143,2)</f>
        <v>0</v>
      </c>
      <c r="K143" s="229" t="s">
        <v>154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155</v>
      </c>
      <c r="AT143" s="238" t="s">
        <v>150</v>
      </c>
      <c r="AU143" s="238" t="s">
        <v>87</v>
      </c>
      <c r="AY143" s="18" t="s">
        <v>148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155</v>
      </c>
      <c r="BM143" s="238" t="s">
        <v>917</v>
      </c>
    </row>
    <row r="144" s="13" customFormat="1">
      <c r="A144" s="13"/>
      <c r="B144" s="245"/>
      <c r="C144" s="246"/>
      <c r="D144" s="240" t="s">
        <v>159</v>
      </c>
      <c r="E144" s="247" t="s">
        <v>1</v>
      </c>
      <c r="F144" s="248" t="s">
        <v>918</v>
      </c>
      <c r="G144" s="246"/>
      <c r="H144" s="247" t="s">
        <v>1</v>
      </c>
      <c r="I144" s="249"/>
      <c r="J144" s="246"/>
      <c r="K144" s="246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159</v>
      </c>
      <c r="AU144" s="254" t="s">
        <v>87</v>
      </c>
      <c r="AV144" s="13" t="s">
        <v>85</v>
      </c>
      <c r="AW144" s="13" t="s">
        <v>33</v>
      </c>
      <c r="AX144" s="13" t="s">
        <v>77</v>
      </c>
      <c r="AY144" s="254" t="s">
        <v>148</v>
      </c>
    </row>
    <row r="145" s="14" customFormat="1">
      <c r="A145" s="14"/>
      <c r="B145" s="255"/>
      <c r="C145" s="256"/>
      <c r="D145" s="240" t="s">
        <v>159</v>
      </c>
      <c r="E145" s="257" t="s">
        <v>1</v>
      </c>
      <c r="F145" s="258" t="s">
        <v>1339</v>
      </c>
      <c r="G145" s="256"/>
      <c r="H145" s="259">
        <v>55.031999999999996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159</v>
      </c>
      <c r="AU145" s="265" t="s">
        <v>87</v>
      </c>
      <c r="AV145" s="14" t="s">
        <v>87</v>
      </c>
      <c r="AW145" s="14" t="s">
        <v>33</v>
      </c>
      <c r="AX145" s="14" t="s">
        <v>77</v>
      </c>
      <c r="AY145" s="265" t="s">
        <v>148</v>
      </c>
    </row>
    <row r="146" s="14" customFormat="1">
      <c r="A146" s="14"/>
      <c r="B146" s="255"/>
      <c r="C146" s="256"/>
      <c r="D146" s="240" t="s">
        <v>159</v>
      </c>
      <c r="E146" s="257" t="s">
        <v>1</v>
      </c>
      <c r="F146" s="258" t="s">
        <v>1340</v>
      </c>
      <c r="G146" s="256"/>
      <c r="H146" s="259">
        <v>33.396000000000001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159</v>
      </c>
      <c r="AU146" s="265" t="s">
        <v>87</v>
      </c>
      <c r="AV146" s="14" t="s">
        <v>87</v>
      </c>
      <c r="AW146" s="14" t="s">
        <v>33</v>
      </c>
      <c r="AX146" s="14" t="s">
        <v>77</v>
      </c>
      <c r="AY146" s="265" t="s">
        <v>148</v>
      </c>
    </row>
    <row r="147" s="13" customFormat="1">
      <c r="A147" s="13"/>
      <c r="B147" s="245"/>
      <c r="C147" s="246"/>
      <c r="D147" s="240" t="s">
        <v>159</v>
      </c>
      <c r="E147" s="247" t="s">
        <v>1</v>
      </c>
      <c r="F147" s="248" t="s">
        <v>1341</v>
      </c>
      <c r="G147" s="246"/>
      <c r="H147" s="247" t="s">
        <v>1</v>
      </c>
      <c r="I147" s="249"/>
      <c r="J147" s="246"/>
      <c r="K147" s="246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159</v>
      </c>
      <c r="AU147" s="254" t="s">
        <v>87</v>
      </c>
      <c r="AV147" s="13" t="s">
        <v>85</v>
      </c>
      <c r="AW147" s="13" t="s">
        <v>33</v>
      </c>
      <c r="AX147" s="13" t="s">
        <v>77</v>
      </c>
      <c r="AY147" s="254" t="s">
        <v>148</v>
      </c>
    </row>
    <row r="148" s="14" customFormat="1">
      <c r="A148" s="14"/>
      <c r="B148" s="255"/>
      <c r="C148" s="256"/>
      <c r="D148" s="240" t="s">
        <v>159</v>
      </c>
      <c r="E148" s="257" t="s">
        <v>1</v>
      </c>
      <c r="F148" s="258" t="s">
        <v>1342</v>
      </c>
      <c r="G148" s="256"/>
      <c r="H148" s="259">
        <v>39.921999999999997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159</v>
      </c>
      <c r="AU148" s="265" t="s">
        <v>87</v>
      </c>
      <c r="AV148" s="14" t="s">
        <v>87</v>
      </c>
      <c r="AW148" s="14" t="s">
        <v>33</v>
      </c>
      <c r="AX148" s="14" t="s">
        <v>77</v>
      </c>
      <c r="AY148" s="265" t="s">
        <v>148</v>
      </c>
    </row>
    <row r="149" s="14" customFormat="1">
      <c r="A149" s="14"/>
      <c r="B149" s="255"/>
      <c r="C149" s="256"/>
      <c r="D149" s="240" t="s">
        <v>159</v>
      </c>
      <c r="E149" s="257" t="s">
        <v>1</v>
      </c>
      <c r="F149" s="258" t="s">
        <v>1343</v>
      </c>
      <c r="G149" s="256"/>
      <c r="H149" s="259">
        <v>27.222000000000001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159</v>
      </c>
      <c r="AU149" s="265" t="s">
        <v>87</v>
      </c>
      <c r="AV149" s="14" t="s">
        <v>87</v>
      </c>
      <c r="AW149" s="14" t="s">
        <v>33</v>
      </c>
      <c r="AX149" s="14" t="s">
        <v>77</v>
      </c>
      <c r="AY149" s="265" t="s">
        <v>148</v>
      </c>
    </row>
    <row r="150" s="16" customFormat="1">
      <c r="A150" s="16"/>
      <c r="B150" s="277"/>
      <c r="C150" s="278"/>
      <c r="D150" s="240" t="s">
        <v>159</v>
      </c>
      <c r="E150" s="279" t="s">
        <v>856</v>
      </c>
      <c r="F150" s="280" t="s">
        <v>185</v>
      </c>
      <c r="G150" s="278"/>
      <c r="H150" s="281">
        <v>155.572</v>
      </c>
      <c r="I150" s="282"/>
      <c r="J150" s="278"/>
      <c r="K150" s="278"/>
      <c r="L150" s="283"/>
      <c r="M150" s="284"/>
      <c r="N150" s="285"/>
      <c r="O150" s="285"/>
      <c r="P150" s="285"/>
      <c r="Q150" s="285"/>
      <c r="R150" s="285"/>
      <c r="S150" s="285"/>
      <c r="T150" s="28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87" t="s">
        <v>159</v>
      </c>
      <c r="AU150" s="287" t="s">
        <v>87</v>
      </c>
      <c r="AV150" s="16" t="s">
        <v>155</v>
      </c>
      <c r="AW150" s="16" t="s">
        <v>33</v>
      </c>
      <c r="AX150" s="16" t="s">
        <v>85</v>
      </c>
      <c r="AY150" s="287" t="s">
        <v>148</v>
      </c>
    </row>
    <row r="151" s="13" customFormat="1">
      <c r="A151" s="13"/>
      <c r="B151" s="245"/>
      <c r="C151" s="246"/>
      <c r="D151" s="240" t="s">
        <v>159</v>
      </c>
      <c r="E151" s="247" t="s">
        <v>1</v>
      </c>
      <c r="F151" s="248" t="s">
        <v>927</v>
      </c>
      <c r="G151" s="246"/>
      <c r="H151" s="247" t="s">
        <v>1</v>
      </c>
      <c r="I151" s="249"/>
      <c r="J151" s="246"/>
      <c r="K151" s="246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159</v>
      </c>
      <c r="AU151" s="254" t="s">
        <v>87</v>
      </c>
      <c r="AV151" s="13" t="s">
        <v>85</v>
      </c>
      <c r="AW151" s="13" t="s">
        <v>33</v>
      </c>
      <c r="AX151" s="13" t="s">
        <v>77</v>
      </c>
      <c r="AY151" s="254" t="s">
        <v>148</v>
      </c>
    </row>
    <row r="152" s="14" customFormat="1">
      <c r="A152" s="14"/>
      <c r="B152" s="255"/>
      <c r="C152" s="256"/>
      <c r="D152" s="240" t="s">
        <v>159</v>
      </c>
      <c r="E152" s="256"/>
      <c r="F152" s="258" t="s">
        <v>1344</v>
      </c>
      <c r="G152" s="256"/>
      <c r="H152" s="259">
        <v>77.786000000000001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159</v>
      </c>
      <c r="AU152" s="265" t="s">
        <v>87</v>
      </c>
      <c r="AV152" s="14" t="s">
        <v>87</v>
      </c>
      <c r="AW152" s="14" t="s">
        <v>4</v>
      </c>
      <c r="AX152" s="14" t="s">
        <v>85</v>
      </c>
      <c r="AY152" s="265" t="s">
        <v>148</v>
      </c>
    </row>
    <row r="153" s="2" customFormat="1" ht="33" customHeight="1">
      <c r="A153" s="39"/>
      <c r="B153" s="40"/>
      <c r="C153" s="227" t="s">
        <v>220</v>
      </c>
      <c r="D153" s="227" t="s">
        <v>150</v>
      </c>
      <c r="E153" s="228" t="s">
        <v>929</v>
      </c>
      <c r="F153" s="229" t="s">
        <v>930</v>
      </c>
      <c r="G153" s="230" t="s">
        <v>204</v>
      </c>
      <c r="H153" s="231">
        <v>77.786000000000001</v>
      </c>
      <c r="I153" s="232"/>
      <c r="J153" s="233">
        <f>ROUND(I153*H153,2)</f>
        <v>0</v>
      </c>
      <c r="K153" s="229" t="s">
        <v>154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155</v>
      </c>
      <c r="AT153" s="238" t="s">
        <v>150</v>
      </c>
      <c r="AU153" s="238" t="s">
        <v>87</v>
      </c>
      <c r="AY153" s="18" t="s">
        <v>148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155</v>
      </c>
      <c r="BM153" s="238" t="s">
        <v>931</v>
      </c>
    </row>
    <row r="154" s="14" customFormat="1">
      <c r="A154" s="14"/>
      <c r="B154" s="255"/>
      <c r="C154" s="256"/>
      <c r="D154" s="240" t="s">
        <v>159</v>
      </c>
      <c r="E154" s="257" t="s">
        <v>1</v>
      </c>
      <c r="F154" s="258" t="s">
        <v>856</v>
      </c>
      <c r="G154" s="256"/>
      <c r="H154" s="259">
        <v>155.572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159</v>
      </c>
      <c r="AU154" s="265" t="s">
        <v>87</v>
      </c>
      <c r="AV154" s="14" t="s">
        <v>87</v>
      </c>
      <c r="AW154" s="14" t="s">
        <v>33</v>
      </c>
      <c r="AX154" s="14" t="s">
        <v>85</v>
      </c>
      <c r="AY154" s="265" t="s">
        <v>148</v>
      </c>
    </row>
    <row r="155" s="13" customFormat="1">
      <c r="A155" s="13"/>
      <c r="B155" s="245"/>
      <c r="C155" s="246"/>
      <c r="D155" s="240" t="s">
        <v>159</v>
      </c>
      <c r="E155" s="247" t="s">
        <v>1</v>
      </c>
      <c r="F155" s="248" t="s">
        <v>927</v>
      </c>
      <c r="G155" s="246"/>
      <c r="H155" s="247" t="s">
        <v>1</v>
      </c>
      <c r="I155" s="249"/>
      <c r="J155" s="246"/>
      <c r="K155" s="246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159</v>
      </c>
      <c r="AU155" s="254" t="s">
        <v>87</v>
      </c>
      <c r="AV155" s="13" t="s">
        <v>85</v>
      </c>
      <c r="AW155" s="13" t="s">
        <v>33</v>
      </c>
      <c r="AX155" s="13" t="s">
        <v>77</v>
      </c>
      <c r="AY155" s="254" t="s">
        <v>148</v>
      </c>
    </row>
    <row r="156" s="14" customFormat="1">
      <c r="A156" s="14"/>
      <c r="B156" s="255"/>
      <c r="C156" s="256"/>
      <c r="D156" s="240" t="s">
        <v>159</v>
      </c>
      <c r="E156" s="256"/>
      <c r="F156" s="258" t="s">
        <v>1344</v>
      </c>
      <c r="G156" s="256"/>
      <c r="H156" s="259">
        <v>77.786000000000001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159</v>
      </c>
      <c r="AU156" s="265" t="s">
        <v>87</v>
      </c>
      <c r="AV156" s="14" t="s">
        <v>87</v>
      </c>
      <c r="AW156" s="14" t="s">
        <v>4</v>
      </c>
      <c r="AX156" s="14" t="s">
        <v>85</v>
      </c>
      <c r="AY156" s="265" t="s">
        <v>148</v>
      </c>
    </row>
    <row r="157" s="2" customFormat="1" ht="21.75" customHeight="1">
      <c r="A157" s="39"/>
      <c r="B157" s="40"/>
      <c r="C157" s="227" t="s">
        <v>265</v>
      </c>
      <c r="D157" s="227" t="s">
        <v>150</v>
      </c>
      <c r="E157" s="228" t="s">
        <v>935</v>
      </c>
      <c r="F157" s="229" t="s">
        <v>936</v>
      </c>
      <c r="G157" s="230" t="s">
        <v>273</v>
      </c>
      <c r="H157" s="231">
        <v>404.91000000000002</v>
      </c>
      <c r="I157" s="232"/>
      <c r="J157" s="233">
        <f>ROUND(I157*H157,2)</f>
        <v>0</v>
      </c>
      <c r="K157" s="229" t="s">
        <v>154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0.00084000000000000003</v>
      </c>
      <c r="R157" s="236">
        <f>Q157*H157</f>
        <v>0.34012440000000005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155</v>
      </c>
      <c r="AT157" s="238" t="s">
        <v>150</v>
      </c>
      <c r="AU157" s="238" t="s">
        <v>87</v>
      </c>
      <c r="AY157" s="18" t="s">
        <v>148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155</v>
      </c>
      <c r="BM157" s="238" t="s">
        <v>937</v>
      </c>
    </row>
    <row r="158" s="14" customFormat="1">
      <c r="A158" s="14"/>
      <c r="B158" s="255"/>
      <c r="C158" s="256"/>
      <c r="D158" s="240" t="s">
        <v>159</v>
      </c>
      <c r="E158" s="257" t="s">
        <v>1</v>
      </c>
      <c r="F158" s="258" t="s">
        <v>1345</v>
      </c>
      <c r="G158" s="256"/>
      <c r="H158" s="259">
        <v>404.91000000000002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159</v>
      </c>
      <c r="AU158" s="265" t="s">
        <v>87</v>
      </c>
      <c r="AV158" s="14" t="s">
        <v>87</v>
      </c>
      <c r="AW158" s="14" t="s">
        <v>33</v>
      </c>
      <c r="AX158" s="14" t="s">
        <v>77</v>
      </c>
      <c r="AY158" s="265" t="s">
        <v>148</v>
      </c>
    </row>
    <row r="159" s="16" customFormat="1">
      <c r="A159" s="16"/>
      <c r="B159" s="277"/>
      <c r="C159" s="278"/>
      <c r="D159" s="240" t="s">
        <v>159</v>
      </c>
      <c r="E159" s="279" t="s">
        <v>1</v>
      </c>
      <c r="F159" s="280" t="s">
        <v>185</v>
      </c>
      <c r="G159" s="278"/>
      <c r="H159" s="281">
        <v>404.91000000000002</v>
      </c>
      <c r="I159" s="282"/>
      <c r="J159" s="278"/>
      <c r="K159" s="278"/>
      <c r="L159" s="283"/>
      <c r="M159" s="284"/>
      <c r="N159" s="285"/>
      <c r="O159" s="285"/>
      <c r="P159" s="285"/>
      <c r="Q159" s="285"/>
      <c r="R159" s="285"/>
      <c r="S159" s="285"/>
      <c r="T159" s="28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87" t="s">
        <v>159</v>
      </c>
      <c r="AU159" s="287" t="s">
        <v>87</v>
      </c>
      <c r="AV159" s="16" t="s">
        <v>155</v>
      </c>
      <c r="AW159" s="16" t="s">
        <v>33</v>
      </c>
      <c r="AX159" s="16" t="s">
        <v>85</v>
      </c>
      <c r="AY159" s="287" t="s">
        <v>148</v>
      </c>
    </row>
    <row r="160" s="2" customFormat="1" ht="24.15" customHeight="1">
      <c r="A160" s="39"/>
      <c r="B160" s="40"/>
      <c r="C160" s="227" t="s">
        <v>270</v>
      </c>
      <c r="D160" s="227" t="s">
        <v>150</v>
      </c>
      <c r="E160" s="228" t="s">
        <v>939</v>
      </c>
      <c r="F160" s="229" t="s">
        <v>940</v>
      </c>
      <c r="G160" s="230" t="s">
        <v>273</v>
      </c>
      <c r="H160" s="231">
        <v>404.91000000000002</v>
      </c>
      <c r="I160" s="232"/>
      <c r="J160" s="233">
        <f>ROUND(I160*H160,2)</f>
        <v>0</v>
      </c>
      <c r="K160" s="229" t="s">
        <v>154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155</v>
      </c>
      <c r="AT160" s="238" t="s">
        <v>150</v>
      </c>
      <c r="AU160" s="238" t="s">
        <v>87</v>
      </c>
      <c r="AY160" s="18" t="s">
        <v>148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155</v>
      </c>
      <c r="BM160" s="238" t="s">
        <v>941</v>
      </c>
    </row>
    <row r="161" s="2" customFormat="1" ht="37.8" customHeight="1">
      <c r="A161" s="39"/>
      <c r="B161" s="40"/>
      <c r="C161" s="227" t="s">
        <v>287</v>
      </c>
      <c r="D161" s="227" t="s">
        <v>150</v>
      </c>
      <c r="E161" s="228" t="s">
        <v>942</v>
      </c>
      <c r="F161" s="229" t="s">
        <v>943</v>
      </c>
      <c r="G161" s="230" t="s">
        <v>204</v>
      </c>
      <c r="H161" s="231">
        <v>65.385999999999996</v>
      </c>
      <c r="I161" s="232"/>
      <c r="J161" s="233">
        <f>ROUND(I161*H161,2)</f>
        <v>0</v>
      </c>
      <c r="K161" s="229" t="s">
        <v>154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155</v>
      </c>
      <c r="AT161" s="238" t="s">
        <v>150</v>
      </c>
      <c r="AU161" s="238" t="s">
        <v>87</v>
      </c>
      <c r="AY161" s="18" t="s">
        <v>148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155</v>
      </c>
      <c r="BM161" s="238" t="s">
        <v>944</v>
      </c>
    </row>
    <row r="162" s="14" customFormat="1">
      <c r="A162" s="14"/>
      <c r="B162" s="255"/>
      <c r="C162" s="256"/>
      <c r="D162" s="240" t="s">
        <v>159</v>
      </c>
      <c r="E162" s="257" t="s">
        <v>1</v>
      </c>
      <c r="F162" s="258" t="s">
        <v>860</v>
      </c>
      <c r="G162" s="256"/>
      <c r="H162" s="259">
        <v>130.77099999999999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159</v>
      </c>
      <c r="AU162" s="265" t="s">
        <v>87</v>
      </c>
      <c r="AV162" s="14" t="s">
        <v>87</v>
      </c>
      <c r="AW162" s="14" t="s">
        <v>33</v>
      </c>
      <c r="AX162" s="14" t="s">
        <v>85</v>
      </c>
      <c r="AY162" s="265" t="s">
        <v>148</v>
      </c>
    </row>
    <row r="163" s="13" customFormat="1">
      <c r="A163" s="13"/>
      <c r="B163" s="245"/>
      <c r="C163" s="246"/>
      <c r="D163" s="240" t="s">
        <v>159</v>
      </c>
      <c r="E163" s="247" t="s">
        <v>1</v>
      </c>
      <c r="F163" s="248" t="s">
        <v>927</v>
      </c>
      <c r="G163" s="246"/>
      <c r="H163" s="247" t="s">
        <v>1</v>
      </c>
      <c r="I163" s="249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159</v>
      </c>
      <c r="AU163" s="254" t="s">
        <v>87</v>
      </c>
      <c r="AV163" s="13" t="s">
        <v>85</v>
      </c>
      <c r="AW163" s="13" t="s">
        <v>33</v>
      </c>
      <c r="AX163" s="13" t="s">
        <v>77</v>
      </c>
      <c r="AY163" s="254" t="s">
        <v>148</v>
      </c>
    </row>
    <row r="164" s="14" customFormat="1">
      <c r="A164" s="14"/>
      <c r="B164" s="255"/>
      <c r="C164" s="256"/>
      <c r="D164" s="240" t="s">
        <v>159</v>
      </c>
      <c r="E164" s="256"/>
      <c r="F164" s="258" t="s">
        <v>1346</v>
      </c>
      <c r="G164" s="256"/>
      <c r="H164" s="259">
        <v>65.385999999999996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159</v>
      </c>
      <c r="AU164" s="265" t="s">
        <v>87</v>
      </c>
      <c r="AV164" s="14" t="s">
        <v>87</v>
      </c>
      <c r="AW164" s="14" t="s">
        <v>4</v>
      </c>
      <c r="AX164" s="14" t="s">
        <v>85</v>
      </c>
      <c r="AY164" s="265" t="s">
        <v>148</v>
      </c>
    </row>
    <row r="165" s="2" customFormat="1" ht="37.8" customHeight="1">
      <c r="A165" s="39"/>
      <c r="B165" s="40"/>
      <c r="C165" s="227" t="s">
        <v>292</v>
      </c>
      <c r="D165" s="227" t="s">
        <v>150</v>
      </c>
      <c r="E165" s="228" t="s">
        <v>946</v>
      </c>
      <c r="F165" s="229" t="s">
        <v>947</v>
      </c>
      <c r="G165" s="230" t="s">
        <v>204</v>
      </c>
      <c r="H165" s="231">
        <v>65.385999999999996</v>
      </c>
      <c r="I165" s="232"/>
      <c r="J165" s="233">
        <f>ROUND(I165*H165,2)</f>
        <v>0</v>
      </c>
      <c r="K165" s="229" t="s">
        <v>154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155</v>
      </c>
      <c r="AT165" s="238" t="s">
        <v>150</v>
      </c>
      <c r="AU165" s="238" t="s">
        <v>87</v>
      </c>
      <c r="AY165" s="18" t="s">
        <v>148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155</v>
      </c>
      <c r="BM165" s="238" t="s">
        <v>948</v>
      </c>
    </row>
    <row r="166" s="14" customFormat="1">
      <c r="A166" s="14"/>
      <c r="B166" s="255"/>
      <c r="C166" s="256"/>
      <c r="D166" s="240" t="s">
        <v>159</v>
      </c>
      <c r="E166" s="257" t="s">
        <v>1</v>
      </c>
      <c r="F166" s="258" t="s">
        <v>860</v>
      </c>
      <c r="G166" s="256"/>
      <c r="H166" s="259">
        <v>130.77099999999999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159</v>
      </c>
      <c r="AU166" s="265" t="s">
        <v>87</v>
      </c>
      <c r="AV166" s="14" t="s">
        <v>87</v>
      </c>
      <c r="AW166" s="14" t="s">
        <v>33</v>
      </c>
      <c r="AX166" s="14" t="s">
        <v>85</v>
      </c>
      <c r="AY166" s="265" t="s">
        <v>148</v>
      </c>
    </row>
    <row r="167" s="13" customFormat="1">
      <c r="A167" s="13"/>
      <c r="B167" s="245"/>
      <c r="C167" s="246"/>
      <c r="D167" s="240" t="s">
        <v>159</v>
      </c>
      <c r="E167" s="247" t="s">
        <v>1</v>
      </c>
      <c r="F167" s="248" t="s">
        <v>927</v>
      </c>
      <c r="G167" s="246"/>
      <c r="H167" s="247" t="s">
        <v>1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159</v>
      </c>
      <c r="AU167" s="254" t="s">
        <v>87</v>
      </c>
      <c r="AV167" s="13" t="s">
        <v>85</v>
      </c>
      <c r="AW167" s="13" t="s">
        <v>33</v>
      </c>
      <c r="AX167" s="13" t="s">
        <v>77</v>
      </c>
      <c r="AY167" s="254" t="s">
        <v>148</v>
      </c>
    </row>
    <row r="168" s="14" customFormat="1">
      <c r="A168" s="14"/>
      <c r="B168" s="255"/>
      <c r="C168" s="256"/>
      <c r="D168" s="240" t="s">
        <v>159</v>
      </c>
      <c r="E168" s="256"/>
      <c r="F168" s="258" t="s">
        <v>1346</v>
      </c>
      <c r="G168" s="256"/>
      <c r="H168" s="259">
        <v>65.385999999999996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159</v>
      </c>
      <c r="AU168" s="265" t="s">
        <v>87</v>
      </c>
      <c r="AV168" s="14" t="s">
        <v>87</v>
      </c>
      <c r="AW168" s="14" t="s">
        <v>4</v>
      </c>
      <c r="AX168" s="14" t="s">
        <v>85</v>
      </c>
      <c r="AY168" s="265" t="s">
        <v>148</v>
      </c>
    </row>
    <row r="169" s="2" customFormat="1" ht="37.8" customHeight="1">
      <c r="A169" s="39"/>
      <c r="B169" s="40"/>
      <c r="C169" s="227" t="s">
        <v>8</v>
      </c>
      <c r="D169" s="227" t="s">
        <v>150</v>
      </c>
      <c r="E169" s="228" t="s">
        <v>293</v>
      </c>
      <c r="F169" s="229" t="s">
        <v>294</v>
      </c>
      <c r="G169" s="230" t="s">
        <v>204</v>
      </c>
      <c r="H169" s="231">
        <v>52.786999999999999</v>
      </c>
      <c r="I169" s="232"/>
      <c r="J169" s="233">
        <f>ROUND(I169*H169,2)</f>
        <v>0</v>
      </c>
      <c r="K169" s="229" t="s">
        <v>154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155</v>
      </c>
      <c r="AT169" s="238" t="s">
        <v>150</v>
      </c>
      <c r="AU169" s="238" t="s">
        <v>87</v>
      </c>
      <c r="AY169" s="18" t="s">
        <v>148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155</v>
      </c>
      <c r="BM169" s="238" t="s">
        <v>949</v>
      </c>
    </row>
    <row r="170" s="14" customFormat="1">
      <c r="A170" s="14"/>
      <c r="B170" s="255"/>
      <c r="C170" s="256"/>
      <c r="D170" s="240" t="s">
        <v>159</v>
      </c>
      <c r="E170" s="257" t="s">
        <v>1</v>
      </c>
      <c r="F170" s="258" t="s">
        <v>317</v>
      </c>
      <c r="G170" s="256"/>
      <c r="H170" s="259">
        <v>105.57299999999999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159</v>
      </c>
      <c r="AU170" s="265" t="s">
        <v>87</v>
      </c>
      <c r="AV170" s="14" t="s">
        <v>87</v>
      </c>
      <c r="AW170" s="14" t="s">
        <v>33</v>
      </c>
      <c r="AX170" s="14" t="s">
        <v>85</v>
      </c>
      <c r="AY170" s="265" t="s">
        <v>148</v>
      </c>
    </row>
    <row r="171" s="13" customFormat="1">
      <c r="A171" s="13"/>
      <c r="B171" s="245"/>
      <c r="C171" s="246"/>
      <c r="D171" s="240" t="s">
        <v>159</v>
      </c>
      <c r="E171" s="247" t="s">
        <v>1</v>
      </c>
      <c r="F171" s="248" t="s">
        <v>927</v>
      </c>
      <c r="G171" s="246"/>
      <c r="H171" s="247" t="s">
        <v>1</v>
      </c>
      <c r="I171" s="249"/>
      <c r="J171" s="246"/>
      <c r="K171" s="246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159</v>
      </c>
      <c r="AU171" s="254" t="s">
        <v>87</v>
      </c>
      <c r="AV171" s="13" t="s">
        <v>85</v>
      </c>
      <c r="AW171" s="13" t="s">
        <v>33</v>
      </c>
      <c r="AX171" s="13" t="s">
        <v>77</v>
      </c>
      <c r="AY171" s="254" t="s">
        <v>148</v>
      </c>
    </row>
    <row r="172" s="14" customFormat="1">
      <c r="A172" s="14"/>
      <c r="B172" s="255"/>
      <c r="C172" s="256"/>
      <c r="D172" s="240" t="s">
        <v>159</v>
      </c>
      <c r="E172" s="256"/>
      <c r="F172" s="258" t="s">
        <v>1347</v>
      </c>
      <c r="G172" s="256"/>
      <c r="H172" s="259">
        <v>52.786999999999999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159</v>
      </c>
      <c r="AU172" s="265" t="s">
        <v>87</v>
      </c>
      <c r="AV172" s="14" t="s">
        <v>87</v>
      </c>
      <c r="AW172" s="14" t="s">
        <v>4</v>
      </c>
      <c r="AX172" s="14" t="s">
        <v>85</v>
      </c>
      <c r="AY172" s="265" t="s">
        <v>148</v>
      </c>
    </row>
    <row r="173" s="2" customFormat="1" ht="37.8" customHeight="1">
      <c r="A173" s="39"/>
      <c r="B173" s="40"/>
      <c r="C173" s="227" t="s">
        <v>302</v>
      </c>
      <c r="D173" s="227" t="s">
        <v>150</v>
      </c>
      <c r="E173" s="228" t="s">
        <v>298</v>
      </c>
      <c r="F173" s="229" t="s">
        <v>299</v>
      </c>
      <c r="G173" s="230" t="s">
        <v>204</v>
      </c>
      <c r="H173" s="231">
        <v>105.57299999999999</v>
      </c>
      <c r="I173" s="232"/>
      <c r="J173" s="233">
        <f>ROUND(I173*H173,2)</f>
        <v>0</v>
      </c>
      <c r="K173" s="229" t="s">
        <v>154</v>
      </c>
      <c r="L173" s="45"/>
      <c r="M173" s="234" t="s">
        <v>1</v>
      </c>
      <c r="N173" s="235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155</v>
      </c>
      <c r="AT173" s="238" t="s">
        <v>150</v>
      </c>
      <c r="AU173" s="238" t="s">
        <v>87</v>
      </c>
      <c r="AY173" s="18" t="s">
        <v>148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155</v>
      </c>
      <c r="BM173" s="238" t="s">
        <v>951</v>
      </c>
    </row>
    <row r="174" s="14" customFormat="1">
      <c r="A174" s="14"/>
      <c r="B174" s="255"/>
      <c r="C174" s="256"/>
      <c r="D174" s="240" t="s">
        <v>159</v>
      </c>
      <c r="E174" s="257" t="s">
        <v>1</v>
      </c>
      <c r="F174" s="258" t="s">
        <v>952</v>
      </c>
      <c r="G174" s="256"/>
      <c r="H174" s="259">
        <v>211.14599999999999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159</v>
      </c>
      <c r="AU174" s="265" t="s">
        <v>87</v>
      </c>
      <c r="AV174" s="14" t="s">
        <v>87</v>
      </c>
      <c r="AW174" s="14" t="s">
        <v>33</v>
      </c>
      <c r="AX174" s="14" t="s">
        <v>85</v>
      </c>
      <c r="AY174" s="265" t="s">
        <v>148</v>
      </c>
    </row>
    <row r="175" s="13" customFormat="1">
      <c r="A175" s="13"/>
      <c r="B175" s="245"/>
      <c r="C175" s="246"/>
      <c r="D175" s="240" t="s">
        <v>159</v>
      </c>
      <c r="E175" s="247" t="s">
        <v>1</v>
      </c>
      <c r="F175" s="248" t="s">
        <v>927</v>
      </c>
      <c r="G175" s="246"/>
      <c r="H175" s="247" t="s">
        <v>1</v>
      </c>
      <c r="I175" s="249"/>
      <c r="J175" s="246"/>
      <c r="K175" s="246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159</v>
      </c>
      <c r="AU175" s="254" t="s">
        <v>87</v>
      </c>
      <c r="AV175" s="13" t="s">
        <v>85</v>
      </c>
      <c r="AW175" s="13" t="s">
        <v>33</v>
      </c>
      <c r="AX175" s="13" t="s">
        <v>77</v>
      </c>
      <c r="AY175" s="254" t="s">
        <v>148</v>
      </c>
    </row>
    <row r="176" s="14" customFormat="1">
      <c r="A176" s="14"/>
      <c r="B176" s="255"/>
      <c r="C176" s="256"/>
      <c r="D176" s="240" t="s">
        <v>159</v>
      </c>
      <c r="E176" s="256"/>
      <c r="F176" s="258" t="s">
        <v>1348</v>
      </c>
      <c r="G176" s="256"/>
      <c r="H176" s="259">
        <v>105.57299999999999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159</v>
      </c>
      <c r="AU176" s="265" t="s">
        <v>87</v>
      </c>
      <c r="AV176" s="14" t="s">
        <v>87</v>
      </c>
      <c r="AW176" s="14" t="s">
        <v>4</v>
      </c>
      <c r="AX176" s="14" t="s">
        <v>85</v>
      </c>
      <c r="AY176" s="265" t="s">
        <v>148</v>
      </c>
    </row>
    <row r="177" s="2" customFormat="1" ht="37.8" customHeight="1">
      <c r="A177" s="39"/>
      <c r="B177" s="40"/>
      <c r="C177" s="227" t="s">
        <v>307</v>
      </c>
      <c r="D177" s="227" t="s">
        <v>150</v>
      </c>
      <c r="E177" s="228" t="s">
        <v>303</v>
      </c>
      <c r="F177" s="229" t="s">
        <v>304</v>
      </c>
      <c r="G177" s="230" t="s">
        <v>204</v>
      </c>
      <c r="H177" s="231">
        <v>52.786999999999999</v>
      </c>
      <c r="I177" s="232"/>
      <c r="J177" s="233">
        <f>ROUND(I177*H177,2)</f>
        <v>0</v>
      </c>
      <c r="K177" s="229" t="s">
        <v>154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155</v>
      </c>
      <c r="AT177" s="238" t="s">
        <v>150</v>
      </c>
      <c r="AU177" s="238" t="s">
        <v>87</v>
      </c>
      <c r="AY177" s="18" t="s">
        <v>148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155</v>
      </c>
      <c r="BM177" s="238" t="s">
        <v>954</v>
      </c>
    </row>
    <row r="178" s="14" customFormat="1">
      <c r="A178" s="14"/>
      <c r="B178" s="255"/>
      <c r="C178" s="256"/>
      <c r="D178" s="240" t="s">
        <v>159</v>
      </c>
      <c r="E178" s="257" t="s">
        <v>1</v>
      </c>
      <c r="F178" s="258" t="s">
        <v>317</v>
      </c>
      <c r="G178" s="256"/>
      <c r="H178" s="259">
        <v>105.57299999999999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159</v>
      </c>
      <c r="AU178" s="265" t="s">
        <v>87</v>
      </c>
      <c r="AV178" s="14" t="s">
        <v>87</v>
      </c>
      <c r="AW178" s="14" t="s">
        <v>33</v>
      </c>
      <c r="AX178" s="14" t="s">
        <v>85</v>
      </c>
      <c r="AY178" s="265" t="s">
        <v>148</v>
      </c>
    </row>
    <row r="179" s="13" customFormat="1">
      <c r="A179" s="13"/>
      <c r="B179" s="245"/>
      <c r="C179" s="246"/>
      <c r="D179" s="240" t="s">
        <v>159</v>
      </c>
      <c r="E179" s="247" t="s">
        <v>1</v>
      </c>
      <c r="F179" s="248" t="s">
        <v>927</v>
      </c>
      <c r="G179" s="246"/>
      <c r="H179" s="247" t="s">
        <v>1</v>
      </c>
      <c r="I179" s="249"/>
      <c r="J179" s="246"/>
      <c r="K179" s="246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159</v>
      </c>
      <c r="AU179" s="254" t="s">
        <v>87</v>
      </c>
      <c r="AV179" s="13" t="s">
        <v>85</v>
      </c>
      <c r="AW179" s="13" t="s">
        <v>33</v>
      </c>
      <c r="AX179" s="13" t="s">
        <v>77</v>
      </c>
      <c r="AY179" s="254" t="s">
        <v>148</v>
      </c>
    </row>
    <row r="180" s="14" customFormat="1">
      <c r="A180" s="14"/>
      <c r="B180" s="255"/>
      <c r="C180" s="256"/>
      <c r="D180" s="240" t="s">
        <v>159</v>
      </c>
      <c r="E180" s="256"/>
      <c r="F180" s="258" t="s">
        <v>1347</v>
      </c>
      <c r="G180" s="256"/>
      <c r="H180" s="259">
        <v>52.786999999999999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159</v>
      </c>
      <c r="AU180" s="265" t="s">
        <v>87</v>
      </c>
      <c r="AV180" s="14" t="s">
        <v>87</v>
      </c>
      <c r="AW180" s="14" t="s">
        <v>4</v>
      </c>
      <c r="AX180" s="14" t="s">
        <v>85</v>
      </c>
      <c r="AY180" s="265" t="s">
        <v>148</v>
      </c>
    </row>
    <row r="181" s="2" customFormat="1" ht="37.8" customHeight="1">
      <c r="A181" s="39"/>
      <c r="B181" s="40"/>
      <c r="C181" s="227" t="s">
        <v>312</v>
      </c>
      <c r="D181" s="227" t="s">
        <v>150</v>
      </c>
      <c r="E181" s="228" t="s">
        <v>308</v>
      </c>
      <c r="F181" s="229" t="s">
        <v>309</v>
      </c>
      <c r="G181" s="230" t="s">
        <v>204</v>
      </c>
      <c r="H181" s="231">
        <v>105.57299999999999</v>
      </c>
      <c r="I181" s="232"/>
      <c r="J181" s="233">
        <f>ROUND(I181*H181,2)</f>
        <v>0</v>
      </c>
      <c r="K181" s="229" t="s">
        <v>154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155</v>
      </c>
      <c r="AT181" s="238" t="s">
        <v>150</v>
      </c>
      <c r="AU181" s="238" t="s">
        <v>87</v>
      </c>
      <c r="AY181" s="18" t="s">
        <v>148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155</v>
      </c>
      <c r="BM181" s="238" t="s">
        <v>955</v>
      </c>
    </row>
    <row r="182" s="14" customFormat="1">
      <c r="A182" s="14"/>
      <c r="B182" s="255"/>
      <c r="C182" s="256"/>
      <c r="D182" s="240" t="s">
        <v>159</v>
      </c>
      <c r="E182" s="257" t="s">
        <v>1</v>
      </c>
      <c r="F182" s="258" t="s">
        <v>952</v>
      </c>
      <c r="G182" s="256"/>
      <c r="H182" s="259">
        <v>211.14599999999999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159</v>
      </c>
      <c r="AU182" s="265" t="s">
        <v>87</v>
      </c>
      <c r="AV182" s="14" t="s">
        <v>87</v>
      </c>
      <c r="AW182" s="14" t="s">
        <v>33</v>
      </c>
      <c r="AX182" s="14" t="s">
        <v>85</v>
      </c>
      <c r="AY182" s="265" t="s">
        <v>148</v>
      </c>
    </row>
    <row r="183" s="13" customFormat="1">
      <c r="A183" s="13"/>
      <c r="B183" s="245"/>
      <c r="C183" s="246"/>
      <c r="D183" s="240" t="s">
        <v>159</v>
      </c>
      <c r="E183" s="247" t="s">
        <v>1</v>
      </c>
      <c r="F183" s="248" t="s">
        <v>927</v>
      </c>
      <c r="G183" s="246"/>
      <c r="H183" s="247" t="s">
        <v>1</v>
      </c>
      <c r="I183" s="249"/>
      <c r="J183" s="246"/>
      <c r="K183" s="246"/>
      <c r="L183" s="250"/>
      <c r="M183" s="251"/>
      <c r="N183" s="252"/>
      <c r="O183" s="252"/>
      <c r="P183" s="252"/>
      <c r="Q183" s="252"/>
      <c r="R183" s="252"/>
      <c r="S183" s="252"/>
      <c r="T183" s="25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4" t="s">
        <v>159</v>
      </c>
      <c r="AU183" s="254" t="s">
        <v>87</v>
      </c>
      <c r="AV183" s="13" t="s">
        <v>85</v>
      </c>
      <c r="AW183" s="13" t="s">
        <v>33</v>
      </c>
      <c r="AX183" s="13" t="s">
        <v>77</v>
      </c>
      <c r="AY183" s="254" t="s">
        <v>148</v>
      </c>
    </row>
    <row r="184" s="14" customFormat="1">
      <c r="A184" s="14"/>
      <c r="B184" s="255"/>
      <c r="C184" s="256"/>
      <c r="D184" s="240" t="s">
        <v>159</v>
      </c>
      <c r="E184" s="256"/>
      <c r="F184" s="258" t="s">
        <v>1348</v>
      </c>
      <c r="G184" s="256"/>
      <c r="H184" s="259">
        <v>105.57299999999999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159</v>
      </c>
      <c r="AU184" s="265" t="s">
        <v>87</v>
      </c>
      <c r="AV184" s="14" t="s">
        <v>87</v>
      </c>
      <c r="AW184" s="14" t="s">
        <v>4</v>
      </c>
      <c r="AX184" s="14" t="s">
        <v>85</v>
      </c>
      <c r="AY184" s="265" t="s">
        <v>148</v>
      </c>
    </row>
    <row r="185" s="2" customFormat="1" ht="24.15" customHeight="1">
      <c r="A185" s="39"/>
      <c r="B185" s="40"/>
      <c r="C185" s="227" t="s">
        <v>320</v>
      </c>
      <c r="D185" s="227" t="s">
        <v>150</v>
      </c>
      <c r="E185" s="228" t="s">
        <v>956</v>
      </c>
      <c r="F185" s="229" t="s">
        <v>957</v>
      </c>
      <c r="G185" s="230" t="s">
        <v>204</v>
      </c>
      <c r="H185" s="231">
        <v>130.77099999999999</v>
      </c>
      <c r="I185" s="232"/>
      <c r="J185" s="233">
        <f>ROUND(I185*H185,2)</f>
        <v>0</v>
      </c>
      <c r="K185" s="229" t="s">
        <v>154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155</v>
      </c>
      <c r="AT185" s="238" t="s">
        <v>150</v>
      </c>
      <c r="AU185" s="238" t="s">
        <v>87</v>
      </c>
      <c r="AY185" s="18" t="s">
        <v>148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155</v>
      </c>
      <c r="BM185" s="238" t="s">
        <v>958</v>
      </c>
    </row>
    <row r="186" s="14" customFormat="1">
      <c r="A186" s="14"/>
      <c r="B186" s="255"/>
      <c r="C186" s="256"/>
      <c r="D186" s="240" t="s">
        <v>159</v>
      </c>
      <c r="E186" s="257" t="s">
        <v>1</v>
      </c>
      <c r="F186" s="258" t="s">
        <v>860</v>
      </c>
      <c r="G186" s="256"/>
      <c r="H186" s="259">
        <v>130.77099999999999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159</v>
      </c>
      <c r="AU186" s="265" t="s">
        <v>87</v>
      </c>
      <c r="AV186" s="14" t="s">
        <v>87</v>
      </c>
      <c r="AW186" s="14" t="s">
        <v>33</v>
      </c>
      <c r="AX186" s="14" t="s">
        <v>85</v>
      </c>
      <c r="AY186" s="265" t="s">
        <v>148</v>
      </c>
    </row>
    <row r="187" s="2" customFormat="1" ht="33" customHeight="1">
      <c r="A187" s="39"/>
      <c r="B187" s="40"/>
      <c r="C187" s="227" t="s">
        <v>326</v>
      </c>
      <c r="D187" s="227" t="s">
        <v>150</v>
      </c>
      <c r="E187" s="228" t="s">
        <v>313</v>
      </c>
      <c r="F187" s="229" t="s">
        <v>314</v>
      </c>
      <c r="G187" s="230" t="s">
        <v>315</v>
      </c>
      <c r="H187" s="231">
        <v>190.03100000000001</v>
      </c>
      <c r="I187" s="232"/>
      <c r="J187" s="233">
        <f>ROUND(I187*H187,2)</f>
        <v>0</v>
      </c>
      <c r="K187" s="229" t="s">
        <v>154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155</v>
      </c>
      <c r="AT187" s="238" t="s">
        <v>150</v>
      </c>
      <c r="AU187" s="238" t="s">
        <v>87</v>
      </c>
      <c r="AY187" s="18" t="s">
        <v>148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155</v>
      </c>
      <c r="BM187" s="238" t="s">
        <v>959</v>
      </c>
    </row>
    <row r="188" s="14" customFormat="1">
      <c r="A188" s="14"/>
      <c r="B188" s="255"/>
      <c r="C188" s="256"/>
      <c r="D188" s="240" t="s">
        <v>159</v>
      </c>
      <c r="E188" s="257" t="s">
        <v>1</v>
      </c>
      <c r="F188" s="258" t="s">
        <v>317</v>
      </c>
      <c r="G188" s="256"/>
      <c r="H188" s="259">
        <v>105.57299999999999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159</v>
      </c>
      <c r="AU188" s="265" t="s">
        <v>87</v>
      </c>
      <c r="AV188" s="14" t="s">
        <v>87</v>
      </c>
      <c r="AW188" s="14" t="s">
        <v>33</v>
      </c>
      <c r="AX188" s="14" t="s">
        <v>85</v>
      </c>
      <c r="AY188" s="265" t="s">
        <v>148</v>
      </c>
    </row>
    <row r="189" s="14" customFormat="1">
      <c r="A189" s="14"/>
      <c r="B189" s="255"/>
      <c r="C189" s="256"/>
      <c r="D189" s="240" t="s">
        <v>159</v>
      </c>
      <c r="E189" s="256"/>
      <c r="F189" s="258" t="s">
        <v>1349</v>
      </c>
      <c r="G189" s="256"/>
      <c r="H189" s="259">
        <v>190.03100000000001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159</v>
      </c>
      <c r="AU189" s="265" t="s">
        <v>87</v>
      </c>
      <c r="AV189" s="14" t="s">
        <v>87</v>
      </c>
      <c r="AW189" s="14" t="s">
        <v>4</v>
      </c>
      <c r="AX189" s="14" t="s">
        <v>85</v>
      </c>
      <c r="AY189" s="265" t="s">
        <v>148</v>
      </c>
    </row>
    <row r="190" s="2" customFormat="1" ht="16.5" customHeight="1">
      <c r="A190" s="39"/>
      <c r="B190" s="40"/>
      <c r="C190" s="227" t="s">
        <v>362</v>
      </c>
      <c r="D190" s="227" t="s">
        <v>150</v>
      </c>
      <c r="E190" s="228" t="s">
        <v>321</v>
      </c>
      <c r="F190" s="229" t="s">
        <v>322</v>
      </c>
      <c r="G190" s="230" t="s">
        <v>204</v>
      </c>
      <c r="H190" s="231">
        <v>236.34399999999999</v>
      </c>
      <c r="I190" s="232"/>
      <c r="J190" s="233">
        <f>ROUND(I190*H190,2)</f>
        <v>0</v>
      </c>
      <c r="K190" s="229" t="s">
        <v>154</v>
      </c>
      <c r="L190" s="45"/>
      <c r="M190" s="234" t="s">
        <v>1</v>
      </c>
      <c r="N190" s="235" t="s">
        <v>42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155</v>
      </c>
      <c r="AT190" s="238" t="s">
        <v>150</v>
      </c>
      <c r="AU190" s="238" t="s">
        <v>87</v>
      </c>
      <c r="AY190" s="18" t="s">
        <v>148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155</v>
      </c>
      <c r="BM190" s="238" t="s">
        <v>961</v>
      </c>
    </row>
    <row r="191" s="14" customFormat="1">
      <c r="A191" s="14"/>
      <c r="B191" s="255"/>
      <c r="C191" s="256"/>
      <c r="D191" s="240" t="s">
        <v>159</v>
      </c>
      <c r="E191" s="257" t="s">
        <v>860</v>
      </c>
      <c r="F191" s="258" t="s">
        <v>962</v>
      </c>
      <c r="G191" s="256"/>
      <c r="H191" s="259">
        <v>130.77099999999999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159</v>
      </c>
      <c r="AU191" s="265" t="s">
        <v>87</v>
      </c>
      <c r="AV191" s="14" t="s">
        <v>87</v>
      </c>
      <c r="AW191" s="14" t="s">
        <v>33</v>
      </c>
      <c r="AX191" s="14" t="s">
        <v>77</v>
      </c>
      <c r="AY191" s="265" t="s">
        <v>148</v>
      </c>
    </row>
    <row r="192" s="14" customFormat="1">
      <c r="A192" s="14"/>
      <c r="B192" s="255"/>
      <c r="C192" s="256"/>
      <c r="D192" s="240" t="s">
        <v>159</v>
      </c>
      <c r="E192" s="257" t="s">
        <v>317</v>
      </c>
      <c r="F192" s="258" t="s">
        <v>963</v>
      </c>
      <c r="G192" s="256"/>
      <c r="H192" s="259">
        <v>105.57299999999999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159</v>
      </c>
      <c r="AU192" s="265" t="s">
        <v>87</v>
      </c>
      <c r="AV192" s="14" t="s">
        <v>87</v>
      </c>
      <c r="AW192" s="14" t="s">
        <v>33</v>
      </c>
      <c r="AX192" s="14" t="s">
        <v>77</v>
      </c>
      <c r="AY192" s="265" t="s">
        <v>148</v>
      </c>
    </row>
    <row r="193" s="16" customFormat="1">
      <c r="A193" s="16"/>
      <c r="B193" s="277"/>
      <c r="C193" s="278"/>
      <c r="D193" s="240" t="s">
        <v>159</v>
      </c>
      <c r="E193" s="279" t="s">
        <v>1</v>
      </c>
      <c r="F193" s="280" t="s">
        <v>185</v>
      </c>
      <c r="G193" s="278"/>
      <c r="H193" s="281">
        <v>236.34399999999999</v>
      </c>
      <c r="I193" s="282"/>
      <c r="J193" s="278"/>
      <c r="K193" s="278"/>
      <c r="L193" s="283"/>
      <c r="M193" s="284"/>
      <c r="N193" s="285"/>
      <c r="O193" s="285"/>
      <c r="P193" s="285"/>
      <c r="Q193" s="285"/>
      <c r="R193" s="285"/>
      <c r="S193" s="285"/>
      <c r="T193" s="28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87" t="s">
        <v>159</v>
      </c>
      <c r="AU193" s="287" t="s">
        <v>87</v>
      </c>
      <c r="AV193" s="16" t="s">
        <v>155</v>
      </c>
      <c r="AW193" s="16" t="s">
        <v>33</v>
      </c>
      <c r="AX193" s="16" t="s">
        <v>85</v>
      </c>
      <c r="AY193" s="287" t="s">
        <v>148</v>
      </c>
    </row>
    <row r="194" s="2" customFormat="1" ht="24.15" customHeight="1">
      <c r="A194" s="39"/>
      <c r="B194" s="40"/>
      <c r="C194" s="227" t="s">
        <v>370</v>
      </c>
      <c r="D194" s="227" t="s">
        <v>150</v>
      </c>
      <c r="E194" s="228" t="s">
        <v>964</v>
      </c>
      <c r="F194" s="229" t="s">
        <v>328</v>
      </c>
      <c r="G194" s="230" t="s">
        <v>204</v>
      </c>
      <c r="H194" s="231">
        <v>77.863</v>
      </c>
      <c r="I194" s="232"/>
      <c r="J194" s="233">
        <f>ROUND(I194*H194,2)</f>
        <v>0</v>
      </c>
      <c r="K194" s="229" t="s">
        <v>154</v>
      </c>
      <c r="L194" s="45"/>
      <c r="M194" s="234" t="s">
        <v>1</v>
      </c>
      <c r="N194" s="235" t="s">
        <v>42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155</v>
      </c>
      <c r="AT194" s="238" t="s">
        <v>150</v>
      </c>
      <c r="AU194" s="238" t="s">
        <v>87</v>
      </c>
      <c r="AY194" s="18" t="s">
        <v>148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155</v>
      </c>
      <c r="BM194" s="238" t="s">
        <v>965</v>
      </c>
    </row>
    <row r="195" s="13" customFormat="1">
      <c r="A195" s="13"/>
      <c r="B195" s="245"/>
      <c r="C195" s="246"/>
      <c r="D195" s="240" t="s">
        <v>159</v>
      </c>
      <c r="E195" s="247" t="s">
        <v>1</v>
      </c>
      <c r="F195" s="248" t="s">
        <v>966</v>
      </c>
      <c r="G195" s="246"/>
      <c r="H195" s="247" t="s">
        <v>1</v>
      </c>
      <c r="I195" s="249"/>
      <c r="J195" s="246"/>
      <c r="K195" s="246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159</v>
      </c>
      <c r="AU195" s="254" t="s">
        <v>87</v>
      </c>
      <c r="AV195" s="13" t="s">
        <v>85</v>
      </c>
      <c r="AW195" s="13" t="s">
        <v>33</v>
      </c>
      <c r="AX195" s="13" t="s">
        <v>77</v>
      </c>
      <c r="AY195" s="254" t="s">
        <v>148</v>
      </c>
    </row>
    <row r="196" s="14" customFormat="1">
      <c r="A196" s="14"/>
      <c r="B196" s="255"/>
      <c r="C196" s="256"/>
      <c r="D196" s="240" t="s">
        <v>159</v>
      </c>
      <c r="E196" s="257" t="s">
        <v>1</v>
      </c>
      <c r="F196" s="258" t="s">
        <v>1350</v>
      </c>
      <c r="G196" s="256"/>
      <c r="H196" s="259">
        <v>17.149999999999999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159</v>
      </c>
      <c r="AU196" s="265" t="s">
        <v>87</v>
      </c>
      <c r="AV196" s="14" t="s">
        <v>87</v>
      </c>
      <c r="AW196" s="14" t="s">
        <v>33</v>
      </c>
      <c r="AX196" s="14" t="s">
        <v>77</v>
      </c>
      <c r="AY196" s="265" t="s">
        <v>148</v>
      </c>
    </row>
    <row r="197" s="14" customFormat="1">
      <c r="A197" s="14"/>
      <c r="B197" s="255"/>
      <c r="C197" s="256"/>
      <c r="D197" s="240" t="s">
        <v>159</v>
      </c>
      <c r="E197" s="257" t="s">
        <v>1</v>
      </c>
      <c r="F197" s="258" t="s">
        <v>1351</v>
      </c>
      <c r="G197" s="256"/>
      <c r="H197" s="259">
        <v>10.714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159</v>
      </c>
      <c r="AU197" s="265" t="s">
        <v>87</v>
      </c>
      <c r="AV197" s="14" t="s">
        <v>87</v>
      </c>
      <c r="AW197" s="14" t="s">
        <v>33</v>
      </c>
      <c r="AX197" s="14" t="s">
        <v>77</v>
      </c>
      <c r="AY197" s="265" t="s">
        <v>148</v>
      </c>
    </row>
    <row r="198" s="13" customFormat="1">
      <c r="A198" s="13"/>
      <c r="B198" s="245"/>
      <c r="C198" s="246"/>
      <c r="D198" s="240" t="s">
        <v>159</v>
      </c>
      <c r="E198" s="247" t="s">
        <v>1</v>
      </c>
      <c r="F198" s="248" t="s">
        <v>971</v>
      </c>
      <c r="G198" s="246"/>
      <c r="H198" s="247" t="s">
        <v>1</v>
      </c>
      <c r="I198" s="249"/>
      <c r="J198" s="246"/>
      <c r="K198" s="246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159</v>
      </c>
      <c r="AU198" s="254" t="s">
        <v>87</v>
      </c>
      <c r="AV198" s="13" t="s">
        <v>85</v>
      </c>
      <c r="AW198" s="13" t="s">
        <v>33</v>
      </c>
      <c r="AX198" s="13" t="s">
        <v>77</v>
      </c>
      <c r="AY198" s="254" t="s">
        <v>148</v>
      </c>
    </row>
    <row r="199" s="14" customFormat="1">
      <c r="A199" s="14"/>
      <c r="B199" s="255"/>
      <c r="C199" s="256"/>
      <c r="D199" s="240" t="s">
        <v>159</v>
      </c>
      <c r="E199" s="257" t="s">
        <v>1</v>
      </c>
      <c r="F199" s="258" t="s">
        <v>1352</v>
      </c>
      <c r="G199" s="256"/>
      <c r="H199" s="259">
        <v>8.5670000000000002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159</v>
      </c>
      <c r="AU199" s="265" t="s">
        <v>87</v>
      </c>
      <c r="AV199" s="14" t="s">
        <v>87</v>
      </c>
      <c r="AW199" s="14" t="s">
        <v>33</v>
      </c>
      <c r="AX199" s="14" t="s">
        <v>77</v>
      </c>
      <c r="AY199" s="265" t="s">
        <v>148</v>
      </c>
    </row>
    <row r="200" s="14" customFormat="1">
      <c r="A200" s="14"/>
      <c r="B200" s="255"/>
      <c r="C200" s="256"/>
      <c r="D200" s="240" t="s">
        <v>159</v>
      </c>
      <c r="E200" s="257" t="s">
        <v>1</v>
      </c>
      <c r="F200" s="258" t="s">
        <v>1353</v>
      </c>
      <c r="G200" s="256"/>
      <c r="H200" s="259">
        <v>4.7720000000000002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159</v>
      </c>
      <c r="AU200" s="265" t="s">
        <v>87</v>
      </c>
      <c r="AV200" s="14" t="s">
        <v>87</v>
      </c>
      <c r="AW200" s="14" t="s">
        <v>33</v>
      </c>
      <c r="AX200" s="14" t="s">
        <v>77</v>
      </c>
      <c r="AY200" s="265" t="s">
        <v>148</v>
      </c>
    </row>
    <row r="201" s="13" customFormat="1">
      <c r="A201" s="13"/>
      <c r="B201" s="245"/>
      <c r="C201" s="246"/>
      <c r="D201" s="240" t="s">
        <v>159</v>
      </c>
      <c r="E201" s="247" t="s">
        <v>1</v>
      </c>
      <c r="F201" s="248" t="s">
        <v>1354</v>
      </c>
      <c r="G201" s="246"/>
      <c r="H201" s="247" t="s">
        <v>1</v>
      </c>
      <c r="I201" s="249"/>
      <c r="J201" s="246"/>
      <c r="K201" s="246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159</v>
      </c>
      <c r="AU201" s="254" t="s">
        <v>87</v>
      </c>
      <c r="AV201" s="13" t="s">
        <v>85</v>
      </c>
      <c r="AW201" s="13" t="s">
        <v>33</v>
      </c>
      <c r="AX201" s="13" t="s">
        <v>77</v>
      </c>
      <c r="AY201" s="254" t="s">
        <v>148</v>
      </c>
    </row>
    <row r="202" s="14" customFormat="1">
      <c r="A202" s="14"/>
      <c r="B202" s="255"/>
      <c r="C202" s="256"/>
      <c r="D202" s="240" t="s">
        <v>159</v>
      </c>
      <c r="E202" s="257" t="s">
        <v>1</v>
      </c>
      <c r="F202" s="258" t="s">
        <v>1355</v>
      </c>
      <c r="G202" s="256"/>
      <c r="H202" s="259">
        <v>21.797000000000001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159</v>
      </c>
      <c r="AU202" s="265" t="s">
        <v>87</v>
      </c>
      <c r="AV202" s="14" t="s">
        <v>87</v>
      </c>
      <c r="AW202" s="14" t="s">
        <v>33</v>
      </c>
      <c r="AX202" s="14" t="s">
        <v>77</v>
      </c>
      <c r="AY202" s="265" t="s">
        <v>148</v>
      </c>
    </row>
    <row r="203" s="14" customFormat="1">
      <c r="A203" s="14"/>
      <c r="B203" s="255"/>
      <c r="C203" s="256"/>
      <c r="D203" s="240" t="s">
        <v>159</v>
      </c>
      <c r="E203" s="257" t="s">
        <v>1</v>
      </c>
      <c r="F203" s="258" t="s">
        <v>1356</v>
      </c>
      <c r="G203" s="256"/>
      <c r="H203" s="259">
        <v>14.863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159</v>
      </c>
      <c r="AU203" s="265" t="s">
        <v>87</v>
      </c>
      <c r="AV203" s="14" t="s">
        <v>87</v>
      </c>
      <c r="AW203" s="14" t="s">
        <v>33</v>
      </c>
      <c r="AX203" s="14" t="s">
        <v>77</v>
      </c>
      <c r="AY203" s="265" t="s">
        <v>148</v>
      </c>
    </row>
    <row r="204" s="16" customFormat="1">
      <c r="A204" s="16"/>
      <c r="B204" s="277"/>
      <c r="C204" s="278"/>
      <c r="D204" s="240" t="s">
        <v>159</v>
      </c>
      <c r="E204" s="279" t="s">
        <v>876</v>
      </c>
      <c r="F204" s="280" t="s">
        <v>185</v>
      </c>
      <c r="G204" s="278"/>
      <c r="H204" s="281">
        <v>77.863</v>
      </c>
      <c r="I204" s="282"/>
      <c r="J204" s="278"/>
      <c r="K204" s="278"/>
      <c r="L204" s="283"/>
      <c r="M204" s="284"/>
      <c r="N204" s="285"/>
      <c r="O204" s="285"/>
      <c r="P204" s="285"/>
      <c r="Q204" s="285"/>
      <c r="R204" s="285"/>
      <c r="S204" s="285"/>
      <c r="T204" s="28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87" t="s">
        <v>159</v>
      </c>
      <c r="AU204" s="287" t="s">
        <v>87</v>
      </c>
      <c r="AV204" s="16" t="s">
        <v>155</v>
      </c>
      <c r="AW204" s="16" t="s">
        <v>33</v>
      </c>
      <c r="AX204" s="16" t="s">
        <v>85</v>
      </c>
      <c r="AY204" s="287" t="s">
        <v>148</v>
      </c>
    </row>
    <row r="205" s="2" customFormat="1" ht="24.15" customHeight="1">
      <c r="A205" s="39"/>
      <c r="B205" s="40"/>
      <c r="C205" s="288" t="s">
        <v>382</v>
      </c>
      <c r="D205" s="288" t="s">
        <v>363</v>
      </c>
      <c r="E205" s="289" t="s">
        <v>364</v>
      </c>
      <c r="F205" s="290" t="s">
        <v>365</v>
      </c>
      <c r="G205" s="291" t="s">
        <v>204</v>
      </c>
      <c r="H205" s="292">
        <v>27.864000000000001</v>
      </c>
      <c r="I205" s="293"/>
      <c r="J205" s="294">
        <f>ROUND(I205*H205,2)</f>
        <v>0</v>
      </c>
      <c r="K205" s="290" t="s">
        <v>1</v>
      </c>
      <c r="L205" s="295"/>
      <c r="M205" s="296" t="s">
        <v>1</v>
      </c>
      <c r="N205" s="297" t="s">
        <v>42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265</v>
      </c>
      <c r="AT205" s="238" t="s">
        <v>363</v>
      </c>
      <c r="AU205" s="238" t="s">
        <v>87</v>
      </c>
      <c r="AY205" s="18" t="s">
        <v>148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155</v>
      </c>
      <c r="BM205" s="238" t="s">
        <v>979</v>
      </c>
    </row>
    <row r="206" s="13" customFormat="1">
      <c r="A206" s="13"/>
      <c r="B206" s="245"/>
      <c r="C206" s="246"/>
      <c r="D206" s="240" t="s">
        <v>159</v>
      </c>
      <c r="E206" s="247" t="s">
        <v>1</v>
      </c>
      <c r="F206" s="248" t="s">
        <v>980</v>
      </c>
      <c r="G206" s="246"/>
      <c r="H206" s="247" t="s">
        <v>1</v>
      </c>
      <c r="I206" s="249"/>
      <c r="J206" s="246"/>
      <c r="K206" s="246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159</v>
      </c>
      <c r="AU206" s="254" t="s">
        <v>87</v>
      </c>
      <c r="AV206" s="13" t="s">
        <v>85</v>
      </c>
      <c r="AW206" s="13" t="s">
        <v>33</v>
      </c>
      <c r="AX206" s="13" t="s">
        <v>77</v>
      </c>
      <c r="AY206" s="254" t="s">
        <v>148</v>
      </c>
    </row>
    <row r="207" s="14" customFormat="1">
      <c r="A207" s="14"/>
      <c r="B207" s="255"/>
      <c r="C207" s="256"/>
      <c r="D207" s="240" t="s">
        <v>159</v>
      </c>
      <c r="E207" s="257" t="s">
        <v>1</v>
      </c>
      <c r="F207" s="258" t="s">
        <v>1350</v>
      </c>
      <c r="G207" s="256"/>
      <c r="H207" s="259">
        <v>17.149999999999999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5" t="s">
        <v>159</v>
      </c>
      <c r="AU207" s="265" t="s">
        <v>87</v>
      </c>
      <c r="AV207" s="14" t="s">
        <v>87</v>
      </c>
      <c r="AW207" s="14" t="s">
        <v>33</v>
      </c>
      <c r="AX207" s="14" t="s">
        <v>77</v>
      </c>
      <c r="AY207" s="265" t="s">
        <v>148</v>
      </c>
    </row>
    <row r="208" s="14" customFormat="1">
      <c r="A208" s="14"/>
      <c r="B208" s="255"/>
      <c r="C208" s="256"/>
      <c r="D208" s="240" t="s">
        <v>159</v>
      </c>
      <c r="E208" s="257" t="s">
        <v>1</v>
      </c>
      <c r="F208" s="258" t="s">
        <v>1351</v>
      </c>
      <c r="G208" s="256"/>
      <c r="H208" s="259">
        <v>10.714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159</v>
      </c>
      <c r="AU208" s="265" t="s">
        <v>87</v>
      </c>
      <c r="AV208" s="14" t="s">
        <v>87</v>
      </c>
      <c r="AW208" s="14" t="s">
        <v>33</v>
      </c>
      <c r="AX208" s="14" t="s">
        <v>77</v>
      </c>
      <c r="AY208" s="265" t="s">
        <v>148</v>
      </c>
    </row>
    <row r="209" s="16" customFormat="1">
      <c r="A209" s="16"/>
      <c r="B209" s="277"/>
      <c r="C209" s="278"/>
      <c r="D209" s="240" t="s">
        <v>159</v>
      </c>
      <c r="E209" s="279" t="s">
        <v>866</v>
      </c>
      <c r="F209" s="280" t="s">
        <v>185</v>
      </c>
      <c r="G209" s="278"/>
      <c r="H209" s="281">
        <v>27.864000000000001</v>
      </c>
      <c r="I209" s="282"/>
      <c r="J209" s="278"/>
      <c r="K209" s="278"/>
      <c r="L209" s="283"/>
      <c r="M209" s="284"/>
      <c r="N209" s="285"/>
      <c r="O209" s="285"/>
      <c r="P209" s="285"/>
      <c r="Q209" s="285"/>
      <c r="R209" s="285"/>
      <c r="S209" s="285"/>
      <c r="T209" s="28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87" t="s">
        <v>159</v>
      </c>
      <c r="AU209" s="287" t="s">
        <v>87</v>
      </c>
      <c r="AV209" s="16" t="s">
        <v>155</v>
      </c>
      <c r="AW209" s="16" t="s">
        <v>33</v>
      </c>
      <c r="AX209" s="16" t="s">
        <v>85</v>
      </c>
      <c r="AY209" s="287" t="s">
        <v>148</v>
      </c>
    </row>
    <row r="210" s="2" customFormat="1" ht="24.15" customHeight="1">
      <c r="A210" s="39"/>
      <c r="B210" s="40"/>
      <c r="C210" s="227" t="s">
        <v>7</v>
      </c>
      <c r="D210" s="227" t="s">
        <v>150</v>
      </c>
      <c r="E210" s="228" t="s">
        <v>981</v>
      </c>
      <c r="F210" s="229" t="s">
        <v>982</v>
      </c>
      <c r="G210" s="230" t="s">
        <v>204</v>
      </c>
      <c r="H210" s="231">
        <v>40.637999999999998</v>
      </c>
      <c r="I210" s="232"/>
      <c r="J210" s="233">
        <f>ROUND(I210*H210,2)</f>
        <v>0</v>
      </c>
      <c r="K210" s="229" t="s">
        <v>154</v>
      </c>
      <c r="L210" s="45"/>
      <c r="M210" s="234" t="s">
        <v>1</v>
      </c>
      <c r="N210" s="235" t="s">
        <v>42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155</v>
      </c>
      <c r="AT210" s="238" t="s">
        <v>150</v>
      </c>
      <c r="AU210" s="238" t="s">
        <v>87</v>
      </c>
      <c r="AY210" s="18" t="s">
        <v>148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85</v>
      </c>
      <c r="BK210" s="239">
        <f>ROUND(I210*H210,2)</f>
        <v>0</v>
      </c>
      <c r="BL210" s="18" t="s">
        <v>155</v>
      </c>
      <c r="BM210" s="238" t="s">
        <v>983</v>
      </c>
    </row>
    <row r="211" s="14" customFormat="1">
      <c r="A211" s="14"/>
      <c r="B211" s="255"/>
      <c r="C211" s="256"/>
      <c r="D211" s="240" t="s">
        <v>159</v>
      </c>
      <c r="E211" s="257" t="s">
        <v>1</v>
      </c>
      <c r="F211" s="258" t="s">
        <v>1357</v>
      </c>
      <c r="G211" s="256"/>
      <c r="H211" s="259">
        <v>24.899999999999999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159</v>
      </c>
      <c r="AU211" s="265" t="s">
        <v>87</v>
      </c>
      <c r="AV211" s="14" t="s">
        <v>87</v>
      </c>
      <c r="AW211" s="14" t="s">
        <v>33</v>
      </c>
      <c r="AX211" s="14" t="s">
        <v>77</v>
      </c>
      <c r="AY211" s="265" t="s">
        <v>148</v>
      </c>
    </row>
    <row r="212" s="14" customFormat="1">
      <c r="A212" s="14"/>
      <c r="B212" s="255"/>
      <c r="C212" s="256"/>
      <c r="D212" s="240" t="s">
        <v>159</v>
      </c>
      <c r="E212" s="257" t="s">
        <v>1</v>
      </c>
      <c r="F212" s="258" t="s">
        <v>1358</v>
      </c>
      <c r="G212" s="256"/>
      <c r="H212" s="259">
        <v>15.836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159</v>
      </c>
      <c r="AU212" s="265" t="s">
        <v>87</v>
      </c>
      <c r="AV212" s="14" t="s">
        <v>87</v>
      </c>
      <c r="AW212" s="14" t="s">
        <v>33</v>
      </c>
      <c r="AX212" s="14" t="s">
        <v>77</v>
      </c>
      <c r="AY212" s="265" t="s">
        <v>148</v>
      </c>
    </row>
    <row r="213" s="15" customFormat="1">
      <c r="A213" s="15"/>
      <c r="B213" s="266"/>
      <c r="C213" s="267"/>
      <c r="D213" s="240" t="s">
        <v>159</v>
      </c>
      <c r="E213" s="268" t="s">
        <v>1</v>
      </c>
      <c r="F213" s="269" t="s">
        <v>165</v>
      </c>
      <c r="G213" s="267"/>
      <c r="H213" s="270">
        <v>40.735999999999997</v>
      </c>
      <c r="I213" s="271"/>
      <c r="J213" s="267"/>
      <c r="K213" s="267"/>
      <c r="L213" s="272"/>
      <c r="M213" s="273"/>
      <c r="N213" s="274"/>
      <c r="O213" s="274"/>
      <c r="P213" s="274"/>
      <c r="Q213" s="274"/>
      <c r="R213" s="274"/>
      <c r="S213" s="274"/>
      <c r="T213" s="27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6" t="s">
        <v>159</v>
      </c>
      <c r="AU213" s="276" t="s">
        <v>87</v>
      </c>
      <c r="AV213" s="15" t="s">
        <v>166</v>
      </c>
      <c r="AW213" s="15" t="s">
        <v>33</v>
      </c>
      <c r="AX213" s="15" t="s">
        <v>77</v>
      </c>
      <c r="AY213" s="276" t="s">
        <v>148</v>
      </c>
    </row>
    <row r="214" s="13" customFormat="1">
      <c r="A214" s="13"/>
      <c r="B214" s="245"/>
      <c r="C214" s="246"/>
      <c r="D214" s="240" t="s">
        <v>159</v>
      </c>
      <c r="E214" s="247" t="s">
        <v>1</v>
      </c>
      <c r="F214" s="248" t="s">
        <v>988</v>
      </c>
      <c r="G214" s="246"/>
      <c r="H214" s="247" t="s">
        <v>1</v>
      </c>
      <c r="I214" s="249"/>
      <c r="J214" s="246"/>
      <c r="K214" s="246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159</v>
      </c>
      <c r="AU214" s="254" t="s">
        <v>87</v>
      </c>
      <c r="AV214" s="13" t="s">
        <v>85</v>
      </c>
      <c r="AW214" s="13" t="s">
        <v>33</v>
      </c>
      <c r="AX214" s="13" t="s">
        <v>77</v>
      </c>
      <c r="AY214" s="254" t="s">
        <v>148</v>
      </c>
    </row>
    <row r="215" s="14" customFormat="1">
      <c r="A215" s="14"/>
      <c r="B215" s="255"/>
      <c r="C215" s="256"/>
      <c r="D215" s="240" t="s">
        <v>159</v>
      </c>
      <c r="E215" s="257" t="s">
        <v>1</v>
      </c>
      <c r="F215" s="258" t="s">
        <v>1359</v>
      </c>
      <c r="G215" s="256"/>
      <c r="H215" s="259">
        <v>-0.059999999999999998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159</v>
      </c>
      <c r="AU215" s="265" t="s">
        <v>87</v>
      </c>
      <c r="AV215" s="14" t="s">
        <v>87</v>
      </c>
      <c r="AW215" s="14" t="s">
        <v>33</v>
      </c>
      <c r="AX215" s="14" t="s">
        <v>77</v>
      </c>
      <c r="AY215" s="265" t="s">
        <v>148</v>
      </c>
    </row>
    <row r="216" s="14" customFormat="1">
      <c r="A216" s="14"/>
      <c r="B216" s="255"/>
      <c r="C216" s="256"/>
      <c r="D216" s="240" t="s">
        <v>159</v>
      </c>
      <c r="E216" s="257" t="s">
        <v>1</v>
      </c>
      <c r="F216" s="258" t="s">
        <v>1360</v>
      </c>
      <c r="G216" s="256"/>
      <c r="H216" s="259">
        <v>-0.037999999999999999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159</v>
      </c>
      <c r="AU216" s="265" t="s">
        <v>87</v>
      </c>
      <c r="AV216" s="14" t="s">
        <v>87</v>
      </c>
      <c r="AW216" s="14" t="s">
        <v>33</v>
      </c>
      <c r="AX216" s="14" t="s">
        <v>77</v>
      </c>
      <c r="AY216" s="265" t="s">
        <v>148</v>
      </c>
    </row>
    <row r="217" s="15" customFormat="1">
      <c r="A217" s="15"/>
      <c r="B217" s="266"/>
      <c r="C217" s="267"/>
      <c r="D217" s="240" t="s">
        <v>159</v>
      </c>
      <c r="E217" s="268" t="s">
        <v>993</v>
      </c>
      <c r="F217" s="269" t="s">
        <v>165</v>
      </c>
      <c r="G217" s="267"/>
      <c r="H217" s="270">
        <v>-0.098000000000000004</v>
      </c>
      <c r="I217" s="271"/>
      <c r="J217" s="267"/>
      <c r="K217" s="267"/>
      <c r="L217" s="272"/>
      <c r="M217" s="273"/>
      <c r="N217" s="274"/>
      <c r="O217" s="274"/>
      <c r="P217" s="274"/>
      <c r="Q217" s="274"/>
      <c r="R217" s="274"/>
      <c r="S217" s="274"/>
      <c r="T217" s="27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6" t="s">
        <v>159</v>
      </c>
      <c r="AU217" s="276" t="s">
        <v>87</v>
      </c>
      <c r="AV217" s="15" t="s">
        <v>166</v>
      </c>
      <c r="AW217" s="15" t="s">
        <v>33</v>
      </c>
      <c r="AX217" s="15" t="s">
        <v>77</v>
      </c>
      <c r="AY217" s="276" t="s">
        <v>148</v>
      </c>
    </row>
    <row r="218" s="16" customFormat="1">
      <c r="A218" s="16"/>
      <c r="B218" s="277"/>
      <c r="C218" s="278"/>
      <c r="D218" s="240" t="s">
        <v>159</v>
      </c>
      <c r="E218" s="279" t="s">
        <v>862</v>
      </c>
      <c r="F218" s="280" t="s">
        <v>185</v>
      </c>
      <c r="G218" s="278"/>
      <c r="H218" s="281">
        <v>40.637999999999998</v>
      </c>
      <c r="I218" s="282"/>
      <c r="J218" s="278"/>
      <c r="K218" s="278"/>
      <c r="L218" s="283"/>
      <c r="M218" s="284"/>
      <c r="N218" s="285"/>
      <c r="O218" s="285"/>
      <c r="P218" s="285"/>
      <c r="Q218" s="285"/>
      <c r="R218" s="285"/>
      <c r="S218" s="285"/>
      <c r="T218" s="28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87" t="s">
        <v>159</v>
      </c>
      <c r="AU218" s="287" t="s">
        <v>87</v>
      </c>
      <c r="AV218" s="16" t="s">
        <v>155</v>
      </c>
      <c r="AW218" s="16" t="s">
        <v>33</v>
      </c>
      <c r="AX218" s="16" t="s">
        <v>85</v>
      </c>
      <c r="AY218" s="287" t="s">
        <v>148</v>
      </c>
    </row>
    <row r="219" s="2" customFormat="1" ht="16.5" customHeight="1">
      <c r="A219" s="39"/>
      <c r="B219" s="40"/>
      <c r="C219" s="288" t="s">
        <v>392</v>
      </c>
      <c r="D219" s="288" t="s">
        <v>363</v>
      </c>
      <c r="E219" s="289" t="s">
        <v>994</v>
      </c>
      <c r="F219" s="290" t="s">
        <v>995</v>
      </c>
      <c r="G219" s="291" t="s">
        <v>315</v>
      </c>
      <c r="H219" s="292">
        <v>81.275999999999996</v>
      </c>
      <c r="I219" s="293"/>
      <c r="J219" s="294">
        <f>ROUND(I219*H219,2)</f>
        <v>0</v>
      </c>
      <c r="K219" s="290" t="s">
        <v>154</v>
      </c>
      <c r="L219" s="295"/>
      <c r="M219" s="296" t="s">
        <v>1</v>
      </c>
      <c r="N219" s="297" t="s">
        <v>42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265</v>
      </c>
      <c r="AT219" s="238" t="s">
        <v>363</v>
      </c>
      <c r="AU219" s="238" t="s">
        <v>87</v>
      </c>
      <c r="AY219" s="18" t="s">
        <v>148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155</v>
      </c>
      <c r="BM219" s="238" t="s">
        <v>996</v>
      </c>
    </row>
    <row r="220" s="14" customFormat="1">
      <c r="A220" s="14"/>
      <c r="B220" s="255"/>
      <c r="C220" s="256"/>
      <c r="D220" s="240" t="s">
        <v>159</v>
      </c>
      <c r="E220" s="256"/>
      <c r="F220" s="258" t="s">
        <v>1361</v>
      </c>
      <c r="G220" s="256"/>
      <c r="H220" s="259">
        <v>81.275999999999996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159</v>
      </c>
      <c r="AU220" s="265" t="s">
        <v>87</v>
      </c>
      <c r="AV220" s="14" t="s">
        <v>87</v>
      </c>
      <c r="AW220" s="14" t="s">
        <v>4</v>
      </c>
      <c r="AX220" s="14" t="s">
        <v>85</v>
      </c>
      <c r="AY220" s="265" t="s">
        <v>148</v>
      </c>
    </row>
    <row r="221" s="2" customFormat="1" ht="24.15" customHeight="1">
      <c r="A221" s="39"/>
      <c r="B221" s="40"/>
      <c r="C221" s="227" t="s">
        <v>399</v>
      </c>
      <c r="D221" s="227" t="s">
        <v>150</v>
      </c>
      <c r="E221" s="228" t="s">
        <v>1001</v>
      </c>
      <c r="F221" s="229" t="s">
        <v>1002</v>
      </c>
      <c r="G221" s="230" t="s">
        <v>273</v>
      </c>
      <c r="H221" s="231">
        <v>61.350000000000001</v>
      </c>
      <c r="I221" s="232"/>
      <c r="J221" s="233">
        <f>ROUND(I221*H221,2)</f>
        <v>0</v>
      </c>
      <c r="K221" s="229" t="s">
        <v>154</v>
      </c>
      <c r="L221" s="45"/>
      <c r="M221" s="234" t="s">
        <v>1</v>
      </c>
      <c r="N221" s="235" t="s">
        <v>42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155</v>
      </c>
      <c r="AT221" s="238" t="s">
        <v>150</v>
      </c>
      <c r="AU221" s="238" t="s">
        <v>87</v>
      </c>
      <c r="AY221" s="18" t="s">
        <v>148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155</v>
      </c>
      <c r="BM221" s="238" t="s">
        <v>1003</v>
      </c>
    </row>
    <row r="222" s="14" customFormat="1">
      <c r="A222" s="14"/>
      <c r="B222" s="255"/>
      <c r="C222" s="256"/>
      <c r="D222" s="240" t="s">
        <v>159</v>
      </c>
      <c r="E222" s="257" t="s">
        <v>1</v>
      </c>
      <c r="F222" s="258" t="s">
        <v>1362</v>
      </c>
      <c r="G222" s="256"/>
      <c r="H222" s="259">
        <v>75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159</v>
      </c>
      <c r="AU222" s="265" t="s">
        <v>87</v>
      </c>
      <c r="AV222" s="14" t="s">
        <v>87</v>
      </c>
      <c r="AW222" s="14" t="s">
        <v>33</v>
      </c>
      <c r="AX222" s="14" t="s">
        <v>77</v>
      </c>
      <c r="AY222" s="265" t="s">
        <v>148</v>
      </c>
    </row>
    <row r="223" s="14" customFormat="1">
      <c r="A223" s="14"/>
      <c r="B223" s="255"/>
      <c r="C223" s="256"/>
      <c r="D223" s="240" t="s">
        <v>159</v>
      </c>
      <c r="E223" s="257" t="s">
        <v>1</v>
      </c>
      <c r="F223" s="258" t="s">
        <v>1363</v>
      </c>
      <c r="G223" s="256"/>
      <c r="H223" s="259">
        <v>47.700000000000003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159</v>
      </c>
      <c r="AU223" s="265" t="s">
        <v>87</v>
      </c>
      <c r="AV223" s="14" t="s">
        <v>87</v>
      </c>
      <c r="AW223" s="14" t="s">
        <v>33</v>
      </c>
      <c r="AX223" s="14" t="s">
        <v>77</v>
      </c>
      <c r="AY223" s="265" t="s">
        <v>148</v>
      </c>
    </row>
    <row r="224" s="16" customFormat="1">
      <c r="A224" s="16"/>
      <c r="B224" s="277"/>
      <c r="C224" s="278"/>
      <c r="D224" s="240" t="s">
        <v>159</v>
      </c>
      <c r="E224" s="279" t="s">
        <v>1</v>
      </c>
      <c r="F224" s="280" t="s">
        <v>185</v>
      </c>
      <c r="G224" s="278"/>
      <c r="H224" s="281">
        <v>122.7</v>
      </c>
      <c r="I224" s="282"/>
      <c r="J224" s="278"/>
      <c r="K224" s="278"/>
      <c r="L224" s="283"/>
      <c r="M224" s="284"/>
      <c r="N224" s="285"/>
      <c r="O224" s="285"/>
      <c r="P224" s="285"/>
      <c r="Q224" s="285"/>
      <c r="R224" s="285"/>
      <c r="S224" s="285"/>
      <c r="T224" s="28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87" t="s">
        <v>159</v>
      </c>
      <c r="AU224" s="287" t="s">
        <v>87</v>
      </c>
      <c r="AV224" s="16" t="s">
        <v>155</v>
      </c>
      <c r="AW224" s="16" t="s">
        <v>33</v>
      </c>
      <c r="AX224" s="16" t="s">
        <v>85</v>
      </c>
      <c r="AY224" s="287" t="s">
        <v>148</v>
      </c>
    </row>
    <row r="225" s="13" customFormat="1">
      <c r="A225" s="13"/>
      <c r="B225" s="245"/>
      <c r="C225" s="246"/>
      <c r="D225" s="240" t="s">
        <v>159</v>
      </c>
      <c r="E225" s="247" t="s">
        <v>1</v>
      </c>
      <c r="F225" s="248" t="s">
        <v>927</v>
      </c>
      <c r="G225" s="246"/>
      <c r="H225" s="247" t="s">
        <v>1</v>
      </c>
      <c r="I225" s="249"/>
      <c r="J225" s="246"/>
      <c r="K225" s="246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159</v>
      </c>
      <c r="AU225" s="254" t="s">
        <v>87</v>
      </c>
      <c r="AV225" s="13" t="s">
        <v>85</v>
      </c>
      <c r="AW225" s="13" t="s">
        <v>33</v>
      </c>
      <c r="AX225" s="13" t="s">
        <v>77</v>
      </c>
      <c r="AY225" s="254" t="s">
        <v>148</v>
      </c>
    </row>
    <row r="226" s="14" customFormat="1">
      <c r="A226" s="14"/>
      <c r="B226" s="255"/>
      <c r="C226" s="256"/>
      <c r="D226" s="240" t="s">
        <v>159</v>
      </c>
      <c r="E226" s="256"/>
      <c r="F226" s="258" t="s">
        <v>1364</v>
      </c>
      <c r="G226" s="256"/>
      <c r="H226" s="259">
        <v>61.350000000000001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159</v>
      </c>
      <c r="AU226" s="265" t="s">
        <v>87</v>
      </c>
      <c r="AV226" s="14" t="s">
        <v>87</v>
      </c>
      <c r="AW226" s="14" t="s">
        <v>4</v>
      </c>
      <c r="AX226" s="14" t="s">
        <v>85</v>
      </c>
      <c r="AY226" s="265" t="s">
        <v>148</v>
      </c>
    </row>
    <row r="227" s="2" customFormat="1" ht="24.15" customHeight="1">
      <c r="A227" s="39"/>
      <c r="B227" s="40"/>
      <c r="C227" s="227" t="s">
        <v>404</v>
      </c>
      <c r="D227" s="227" t="s">
        <v>150</v>
      </c>
      <c r="E227" s="228" t="s">
        <v>1007</v>
      </c>
      <c r="F227" s="229" t="s">
        <v>1008</v>
      </c>
      <c r="G227" s="230" t="s">
        <v>273</v>
      </c>
      <c r="H227" s="231">
        <v>61.350000000000001</v>
      </c>
      <c r="I227" s="232"/>
      <c r="J227" s="233">
        <f>ROUND(I227*H227,2)</f>
        <v>0</v>
      </c>
      <c r="K227" s="229" t="s">
        <v>154</v>
      </c>
      <c r="L227" s="45"/>
      <c r="M227" s="234" t="s">
        <v>1</v>
      </c>
      <c r="N227" s="235" t="s">
        <v>42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155</v>
      </c>
      <c r="AT227" s="238" t="s">
        <v>150</v>
      </c>
      <c r="AU227" s="238" t="s">
        <v>87</v>
      </c>
      <c r="AY227" s="18" t="s">
        <v>148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85</v>
      </c>
      <c r="BK227" s="239">
        <f>ROUND(I227*H227,2)</f>
        <v>0</v>
      </c>
      <c r="BL227" s="18" t="s">
        <v>155</v>
      </c>
      <c r="BM227" s="238" t="s">
        <v>1009</v>
      </c>
    </row>
    <row r="228" s="14" customFormat="1">
      <c r="A228" s="14"/>
      <c r="B228" s="255"/>
      <c r="C228" s="256"/>
      <c r="D228" s="240" t="s">
        <v>159</v>
      </c>
      <c r="E228" s="256"/>
      <c r="F228" s="258" t="s">
        <v>1364</v>
      </c>
      <c r="G228" s="256"/>
      <c r="H228" s="259">
        <v>61.350000000000001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159</v>
      </c>
      <c r="AU228" s="265" t="s">
        <v>87</v>
      </c>
      <c r="AV228" s="14" t="s">
        <v>87</v>
      </c>
      <c r="AW228" s="14" t="s">
        <v>4</v>
      </c>
      <c r="AX228" s="14" t="s">
        <v>85</v>
      </c>
      <c r="AY228" s="265" t="s">
        <v>148</v>
      </c>
    </row>
    <row r="229" s="12" customFormat="1" ht="22.8" customHeight="1">
      <c r="A229" s="12"/>
      <c r="B229" s="211"/>
      <c r="C229" s="212"/>
      <c r="D229" s="213" t="s">
        <v>76</v>
      </c>
      <c r="E229" s="225" t="s">
        <v>155</v>
      </c>
      <c r="F229" s="225" t="s">
        <v>450</v>
      </c>
      <c r="G229" s="212"/>
      <c r="H229" s="212"/>
      <c r="I229" s="215"/>
      <c r="J229" s="226">
        <f>BK229</f>
        <v>0</v>
      </c>
      <c r="K229" s="212"/>
      <c r="L229" s="217"/>
      <c r="M229" s="218"/>
      <c r="N229" s="219"/>
      <c r="O229" s="219"/>
      <c r="P229" s="220">
        <f>SUM(P230:P233)</f>
        <v>0</v>
      </c>
      <c r="Q229" s="219"/>
      <c r="R229" s="220">
        <f>SUM(R230:R233)</f>
        <v>0</v>
      </c>
      <c r="S229" s="219"/>
      <c r="T229" s="221">
        <f>SUM(T230:T233)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2" t="s">
        <v>85</v>
      </c>
      <c r="AT229" s="223" t="s">
        <v>76</v>
      </c>
      <c r="AU229" s="223" t="s">
        <v>85</v>
      </c>
      <c r="AY229" s="222" t="s">
        <v>148</v>
      </c>
      <c r="BK229" s="224">
        <f>SUM(BK230:BK233)</f>
        <v>0</v>
      </c>
    </row>
    <row r="230" s="2" customFormat="1" ht="16.5" customHeight="1">
      <c r="A230" s="39"/>
      <c r="B230" s="40"/>
      <c r="C230" s="227" t="s">
        <v>407</v>
      </c>
      <c r="D230" s="227" t="s">
        <v>150</v>
      </c>
      <c r="E230" s="228" t="s">
        <v>452</v>
      </c>
      <c r="F230" s="229" t="s">
        <v>453</v>
      </c>
      <c r="G230" s="230" t="s">
        <v>204</v>
      </c>
      <c r="H230" s="231">
        <v>12.27</v>
      </c>
      <c r="I230" s="232"/>
      <c r="J230" s="233">
        <f>ROUND(I230*H230,2)</f>
        <v>0</v>
      </c>
      <c r="K230" s="229" t="s">
        <v>154</v>
      </c>
      <c r="L230" s="45"/>
      <c r="M230" s="234" t="s">
        <v>1</v>
      </c>
      <c r="N230" s="235" t="s">
        <v>42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155</v>
      </c>
      <c r="AT230" s="238" t="s">
        <v>150</v>
      </c>
      <c r="AU230" s="238" t="s">
        <v>87</v>
      </c>
      <c r="AY230" s="18" t="s">
        <v>148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155</v>
      </c>
      <c r="BM230" s="238" t="s">
        <v>1022</v>
      </c>
    </row>
    <row r="231" s="14" customFormat="1">
      <c r="A231" s="14"/>
      <c r="B231" s="255"/>
      <c r="C231" s="256"/>
      <c r="D231" s="240" t="s">
        <v>159</v>
      </c>
      <c r="E231" s="257" t="s">
        <v>1</v>
      </c>
      <c r="F231" s="258" t="s">
        <v>1365</v>
      </c>
      <c r="G231" s="256"/>
      <c r="H231" s="259">
        <v>7.5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159</v>
      </c>
      <c r="AU231" s="265" t="s">
        <v>87</v>
      </c>
      <c r="AV231" s="14" t="s">
        <v>87</v>
      </c>
      <c r="AW231" s="14" t="s">
        <v>33</v>
      </c>
      <c r="AX231" s="14" t="s">
        <v>77</v>
      </c>
      <c r="AY231" s="265" t="s">
        <v>148</v>
      </c>
    </row>
    <row r="232" s="14" customFormat="1">
      <c r="A232" s="14"/>
      <c r="B232" s="255"/>
      <c r="C232" s="256"/>
      <c r="D232" s="240" t="s">
        <v>159</v>
      </c>
      <c r="E232" s="257" t="s">
        <v>1</v>
      </c>
      <c r="F232" s="258" t="s">
        <v>1366</v>
      </c>
      <c r="G232" s="256"/>
      <c r="H232" s="259">
        <v>4.7699999999999996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159</v>
      </c>
      <c r="AU232" s="265" t="s">
        <v>87</v>
      </c>
      <c r="AV232" s="14" t="s">
        <v>87</v>
      </c>
      <c r="AW232" s="14" t="s">
        <v>33</v>
      </c>
      <c r="AX232" s="14" t="s">
        <v>77</v>
      </c>
      <c r="AY232" s="265" t="s">
        <v>148</v>
      </c>
    </row>
    <row r="233" s="16" customFormat="1">
      <c r="A233" s="16"/>
      <c r="B233" s="277"/>
      <c r="C233" s="278"/>
      <c r="D233" s="240" t="s">
        <v>159</v>
      </c>
      <c r="E233" s="279" t="s">
        <v>858</v>
      </c>
      <c r="F233" s="280" t="s">
        <v>185</v>
      </c>
      <c r="G233" s="278"/>
      <c r="H233" s="281">
        <v>12.27</v>
      </c>
      <c r="I233" s="282"/>
      <c r="J233" s="278"/>
      <c r="K233" s="278"/>
      <c r="L233" s="283"/>
      <c r="M233" s="284"/>
      <c r="N233" s="285"/>
      <c r="O233" s="285"/>
      <c r="P233" s="285"/>
      <c r="Q233" s="285"/>
      <c r="R233" s="285"/>
      <c r="S233" s="285"/>
      <c r="T233" s="28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87" t="s">
        <v>159</v>
      </c>
      <c r="AU233" s="287" t="s">
        <v>87</v>
      </c>
      <c r="AV233" s="16" t="s">
        <v>155</v>
      </c>
      <c r="AW233" s="16" t="s">
        <v>33</v>
      </c>
      <c r="AX233" s="16" t="s">
        <v>85</v>
      </c>
      <c r="AY233" s="287" t="s">
        <v>148</v>
      </c>
    </row>
    <row r="234" s="12" customFormat="1" ht="22.8" customHeight="1">
      <c r="A234" s="12"/>
      <c r="B234" s="211"/>
      <c r="C234" s="212"/>
      <c r="D234" s="213" t="s">
        <v>76</v>
      </c>
      <c r="E234" s="225" t="s">
        <v>191</v>
      </c>
      <c r="F234" s="225" t="s">
        <v>472</v>
      </c>
      <c r="G234" s="212"/>
      <c r="H234" s="212"/>
      <c r="I234" s="215"/>
      <c r="J234" s="226">
        <f>BK234</f>
        <v>0</v>
      </c>
      <c r="K234" s="212"/>
      <c r="L234" s="217"/>
      <c r="M234" s="218"/>
      <c r="N234" s="219"/>
      <c r="O234" s="219"/>
      <c r="P234" s="220">
        <f>SUM(P235:P264)</f>
        <v>0</v>
      </c>
      <c r="Q234" s="219"/>
      <c r="R234" s="220">
        <f>SUM(R235:R264)</f>
        <v>18.849359</v>
      </c>
      <c r="S234" s="219"/>
      <c r="T234" s="221">
        <f>SUM(T235:T264)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2" t="s">
        <v>85</v>
      </c>
      <c r="AT234" s="223" t="s">
        <v>76</v>
      </c>
      <c r="AU234" s="223" t="s">
        <v>85</v>
      </c>
      <c r="AY234" s="222" t="s">
        <v>148</v>
      </c>
      <c r="BK234" s="224">
        <f>SUM(BK235:BK264)</f>
        <v>0</v>
      </c>
    </row>
    <row r="235" s="2" customFormat="1" ht="21.75" customHeight="1">
      <c r="A235" s="39"/>
      <c r="B235" s="40"/>
      <c r="C235" s="227" t="s">
        <v>411</v>
      </c>
      <c r="D235" s="227" t="s">
        <v>150</v>
      </c>
      <c r="E235" s="228" t="s">
        <v>1027</v>
      </c>
      <c r="F235" s="229" t="s">
        <v>1028</v>
      </c>
      <c r="G235" s="230" t="s">
        <v>273</v>
      </c>
      <c r="H235" s="231">
        <v>49.009999999999998</v>
      </c>
      <c r="I235" s="232"/>
      <c r="J235" s="233">
        <f>ROUND(I235*H235,2)</f>
        <v>0</v>
      </c>
      <c r="K235" s="229" t="s">
        <v>154</v>
      </c>
      <c r="L235" s="45"/>
      <c r="M235" s="234" t="s">
        <v>1</v>
      </c>
      <c r="N235" s="235" t="s">
        <v>42</v>
      </c>
      <c r="O235" s="92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155</v>
      </c>
      <c r="AT235" s="238" t="s">
        <v>150</v>
      </c>
      <c r="AU235" s="238" t="s">
        <v>87</v>
      </c>
      <c r="AY235" s="18" t="s">
        <v>148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155</v>
      </c>
      <c r="BM235" s="238" t="s">
        <v>1029</v>
      </c>
    </row>
    <row r="236" s="14" customFormat="1">
      <c r="A236" s="14"/>
      <c r="B236" s="255"/>
      <c r="C236" s="256"/>
      <c r="D236" s="240" t="s">
        <v>159</v>
      </c>
      <c r="E236" s="257" t="s">
        <v>1</v>
      </c>
      <c r="F236" s="258" t="s">
        <v>1338</v>
      </c>
      <c r="G236" s="256"/>
      <c r="H236" s="259">
        <v>49.009999999999998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159</v>
      </c>
      <c r="AU236" s="265" t="s">
        <v>87</v>
      </c>
      <c r="AV236" s="14" t="s">
        <v>87</v>
      </c>
      <c r="AW236" s="14" t="s">
        <v>33</v>
      </c>
      <c r="AX236" s="14" t="s">
        <v>85</v>
      </c>
      <c r="AY236" s="265" t="s">
        <v>148</v>
      </c>
    </row>
    <row r="237" s="2" customFormat="1" ht="24.15" customHeight="1">
      <c r="A237" s="39"/>
      <c r="B237" s="40"/>
      <c r="C237" s="227" t="s">
        <v>416</v>
      </c>
      <c r="D237" s="227" t="s">
        <v>150</v>
      </c>
      <c r="E237" s="228" t="s">
        <v>484</v>
      </c>
      <c r="F237" s="229" t="s">
        <v>1030</v>
      </c>
      <c r="G237" s="230" t="s">
        <v>273</v>
      </c>
      <c r="H237" s="231">
        <v>109.7</v>
      </c>
      <c r="I237" s="232"/>
      <c r="J237" s="233">
        <f>ROUND(I237*H237,2)</f>
        <v>0</v>
      </c>
      <c r="K237" s="229" t="s">
        <v>154</v>
      </c>
      <c r="L237" s="45"/>
      <c r="M237" s="234" t="s">
        <v>1</v>
      </c>
      <c r="N237" s="235" t="s">
        <v>42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155</v>
      </c>
      <c r="AT237" s="238" t="s">
        <v>150</v>
      </c>
      <c r="AU237" s="238" t="s">
        <v>87</v>
      </c>
      <c r="AY237" s="18" t="s">
        <v>148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85</v>
      </c>
      <c r="BK237" s="239">
        <f>ROUND(I237*H237,2)</f>
        <v>0</v>
      </c>
      <c r="BL237" s="18" t="s">
        <v>155</v>
      </c>
      <c r="BM237" s="238" t="s">
        <v>1031</v>
      </c>
    </row>
    <row r="238" s="14" customFormat="1">
      <c r="A238" s="14"/>
      <c r="B238" s="255"/>
      <c r="C238" s="256"/>
      <c r="D238" s="240" t="s">
        <v>159</v>
      </c>
      <c r="E238" s="257" t="s">
        <v>1</v>
      </c>
      <c r="F238" s="258" t="s">
        <v>1032</v>
      </c>
      <c r="G238" s="256"/>
      <c r="H238" s="259">
        <v>109.7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159</v>
      </c>
      <c r="AU238" s="265" t="s">
        <v>87</v>
      </c>
      <c r="AV238" s="14" t="s">
        <v>87</v>
      </c>
      <c r="AW238" s="14" t="s">
        <v>33</v>
      </c>
      <c r="AX238" s="14" t="s">
        <v>85</v>
      </c>
      <c r="AY238" s="265" t="s">
        <v>148</v>
      </c>
    </row>
    <row r="239" s="2" customFormat="1" ht="21.75" customHeight="1">
      <c r="A239" s="39"/>
      <c r="B239" s="40"/>
      <c r="C239" s="227" t="s">
        <v>422</v>
      </c>
      <c r="D239" s="227" t="s">
        <v>150</v>
      </c>
      <c r="E239" s="228" t="s">
        <v>1033</v>
      </c>
      <c r="F239" s="229" t="s">
        <v>1034</v>
      </c>
      <c r="G239" s="230" t="s">
        <v>273</v>
      </c>
      <c r="H239" s="231">
        <v>49.009999999999998</v>
      </c>
      <c r="I239" s="232"/>
      <c r="J239" s="233">
        <f>ROUND(I239*H239,2)</f>
        <v>0</v>
      </c>
      <c r="K239" s="229" t="s">
        <v>154</v>
      </c>
      <c r="L239" s="45"/>
      <c r="M239" s="234" t="s">
        <v>1</v>
      </c>
      <c r="N239" s="235" t="s">
        <v>42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155</v>
      </c>
      <c r="AT239" s="238" t="s">
        <v>150</v>
      </c>
      <c r="AU239" s="238" t="s">
        <v>87</v>
      </c>
      <c r="AY239" s="18" t="s">
        <v>148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155</v>
      </c>
      <c r="BM239" s="238" t="s">
        <v>1035</v>
      </c>
    </row>
    <row r="240" s="14" customFormat="1">
      <c r="A240" s="14"/>
      <c r="B240" s="255"/>
      <c r="C240" s="256"/>
      <c r="D240" s="240" t="s">
        <v>159</v>
      </c>
      <c r="E240" s="257" t="s">
        <v>1</v>
      </c>
      <c r="F240" s="258" t="s">
        <v>1338</v>
      </c>
      <c r="G240" s="256"/>
      <c r="H240" s="259">
        <v>49.009999999999998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159</v>
      </c>
      <c r="AU240" s="265" t="s">
        <v>87</v>
      </c>
      <c r="AV240" s="14" t="s">
        <v>87</v>
      </c>
      <c r="AW240" s="14" t="s">
        <v>33</v>
      </c>
      <c r="AX240" s="14" t="s">
        <v>85</v>
      </c>
      <c r="AY240" s="265" t="s">
        <v>148</v>
      </c>
    </row>
    <row r="241" s="2" customFormat="1" ht="21.75" customHeight="1">
      <c r="A241" s="39"/>
      <c r="B241" s="40"/>
      <c r="C241" s="227" t="s">
        <v>429</v>
      </c>
      <c r="D241" s="227" t="s">
        <v>150</v>
      </c>
      <c r="E241" s="228" t="s">
        <v>1036</v>
      </c>
      <c r="F241" s="229" t="s">
        <v>1037</v>
      </c>
      <c r="G241" s="230" t="s">
        <v>273</v>
      </c>
      <c r="H241" s="231">
        <v>18.84</v>
      </c>
      <c r="I241" s="232"/>
      <c r="J241" s="233">
        <f>ROUND(I241*H241,2)</f>
        <v>0</v>
      </c>
      <c r="K241" s="229" t="s">
        <v>154</v>
      </c>
      <c r="L241" s="45"/>
      <c r="M241" s="234" t="s">
        <v>1</v>
      </c>
      <c r="N241" s="235" t="s">
        <v>42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155</v>
      </c>
      <c r="AT241" s="238" t="s">
        <v>150</v>
      </c>
      <c r="AU241" s="238" t="s">
        <v>87</v>
      </c>
      <c r="AY241" s="18" t="s">
        <v>148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155</v>
      </c>
      <c r="BM241" s="238" t="s">
        <v>1038</v>
      </c>
    </row>
    <row r="242" s="14" customFormat="1">
      <c r="A242" s="14"/>
      <c r="B242" s="255"/>
      <c r="C242" s="256"/>
      <c r="D242" s="240" t="s">
        <v>159</v>
      </c>
      <c r="E242" s="257" t="s">
        <v>1</v>
      </c>
      <c r="F242" s="258" t="s">
        <v>873</v>
      </c>
      <c r="G242" s="256"/>
      <c r="H242" s="259">
        <v>18.84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159</v>
      </c>
      <c r="AU242" s="265" t="s">
        <v>87</v>
      </c>
      <c r="AV242" s="14" t="s">
        <v>87</v>
      </c>
      <c r="AW242" s="14" t="s">
        <v>33</v>
      </c>
      <c r="AX242" s="14" t="s">
        <v>85</v>
      </c>
      <c r="AY242" s="265" t="s">
        <v>148</v>
      </c>
    </row>
    <row r="243" s="2" customFormat="1" ht="24.15" customHeight="1">
      <c r="A243" s="39"/>
      <c r="B243" s="40"/>
      <c r="C243" s="227" t="s">
        <v>436</v>
      </c>
      <c r="D243" s="227" t="s">
        <v>150</v>
      </c>
      <c r="E243" s="228" t="s">
        <v>479</v>
      </c>
      <c r="F243" s="229" t="s">
        <v>480</v>
      </c>
      <c r="G243" s="230" t="s">
        <v>273</v>
      </c>
      <c r="H243" s="231">
        <v>54.850000000000001</v>
      </c>
      <c r="I243" s="232"/>
      <c r="J243" s="233">
        <f>ROUND(I243*H243,2)</f>
        <v>0</v>
      </c>
      <c r="K243" s="229" t="s">
        <v>154</v>
      </c>
      <c r="L243" s="45"/>
      <c r="M243" s="234" t="s">
        <v>1</v>
      </c>
      <c r="N243" s="235" t="s">
        <v>42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155</v>
      </c>
      <c r="AT243" s="238" t="s">
        <v>150</v>
      </c>
      <c r="AU243" s="238" t="s">
        <v>87</v>
      </c>
      <c r="AY243" s="18" t="s">
        <v>148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155</v>
      </c>
      <c r="BM243" s="238" t="s">
        <v>1039</v>
      </c>
    </row>
    <row r="244" s="14" customFormat="1">
      <c r="A244" s="14"/>
      <c r="B244" s="255"/>
      <c r="C244" s="256"/>
      <c r="D244" s="240" t="s">
        <v>159</v>
      </c>
      <c r="E244" s="257" t="s">
        <v>1</v>
      </c>
      <c r="F244" s="258" t="s">
        <v>878</v>
      </c>
      <c r="G244" s="256"/>
      <c r="H244" s="259">
        <v>54.850000000000001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159</v>
      </c>
      <c r="AU244" s="265" t="s">
        <v>87</v>
      </c>
      <c r="AV244" s="14" t="s">
        <v>87</v>
      </c>
      <c r="AW244" s="14" t="s">
        <v>33</v>
      </c>
      <c r="AX244" s="14" t="s">
        <v>85</v>
      </c>
      <c r="AY244" s="265" t="s">
        <v>148</v>
      </c>
    </row>
    <row r="245" s="2" customFormat="1" ht="33" customHeight="1">
      <c r="A245" s="39"/>
      <c r="B245" s="40"/>
      <c r="C245" s="227" t="s">
        <v>443</v>
      </c>
      <c r="D245" s="227" t="s">
        <v>150</v>
      </c>
      <c r="E245" s="228" t="s">
        <v>1040</v>
      </c>
      <c r="F245" s="229" t="s">
        <v>1041</v>
      </c>
      <c r="G245" s="230" t="s">
        <v>273</v>
      </c>
      <c r="H245" s="231">
        <v>54.850000000000001</v>
      </c>
      <c r="I245" s="232"/>
      <c r="J245" s="233">
        <f>ROUND(I245*H245,2)</f>
        <v>0</v>
      </c>
      <c r="K245" s="229" t="s">
        <v>154</v>
      </c>
      <c r="L245" s="45"/>
      <c r="M245" s="234" t="s">
        <v>1</v>
      </c>
      <c r="N245" s="235" t="s">
        <v>42</v>
      </c>
      <c r="O245" s="92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155</v>
      </c>
      <c r="AT245" s="238" t="s">
        <v>150</v>
      </c>
      <c r="AU245" s="238" t="s">
        <v>87</v>
      </c>
      <c r="AY245" s="18" t="s">
        <v>148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155</v>
      </c>
      <c r="BM245" s="238" t="s">
        <v>1042</v>
      </c>
    </row>
    <row r="246" s="14" customFormat="1">
      <c r="A246" s="14"/>
      <c r="B246" s="255"/>
      <c r="C246" s="256"/>
      <c r="D246" s="240" t="s">
        <v>159</v>
      </c>
      <c r="E246" s="257" t="s">
        <v>1</v>
      </c>
      <c r="F246" s="258" t="s">
        <v>878</v>
      </c>
      <c r="G246" s="256"/>
      <c r="H246" s="259">
        <v>54.850000000000001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5" t="s">
        <v>159</v>
      </c>
      <c r="AU246" s="265" t="s">
        <v>87</v>
      </c>
      <c r="AV246" s="14" t="s">
        <v>87</v>
      </c>
      <c r="AW246" s="14" t="s">
        <v>33</v>
      </c>
      <c r="AX246" s="14" t="s">
        <v>85</v>
      </c>
      <c r="AY246" s="265" t="s">
        <v>148</v>
      </c>
    </row>
    <row r="247" s="2" customFormat="1" ht="24.15" customHeight="1">
      <c r="A247" s="39"/>
      <c r="B247" s="40"/>
      <c r="C247" s="227" t="s">
        <v>451</v>
      </c>
      <c r="D247" s="227" t="s">
        <v>150</v>
      </c>
      <c r="E247" s="228" t="s">
        <v>1043</v>
      </c>
      <c r="F247" s="229" t="s">
        <v>1044</v>
      </c>
      <c r="G247" s="230" t="s">
        <v>273</v>
      </c>
      <c r="H247" s="231">
        <v>18.84</v>
      </c>
      <c r="I247" s="232"/>
      <c r="J247" s="233">
        <f>ROUND(I247*H247,2)</f>
        <v>0</v>
      </c>
      <c r="K247" s="229" t="s">
        <v>154</v>
      </c>
      <c r="L247" s="45"/>
      <c r="M247" s="234" t="s">
        <v>1</v>
      </c>
      <c r="N247" s="235" t="s">
        <v>42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155</v>
      </c>
      <c r="AT247" s="238" t="s">
        <v>150</v>
      </c>
      <c r="AU247" s="238" t="s">
        <v>87</v>
      </c>
      <c r="AY247" s="18" t="s">
        <v>148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155</v>
      </c>
      <c r="BM247" s="238" t="s">
        <v>1045</v>
      </c>
    </row>
    <row r="248" s="14" customFormat="1">
      <c r="A248" s="14"/>
      <c r="B248" s="255"/>
      <c r="C248" s="256"/>
      <c r="D248" s="240" t="s">
        <v>159</v>
      </c>
      <c r="E248" s="257" t="s">
        <v>873</v>
      </c>
      <c r="F248" s="258" t="s">
        <v>1367</v>
      </c>
      <c r="G248" s="256"/>
      <c r="H248" s="259">
        <v>18.84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159</v>
      </c>
      <c r="AU248" s="265" t="s">
        <v>87</v>
      </c>
      <c r="AV248" s="14" t="s">
        <v>87</v>
      </c>
      <c r="AW248" s="14" t="s">
        <v>33</v>
      </c>
      <c r="AX248" s="14" t="s">
        <v>85</v>
      </c>
      <c r="AY248" s="265" t="s">
        <v>148</v>
      </c>
    </row>
    <row r="249" s="2" customFormat="1" ht="24.15" customHeight="1">
      <c r="A249" s="39"/>
      <c r="B249" s="40"/>
      <c r="C249" s="227" t="s">
        <v>461</v>
      </c>
      <c r="D249" s="227" t="s">
        <v>150</v>
      </c>
      <c r="E249" s="228" t="s">
        <v>496</v>
      </c>
      <c r="F249" s="229" t="s">
        <v>497</v>
      </c>
      <c r="G249" s="230" t="s">
        <v>273</v>
      </c>
      <c r="H249" s="231">
        <v>54.850000000000001</v>
      </c>
      <c r="I249" s="232"/>
      <c r="J249" s="233">
        <f>ROUND(I249*H249,2)</f>
        <v>0</v>
      </c>
      <c r="K249" s="229" t="s">
        <v>154</v>
      </c>
      <c r="L249" s="45"/>
      <c r="M249" s="234" t="s">
        <v>1</v>
      </c>
      <c r="N249" s="235" t="s">
        <v>42</v>
      </c>
      <c r="O249" s="92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155</v>
      </c>
      <c r="AT249" s="238" t="s">
        <v>150</v>
      </c>
      <c r="AU249" s="238" t="s">
        <v>87</v>
      </c>
      <c r="AY249" s="18" t="s">
        <v>148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155</v>
      </c>
      <c r="BM249" s="238" t="s">
        <v>1047</v>
      </c>
    </row>
    <row r="250" s="14" customFormat="1">
      <c r="A250" s="14"/>
      <c r="B250" s="255"/>
      <c r="C250" s="256"/>
      <c r="D250" s="240" t="s">
        <v>159</v>
      </c>
      <c r="E250" s="257" t="s">
        <v>1</v>
      </c>
      <c r="F250" s="258" t="s">
        <v>878</v>
      </c>
      <c r="G250" s="256"/>
      <c r="H250" s="259">
        <v>54.850000000000001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159</v>
      </c>
      <c r="AU250" s="265" t="s">
        <v>87</v>
      </c>
      <c r="AV250" s="14" t="s">
        <v>87</v>
      </c>
      <c r="AW250" s="14" t="s">
        <v>33</v>
      </c>
      <c r="AX250" s="14" t="s">
        <v>85</v>
      </c>
      <c r="AY250" s="265" t="s">
        <v>148</v>
      </c>
    </row>
    <row r="251" s="2" customFormat="1" ht="24.15" customHeight="1">
      <c r="A251" s="39"/>
      <c r="B251" s="40"/>
      <c r="C251" s="227" t="s">
        <v>466</v>
      </c>
      <c r="D251" s="227" t="s">
        <v>150</v>
      </c>
      <c r="E251" s="228" t="s">
        <v>1048</v>
      </c>
      <c r="F251" s="229" t="s">
        <v>502</v>
      </c>
      <c r="G251" s="230" t="s">
        <v>273</v>
      </c>
      <c r="H251" s="231">
        <v>164.55000000000001</v>
      </c>
      <c r="I251" s="232"/>
      <c r="J251" s="233">
        <f>ROUND(I251*H251,2)</f>
        <v>0</v>
      </c>
      <c r="K251" s="229" t="s">
        <v>1</v>
      </c>
      <c r="L251" s="45"/>
      <c r="M251" s="234" t="s">
        <v>1</v>
      </c>
      <c r="N251" s="235" t="s">
        <v>42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155</v>
      </c>
      <c r="AT251" s="238" t="s">
        <v>150</v>
      </c>
      <c r="AU251" s="238" t="s">
        <v>87</v>
      </c>
      <c r="AY251" s="18" t="s">
        <v>148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155</v>
      </c>
      <c r="BM251" s="238" t="s">
        <v>1049</v>
      </c>
    </row>
    <row r="252" s="14" customFormat="1">
      <c r="A252" s="14"/>
      <c r="B252" s="255"/>
      <c r="C252" s="256"/>
      <c r="D252" s="240" t="s">
        <v>159</v>
      </c>
      <c r="E252" s="257" t="s">
        <v>1</v>
      </c>
      <c r="F252" s="258" t="s">
        <v>1050</v>
      </c>
      <c r="G252" s="256"/>
      <c r="H252" s="259">
        <v>164.55000000000001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159</v>
      </c>
      <c r="AU252" s="265" t="s">
        <v>87</v>
      </c>
      <c r="AV252" s="14" t="s">
        <v>87</v>
      </c>
      <c r="AW252" s="14" t="s">
        <v>33</v>
      </c>
      <c r="AX252" s="14" t="s">
        <v>85</v>
      </c>
      <c r="AY252" s="265" t="s">
        <v>148</v>
      </c>
    </row>
    <row r="253" s="2" customFormat="1" ht="24.15" customHeight="1">
      <c r="A253" s="39"/>
      <c r="B253" s="40"/>
      <c r="C253" s="227" t="s">
        <v>473</v>
      </c>
      <c r="D253" s="227" t="s">
        <v>150</v>
      </c>
      <c r="E253" s="228" t="s">
        <v>1051</v>
      </c>
      <c r="F253" s="229" t="s">
        <v>1052</v>
      </c>
      <c r="G253" s="230" t="s">
        <v>273</v>
      </c>
      <c r="H253" s="231">
        <v>54.850000000000001</v>
      </c>
      <c r="I253" s="232"/>
      <c r="J253" s="233">
        <f>ROUND(I253*H253,2)</f>
        <v>0</v>
      </c>
      <c r="K253" s="229" t="s">
        <v>154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155</v>
      </c>
      <c r="AT253" s="238" t="s">
        <v>150</v>
      </c>
      <c r="AU253" s="238" t="s">
        <v>87</v>
      </c>
      <c r="AY253" s="18" t="s">
        <v>148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155</v>
      </c>
      <c r="BM253" s="238" t="s">
        <v>1053</v>
      </c>
    </row>
    <row r="254" s="14" customFormat="1">
      <c r="A254" s="14"/>
      <c r="B254" s="255"/>
      <c r="C254" s="256"/>
      <c r="D254" s="240" t="s">
        <v>159</v>
      </c>
      <c r="E254" s="257" t="s">
        <v>878</v>
      </c>
      <c r="F254" s="258" t="s">
        <v>1054</v>
      </c>
      <c r="G254" s="256"/>
      <c r="H254" s="259">
        <v>54.850000000000001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159</v>
      </c>
      <c r="AU254" s="265" t="s">
        <v>87</v>
      </c>
      <c r="AV254" s="14" t="s">
        <v>87</v>
      </c>
      <c r="AW254" s="14" t="s">
        <v>33</v>
      </c>
      <c r="AX254" s="14" t="s">
        <v>85</v>
      </c>
      <c r="AY254" s="265" t="s">
        <v>148</v>
      </c>
    </row>
    <row r="255" s="2" customFormat="1" ht="24.15" customHeight="1">
      <c r="A255" s="39"/>
      <c r="B255" s="40"/>
      <c r="C255" s="227" t="s">
        <v>478</v>
      </c>
      <c r="D255" s="227" t="s">
        <v>150</v>
      </c>
      <c r="E255" s="228" t="s">
        <v>1055</v>
      </c>
      <c r="F255" s="229" t="s">
        <v>1056</v>
      </c>
      <c r="G255" s="230" t="s">
        <v>273</v>
      </c>
      <c r="H255" s="231">
        <v>54.850000000000001</v>
      </c>
      <c r="I255" s="232"/>
      <c r="J255" s="233">
        <f>ROUND(I255*H255,2)</f>
        <v>0</v>
      </c>
      <c r="K255" s="229" t="s">
        <v>154</v>
      </c>
      <c r="L255" s="45"/>
      <c r="M255" s="234" t="s">
        <v>1</v>
      </c>
      <c r="N255" s="235" t="s">
        <v>42</v>
      </c>
      <c r="O255" s="92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155</v>
      </c>
      <c r="AT255" s="238" t="s">
        <v>150</v>
      </c>
      <c r="AU255" s="238" t="s">
        <v>87</v>
      </c>
      <c r="AY255" s="18" t="s">
        <v>148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155</v>
      </c>
      <c r="BM255" s="238" t="s">
        <v>1057</v>
      </c>
    </row>
    <row r="256" s="14" customFormat="1">
      <c r="A256" s="14"/>
      <c r="B256" s="255"/>
      <c r="C256" s="256"/>
      <c r="D256" s="240" t="s">
        <v>159</v>
      </c>
      <c r="E256" s="257" t="s">
        <v>1</v>
      </c>
      <c r="F256" s="258" t="s">
        <v>878</v>
      </c>
      <c r="G256" s="256"/>
      <c r="H256" s="259">
        <v>54.850000000000001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5" t="s">
        <v>159</v>
      </c>
      <c r="AU256" s="265" t="s">
        <v>87</v>
      </c>
      <c r="AV256" s="14" t="s">
        <v>87</v>
      </c>
      <c r="AW256" s="14" t="s">
        <v>33</v>
      </c>
      <c r="AX256" s="14" t="s">
        <v>85</v>
      </c>
      <c r="AY256" s="265" t="s">
        <v>148</v>
      </c>
    </row>
    <row r="257" s="2" customFormat="1" ht="24.15" customHeight="1">
      <c r="A257" s="39"/>
      <c r="B257" s="40"/>
      <c r="C257" s="227" t="s">
        <v>483</v>
      </c>
      <c r="D257" s="227" t="s">
        <v>150</v>
      </c>
      <c r="E257" s="228" t="s">
        <v>1058</v>
      </c>
      <c r="F257" s="229" t="s">
        <v>1059</v>
      </c>
      <c r="G257" s="230" t="s">
        <v>273</v>
      </c>
      <c r="H257" s="231">
        <v>47.009999999999998</v>
      </c>
      <c r="I257" s="232"/>
      <c r="J257" s="233">
        <f>ROUND(I257*H257,2)</f>
        <v>0</v>
      </c>
      <c r="K257" s="229" t="s">
        <v>154</v>
      </c>
      <c r="L257" s="45"/>
      <c r="M257" s="234" t="s">
        <v>1</v>
      </c>
      <c r="N257" s="235" t="s">
        <v>42</v>
      </c>
      <c r="O257" s="92"/>
      <c r="P257" s="236">
        <f>O257*H257</f>
        <v>0</v>
      </c>
      <c r="Q257" s="236">
        <v>0.090620000000000006</v>
      </c>
      <c r="R257" s="236">
        <f>Q257*H257</f>
        <v>4.2600461999999997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155</v>
      </c>
      <c r="AT257" s="238" t="s">
        <v>150</v>
      </c>
      <c r="AU257" s="238" t="s">
        <v>87</v>
      </c>
      <c r="AY257" s="18" t="s">
        <v>148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155</v>
      </c>
      <c r="BM257" s="238" t="s">
        <v>1060</v>
      </c>
    </row>
    <row r="258" s="14" customFormat="1">
      <c r="A258" s="14"/>
      <c r="B258" s="255"/>
      <c r="C258" s="256"/>
      <c r="D258" s="240" t="s">
        <v>159</v>
      </c>
      <c r="E258" s="257" t="s">
        <v>1</v>
      </c>
      <c r="F258" s="258" t="s">
        <v>868</v>
      </c>
      <c r="G258" s="256"/>
      <c r="H258" s="259">
        <v>47.009999999999998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159</v>
      </c>
      <c r="AU258" s="265" t="s">
        <v>87</v>
      </c>
      <c r="AV258" s="14" t="s">
        <v>87</v>
      </c>
      <c r="AW258" s="14" t="s">
        <v>33</v>
      </c>
      <c r="AX258" s="14" t="s">
        <v>85</v>
      </c>
      <c r="AY258" s="265" t="s">
        <v>148</v>
      </c>
    </row>
    <row r="259" s="2" customFormat="1" ht="24.15" customHeight="1">
      <c r="A259" s="39"/>
      <c r="B259" s="40"/>
      <c r="C259" s="288" t="s">
        <v>495</v>
      </c>
      <c r="D259" s="288" t="s">
        <v>363</v>
      </c>
      <c r="E259" s="289" t="s">
        <v>1061</v>
      </c>
      <c r="F259" s="290" t="s">
        <v>1062</v>
      </c>
      <c r="G259" s="291" t="s">
        <v>273</v>
      </c>
      <c r="H259" s="292">
        <v>48.420000000000002</v>
      </c>
      <c r="I259" s="293"/>
      <c r="J259" s="294">
        <f>ROUND(I259*H259,2)</f>
        <v>0</v>
      </c>
      <c r="K259" s="290" t="s">
        <v>154</v>
      </c>
      <c r="L259" s="295"/>
      <c r="M259" s="296" t="s">
        <v>1</v>
      </c>
      <c r="N259" s="297" t="s">
        <v>42</v>
      </c>
      <c r="O259" s="92"/>
      <c r="P259" s="236">
        <f>O259*H259</f>
        <v>0</v>
      </c>
      <c r="Q259" s="236">
        <v>0.17599999999999999</v>
      </c>
      <c r="R259" s="236">
        <f>Q259*H259</f>
        <v>8.5219199999999997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265</v>
      </c>
      <c r="AT259" s="238" t="s">
        <v>363</v>
      </c>
      <c r="AU259" s="238" t="s">
        <v>87</v>
      </c>
      <c r="AY259" s="18" t="s">
        <v>148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155</v>
      </c>
      <c r="BM259" s="238" t="s">
        <v>1063</v>
      </c>
    </row>
    <row r="260" s="14" customFormat="1">
      <c r="A260" s="14"/>
      <c r="B260" s="255"/>
      <c r="C260" s="256"/>
      <c r="D260" s="240" t="s">
        <v>159</v>
      </c>
      <c r="E260" s="256"/>
      <c r="F260" s="258" t="s">
        <v>1368</v>
      </c>
      <c r="G260" s="256"/>
      <c r="H260" s="259">
        <v>48.420000000000002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159</v>
      </c>
      <c r="AU260" s="265" t="s">
        <v>87</v>
      </c>
      <c r="AV260" s="14" t="s">
        <v>87</v>
      </c>
      <c r="AW260" s="14" t="s">
        <v>4</v>
      </c>
      <c r="AX260" s="14" t="s">
        <v>85</v>
      </c>
      <c r="AY260" s="265" t="s">
        <v>148</v>
      </c>
    </row>
    <row r="261" s="2" customFormat="1" ht="24.15" customHeight="1">
      <c r="A261" s="39"/>
      <c r="B261" s="40"/>
      <c r="C261" s="227" t="s">
        <v>500</v>
      </c>
      <c r="D261" s="227" t="s">
        <v>150</v>
      </c>
      <c r="E261" s="228" t="s">
        <v>1065</v>
      </c>
      <c r="F261" s="229" t="s">
        <v>1066</v>
      </c>
      <c r="G261" s="230" t="s">
        <v>273</v>
      </c>
      <c r="H261" s="231">
        <v>20.84</v>
      </c>
      <c r="I261" s="232"/>
      <c r="J261" s="233">
        <f>ROUND(I261*H261,2)</f>
        <v>0</v>
      </c>
      <c r="K261" s="229" t="s">
        <v>154</v>
      </c>
      <c r="L261" s="45"/>
      <c r="M261" s="234" t="s">
        <v>1</v>
      </c>
      <c r="N261" s="235" t="s">
        <v>42</v>
      </c>
      <c r="O261" s="92"/>
      <c r="P261" s="236">
        <f>O261*H261</f>
        <v>0</v>
      </c>
      <c r="Q261" s="236">
        <v>0.11162</v>
      </c>
      <c r="R261" s="236">
        <f>Q261*H261</f>
        <v>2.3261607999999998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155</v>
      </c>
      <c r="AT261" s="238" t="s">
        <v>150</v>
      </c>
      <c r="AU261" s="238" t="s">
        <v>87</v>
      </c>
      <c r="AY261" s="18" t="s">
        <v>148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155</v>
      </c>
      <c r="BM261" s="238" t="s">
        <v>1067</v>
      </c>
    </row>
    <row r="262" s="14" customFormat="1">
      <c r="A262" s="14"/>
      <c r="B262" s="255"/>
      <c r="C262" s="256"/>
      <c r="D262" s="240" t="s">
        <v>159</v>
      </c>
      <c r="E262" s="257" t="s">
        <v>1</v>
      </c>
      <c r="F262" s="258" t="s">
        <v>1369</v>
      </c>
      <c r="G262" s="256"/>
      <c r="H262" s="259">
        <v>20.84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159</v>
      </c>
      <c r="AU262" s="265" t="s">
        <v>87</v>
      </c>
      <c r="AV262" s="14" t="s">
        <v>87</v>
      </c>
      <c r="AW262" s="14" t="s">
        <v>33</v>
      </c>
      <c r="AX262" s="14" t="s">
        <v>85</v>
      </c>
      <c r="AY262" s="265" t="s">
        <v>148</v>
      </c>
    </row>
    <row r="263" s="2" customFormat="1" ht="24.15" customHeight="1">
      <c r="A263" s="39"/>
      <c r="B263" s="40"/>
      <c r="C263" s="288" t="s">
        <v>505</v>
      </c>
      <c r="D263" s="288" t="s">
        <v>363</v>
      </c>
      <c r="E263" s="289" t="s">
        <v>1061</v>
      </c>
      <c r="F263" s="290" t="s">
        <v>1062</v>
      </c>
      <c r="G263" s="291" t="s">
        <v>273</v>
      </c>
      <c r="H263" s="292">
        <v>21.257000000000001</v>
      </c>
      <c r="I263" s="293"/>
      <c r="J263" s="294">
        <f>ROUND(I263*H263,2)</f>
        <v>0</v>
      </c>
      <c r="K263" s="290" t="s">
        <v>154</v>
      </c>
      <c r="L263" s="295"/>
      <c r="M263" s="296" t="s">
        <v>1</v>
      </c>
      <c r="N263" s="297" t="s">
        <v>42</v>
      </c>
      <c r="O263" s="92"/>
      <c r="P263" s="236">
        <f>O263*H263</f>
        <v>0</v>
      </c>
      <c r="Q263" s="236">
        <v>0.17599999999999999</v>
      </c>
      <c r="R263" s="236">
        <f>Q263*H263</f>
        <v>3.7412320000000001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265</v>
      </c>
      <c r="AT263" s="238" t="s">
        <v>363</v>
      </c>
      <c r="AU263" s="238" t="s">
        <v>87</v>
      </c>
      <c r="AY263" s="18" t="s">
        <v>148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155</v>
      </c>
      <c r="BM263" s="238" t="s">
        <v>1068</v>
      </c>
    </row>
    <row r="264" s="14" customFormat="1">
      <c r="A264" s="14"/>
      <c r="B264" s="255"/>
      <c r="C264" s="256"/>
      <c r="D264" s="240" t="s">
        <v>159</v>
      </c>
      <c r="E264" s="256"/>
      <c r="F264" s="258" t="s">
        <v>1370</v>
      </c>
      <c r="G264" s="256"/>
      <c r="H264" s="259">
        <v>21.257000000000001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159</v>
      </c>
      <c r="AU264" s="265" t="s">
        <v>87</v>
      </c>
      <c r="AV264" s="14" t="s">
        <v>87</v>
      </c>
      <c r="AW264" s="14" t="s">
        <v>4</v>
      </c>
      <c r="AX264" s="14" t="s">
        <v>85</v>
      </c>
      <c r="AY264" s="265" t="s">
        <v>148</v>
      </c>
    </row>
    <row r="265" s="12" customFormat="1" ht="22.8" customHeight="1">
      <c r="A265" s="12"/>
      <c r="B265" s="211"/>
      <c r="C265" s="212"/>
      <c r="D265" s="213" t="s">
        <v>76</v>
      </c>
      <c r="E265" s="225" t="s">
        <v>265</v>
      </c>
      <c r="F265" s="225" t="s">
        <v>524</v>
      </c>
      <c r="G265" s="212"/>
      <c r="H265" s="212"/>
      <c r="I265" s="215"/>
      <c r="J265" s="226">
        <f>BK265</f>
        <v>0</v>
      </c>
      <c r="K265" s="212"/>
      <c r="L265" s="217"/>
      <c r="M265" s="218"/>
      <c r="N265" s="219"/>
      <c r="O265" s="219"/>
      <c r="P265" s="220">
        <f>SUM(P266:P286)</f>
        <v>0</v>
      </c>
      <c r="Q265" s="219"/>
      <c r="R265" s="220">
        <f>SUM(R266:R286)</f>
        <v>1.3344080699999998</v>
      </c>
      <c r="S265" s="219"/>
      <c r="T265" s="221">
        <f>SUM(T266:T286)</f>
        <v>0.26014999999999999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2" t="s">
        <v>85</v>
      </c>
      <c r="AT265" s="223" t="s">
        <v>76</v>
      </c>
      <c r="AU265" s="223" t="s">
        <v>85</v>
      </c>
      <c r="AY265" s="222" t="s">
        <v>148</v>
      </c>
      <c r="BK265" s="224">
        <f>SUM(BK266:BK286)</f>
        <v>0</v>
      </c>
    </row>
    <row r="266" s="2" customFormat="1" ht="33" customHeight="1">
      <c r="A266" s="39"/>
      <c r="B266" s="40"/>
      <c r="C266" s="227" t="s">
        <v>510</v>
      </c>
      <c r="D266" s="227" t="s">
        <v>150</v>
      </c>
      <c r="E266" s="228" t="s">
        <v>1371</v>
      </c>
      <c r="F266" s="229" t="s">
        <v>1372</v>
      </c>
      <c r="G266" s="230" t="s">
        <v>176</v>
      </c>
      <c r="H266" s="231">
        <v>122.7</v>
      </c>
      <c r="I266" s="232"/>
      <c r="J266" s="233">
        <f>ROUND(I266*H266,2)</f>
        <v>0</v>
      </c>
      <c r="K266" s="229" t="s">
        <v>154</v>
      </c>
      <c r="L266" s="45"/>
      <c r="M266" s="234" t="s">
        <v>1</v>
      </c>
      <c r="N266" s="235" t="s">
        <v>42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155</v>
      </c>
      <c r="AT266" s="238" t="s">
        <v>150</v>
      </c>
      <c r="AU266" s="238" t="s">
        <v>87</v>
      </c>
      <c r="AY266" s="18" t="s">
        <v>148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155</v>
      </c>
      <c r="BM266" s="238" t="s">
        <v>1373</v>
      </c>
    </row>
    <row r="267" s="14" customFormat="1">
      <c r="A267" s="14"/>
      <c r="B267" s="255"/>
      <c r="C267" s="256"/>
      <c r="D267" s="240" t="s">
        <v>159</v>
      </c>
      <c r="E267" s="257" t="s">
        <v>1</v>
      </c>
      <c r="F267" s="258" t="s">
        <v>1374</v>
      </c>
      <c r="G267" s="256"/>
      <c r="H267" s="259">
        <v>122.7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159</v>
      </c>
      <c r="AU267" s="265" t="s">
        <v>87</v>
      </c>
      <c r="AV267" s="14" t="s">
        <v>87</v>
      </c>
      <c r="AW267" s="14" t="s">
        <v>33</v>
      </c>
      <c r="AX267" s="14" t="s">
        <v>85</v>
      </c>
      <c r="AY267" s="265" t="s">
        <v>148</v>
      </c>
    </row>
    <row r="268" s="2" customFormat="1" ht="24.15" customHeight="1">
      <c r="A268" s="39"/>
      <c r="B268" s="40"/>
      <c r="C268" s="288" t="s">
        <v>512</v>
      </c>
      <c r="D268" s="288" t="s">
        <v>363</v>
      </c>
      <c r="E268" s="289" t="s">
        <v>1375</v>
      </c>
      <c r="F268" s="290" t="s">
        <v>1376</v>
      </c>
      <c r="G268" s="291" t="s">
        <v>176</v>
      </c>
      <c r="H268" s="292">
        <v>124.541</v>
      </c>
      <c r="I268" s="293"/>
      <c r="J268" s="294">
        <f>ROUND(I268*H268,2)</f>
        <v>0</v>
      </c>
      <c r="K268" s="290" t="s">
        <v>154</v>
      </c>
      <c r="L268" s="295"/>
      <c r="M268" s="296" t="s">
        <v>1</v>
      </c>
      <c r="N268" s="297" t="s">
        <v>42</v>
      </c>
      <c r="O268" s="92"/>
      <c r="P268" s="236">
        <f>O268*H268</f>
        <v>0</v>
      </c>
      <c r="Q268" s="236">
        <v>0.00027</v>
      </c>
      <c r="R268" s="236">
        <f>Q268*H268</f>
        <v>0.033626070000000001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265</v>
      </c>
      <c r="AT268" s="238" t="s">
        <v>363</v>
      </c>
      <c r="AU268" s="238" t="s">
        <v>87</v>
      </c>
      <c r="AY268" s="18" t="s">
        <v>148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155</v>
      </c>
      <c r="BM268" s="238" t="s">
        <v>1377</v>
      </c>
    </row>
    <row r="269" s="14" customFormat="1">
      <c r="A269" s="14"/>
      <c r="B269" s="255"/>
      <c r="C269" s="256"/>
      <c r="D269" s="240" t="s">
        <v>159</v>
      </c>
      <c r="E269" s="256"/>
      <c r="F269" s="258" t="s">
        <v>1378</v>
      </c>
      <c r="G269" s="256"/>
      <c r="H269" s="259">
        <v>124.541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159</v>
      </c>
      <c r="AU269" s="265" t="s">
        <v>87</v>
      </c>
      <c r="AV269" s="14" t="s">
        <v>87</v>
      </c>
      <c r="AW269" s="14" t="s">
        <v>4</v>
      </c>
      <c r="AX269" s="14" t="s">
        <v>85</v>
      </c>
      <c r="AY269" s="265" t="s">
        <v>148</v>
      </c>
    </row>
    <row r="270" s="2" customFormat="1" ht="21.75" customHeight="1">
      <c r="A270" s="39"/>
      <c r="B270" s="40"/>
      <c r="C270" s="227" t="s">
        <v>517</v>
      </c>
      <c r="D270" s="227" t="s">
        <v>150</v>
      </c>
      <c r="E270" s="228" t="s">
        <v>1379</v>
      </c>
      <c r="F270" s="229" t="s">
        <v>1380</v>
      </c>
      <c r="G270" s="230" t="s">
        <v>176</v>
      </c>
      <c r="H270" s="231">
        <v>119.3</v>
      </c>
      <c r="I270" s="232"/>
      <c r="J270" s="233">
        <f>ROUND(I270*H270,2)</f>
        <v>0</v>
      </c>
      <c r="K270" s="229" t="s">
        <v>154</v>
      </c>
      <c r="L270" s="45"/>
      <c r="M270" s="234" t="s">
        <v>1</v>
      </c>
      <c r="N270" s="235" t="s">
        <v>42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0.00069999999999999999</v>
      </c>
      <c r="T270" s="237">
        <f>S270*H270</f>
        <v>0.083510000000000001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155</v>
      </c>
      <c r="AT270" s="238" t="s">
        <v>150</v>
      </c>
      <c r="AU270" s="238" t="s">
        <v>87</v>
      </c>
      <c r="AY270" s="18" t="s">
        <v>148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155</v>
      </c>
      <c r="BM270" s="238" t="s">
        <v>1381</v>
      </c>
    </row>
    <row r="271" s="14" customFormat="1">
      <c r="A271" s="14"/>
      <c r="B271" s="255"/>
      <c r="C271" s="256"/>
      <c r="D271" s="240" t="s">
        <v>159</v>
      </c>
      <c r="E271" s="257" t="s">
        <v>1</v>
      </c>
      <c r="F271" s="258" t="s">
        <v>1382</v>
      </c>
      <c r="G271" s="256"/>
      <c r="H271" s="259">
        <v>119.3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159</v>
      </c>
      <c r="AU271" s="265" t="s">
        <v>87</v>
      </c>
      <c r="AV271" s="14" t="s">
        <v>87</v>
      </c>
      <c r="AW271" s="14" t="s">
        <v>33</v>
      </c>
      <c r="AX271" s="14" t="s">
        <v>85</v>
      </c>
      <c r="AY271" s="265" t="s">
        <v>148</v>
      </c>
    </row>
    <row r="272" s="2" customFormat="1" ht="24.15" customHeight="1">
      <c r="A272" s="39"/>
      <c r="B272" s="40"/>
      <c r="C272" s="227" t="s">
        <v>519</v>
      </c>
      <c r="D272" s="227" t="s">
        <v>150</v>
      </c>
      <c r="E272" s="228" t="s">
        <v>1383</v>
      </c>
      <c r="F272" s="229" t="s">
        <v>1384</v>
      </c>
      <c r="G272" s="230" t="s">
        <v>552</v>
      </c>
      <c r="H272" s="231">
        <v>24</v>
      </c>
      <c r="I272" s="232"/>
      <c r="J272" s="233">
        <f>ROUND(I272*H272,2)</f>
        <v>0</v>
      </c>
      <c r="K272" s="229" t="s">
        <v>154</v>
      </c>
      <c r="L272" s="45"/>
      <c r="M272" s="234" t="s">
        <v>1</v>
      </c>
      <c r="N272" s="235" t="s">
        <v>42</v>
      </c>
      <c r="O272" s="92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155</v>
      </c>
      <c r="AT272" s="238" t="s">
        <v>150</v>
      </c>
      <c r="AU272" s="238" t="s">
        <v>87</v>
      </c>
      <c r="AY272" s="18" t="s">
        <v>148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155</v>
      </c>
      <c r="BM272" s="238" t="s">
        <v>1385</v>
      </c>
    </row>
    <row r="273" s="14" customFormat="1">
      <c r="A273" s="14"/>
      <c r="B273" s="255"/>
      <c r="C273" s="256"/>
      <c r="D273" s="240" t="s">
        <v>159</v>
      </c>
      <c r="E273" s="257" t="s">
        <v>1</v>
      </c>
      <c r="F273" s="258" t="s">
        <v>1386</v>
      </c>
      <c r="G273" s="256"/>
      <c r="H273" s="259">
        <v>24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159</v>
      </c>
      <c r="AU273" s="265" t="s">
        <v>87</v>
      </c>
      <c r="AV273" s="14" t="s">
        <v>87</v>
      </c>
      <c r="AW273" s="14" t="s">
        <v>33</v>
      </c>
      <c r="AX273" s="14" t="s">
        <v>85</v>
      </c>
      <c r="AY273" s="265" t="s">
        <v>148</v>
      </c>
    </row>
    <row r="274" s="2" customFormat="1" ht="21.75" customHeight="1">
      <c r="A274" s="39"/>
      <c r="B274" s="40"/>
      <c r="C274" s="288" t="s">
        <v>525</v>
      </c>
      <c r="D274" s="288" t="s">
        <v>363</v>
      </c>
      <c r="E274" s="289" t="s">
        <v>1387</v>
      </c>
      <c r="F274" s="290" t="s">
        <v>1388</v>
      </c>
      <c r="G274" s="291" t="s">
        <v>552</v>
      </c>
      <c r="H274" s="292">
        <v>24</v>
      </c>
      <c r="I274" s="293"/>
      <c r="J274" s="294">
        <f>ROUND(I274*H274,2)</f>
        <v>0</v>
      </c>
      <c r="K274" s="290" t="s">
        <v>154</v>
      </c>
      <c r="L274" s="295"/>
      <c r="M274" s="296" t="s">
        <v>1</v>
      </c>
      <c r="N274" s="297" t="s">
        <v>42</v>
      </c>
      <c r="O274" s="92"/>
      <c r="P274" s="236">
        <f>O274*H274</f>
        <v>0</v>
      </c>
      <c r="Q274" s="236">
        <v>0.00016000000000000001</v>
      </c>
      <c r="R274" s="236">
        <f>Q274*H274</f>
        <v>0.0038400000000000005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265</v>
      </c>
      <c r="AT274" s="238" t="s">
        <v>363</v>
      </c>
      <c r="AU274" s="238" t="s">
        <v>87</v>
      </c>
      <c r="AY274" s="18" t="s">
        <v>148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155</v>
      </c>
      <c r="BM274" s="238" t="s">
        <v>1389</v>
      </c>
    </row>
    <row r="275" s="2" customFormat="1" ht="33" customHeight="1">
      <c r="A275" s="39"/>
      <c r="B275" s="40"/>
      <c r="C275" s="227" t="s">
        <v>531</v>
      </c>
      <c r="D275" s="227" t="s">
        <v>150</v>
      </c>
      <c r="E275" s="228" t="s">
        <v>1390</v>
      </c>
      <c r="F275" s="229" t="s">
        <v>1391</v>
      </c>
      <c r="G275" s="230" t="s">
        <v>552</v>
      </c>
      <c r="H275" s="231">
        <v>24</v>
      </c>
      <c r="I275" s="232"/>
      <c r="J275" s="233">
        <f>ROUND(I275*H275,2)</f>
        <v>0</v>
      </c>
      <c r="K275" s="229" t="s">
        <v>154</v>
      </c>
      <c r="L275" s="45"/>
      <c r="M275" s="234" t="s">
        <v>1</v>
      </c>
      <c r="N275" s="235" t="s">
        <v>42</v>
      </c>
      <c r="O275" s="92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155</v>
      </c>
      <c r="AT275" s="238" t="s">
        <v>150</v>
      </c>
      <c r="AU275" s="238" t="s">
        <v>87</v>
      </c>
      <c r="AY275" s="18" t="s">
        <v>148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155</v>
      </c>
      <c r="BM275" s="238" t="s">
        <v>1392</v>
      </c>
    </row>
    <row r="276" s="2" customFormat="1" ht="24.15" customHeight="1">
      <c r="A276" s="39"/>
      <c r="B276" s="40"/>
      <c r="C276" s="288" t="s">
        <v>537</v>
      </c>
      <c r="D276" s="288" t="s">
        <v>363</v>
      </c>
      <c r="E276" s="289" t="s">
        <v>1393</v>
      </c>
      <c r="F276" s="290" t="s">
        <v>1394</v>
      </c>
      <c r="G276" s="291" t="s">
        <v>552</v>
      </c>
      <c r="H276" s="292">
        <v>24</v>
      </c>
      <c r="I276" s="293"/>
      <c r="J276" s="294">
        <f>ROUND(I276*H276,2)</f>
        <v>0</v>
      </c>
      <c r="K276" s="290" t="s">
        <v>154</v>
      </c>
      <c r="L276" s="295"/>
      <c r="M276" s="296" t="s">
        <v>1</v>
      </c>
      <c r="N276" s="297" t="s">
        <v>42</v>
      </c>
      <c r="O276" s="92"/>
      <c r="P276" s="236">
        <f>O276*H276</f>
        <v>0</v>
      </c>
      <c r="Q276" s="236">
        <v>0.0016199999999999999</v>
      </c>
      <c r="R276" s="236">
        <f>Q276*H276</f>
        <v>0.038879999999999998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265</v>
      </c>
      <c r="AT276" s="238" t="s">
        <v>363</v>
      </c>
      <c r="AU276" s="238" t="s">
        <v>87</v>
      </c>
      <c r="AY276" s="18" t="s">
        <v>148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155</v>
      </c>
      <c r="BM276" s="238" t="s">
        <v>1395</v>
      </c>
    </row>
    <row r="277" s="2" customFormat="1" ht="24.15" customHeight="1">
      <c r="A277" s="39"/>
      <c r="B277" s="40"/>
      <c r="C277" s="288" t="s">
        <v>543</v>
      </c>
      <c r="D277" s="288" t="s">
        <v>363</v>
      </c>
      <c r="E277" s="289" t="s">
        <v>1396</v>
      </c>
      <c r="F277" s="290" t="s">
        <v>1397</v>
      </c>
      <c r="G277" s="291" t="s">
        <v>552</v>
      </c>
      <c r="H277" s="292">
        <v>24</v>
      </c>
      <c r="I277" s="293"/>
      <c r="J277" s="294">
        <f>ROUND(I277*H277,2)</f>
        <v>0</v>
      </c>
      <c r="K277" s="290" t="s">
        <v>154</v>
      </c>
      <c r="L277" s="295"/>
      <c r="M277" s="296" t="s">
        <v>1</v>
      </c>
      <c r="N277" s="297" t="s">
        <v>42</v>
      </c>
      <c r="O277" s="92"/>
      <c r="P277" s="236">
        <f>O277*H277</f>
        <v>0</v>
      </c>
      <c r="Q277" s="236">
        <v>0.00316</v>
      </c>
      <c r="R277" s="236">
        <f>Q277*H277</f>
        <v>0.075840000000000005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265</v>
      </c>
      <c r="AT277" s="238" t="s">
        <v>363</v>
      </c>
      <c r="AU277" s="238" t="s">
        <v>87</v>
      </c>
      <c r="AY277" s="18" t="s">
        <v>148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155</v>
      </c>
      <c r="BM277" s="238" t="s">
        <v>1398</v>
      </c>
    </row>
    <row r="278" s="2" customFormat="1" ht="16.5" customHeight="1">
      <c r="A278" s="39"/>
      <c r="B278" s="40"/>
      <c r="C278" s="227" t="s">
        <v>549</v>
      </c>
      <c r="D278" s="227" t="s">
        <v>150</v>
      </c>
      <c r="E278" s="228" t="s">
        <v>1399</v>
      </c>
      <c r="F278" s="229" t="s">
        <v>1400</v>
      </c>
      <c r="G278" s="230" t="s">
        <v>552</v>
      </c>
      <c r="H278" s="231">
        <v>23</v>
      </c>
      <c r="I278" s="232"/>
      <c r="J278" s="233">
        <f>ROUND(I278*H278,2)</f>
        <v>0</v>
      </c>
      <c r="K278" s="229" t="s">
        <v>1</v>
      </c>
      <c r="L278" s="45"/>
      <c r="M278" s="234" t="s">
        <v>1</v>
      </c>
      <c r="N278" s="235" t="s">
        <v>42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0.0076800000000000002</v>
      </c>
      <c r="T278" s="237">
        <f>S278*H278</f>
        <v>0.17663999999999999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155</v>
      </c>
      <c r="AT278" s="238" t="s">
        <v>150</v>
      </c>
      <c r="AU278" s="238" t="s">
        <v>87</v>
      </c>
      <c r="AY278" s="18" t="s">
        <v>148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155</v>
      </c>
      <c r="BM278" s="238" t="s">
        <v>1401</v>
      </c>
    </row>
    <row r="279" s="2" customFormat="1" ht="24.15" customHeight="1">
      <c r="A279" s="39"/>
      <c r="B279" s="40"/>
      <c r="C279" s="227" t="s">
        <v>558</v>
      </c>
      <c r="D279" s="227" t="s">
        <v>150</v>
      </c>
      <c r="E279" s="228" t="s">
        <v>1402</v>
      </c>
      <c r="F279" s="229" t="s">
        <v>1403</v>
      </c>
      <c r="G279" s="230" t="s">
        <v>176</v>
      </c>
      <c r="H279" s="231">
        <v>122.7</v>
      </c>
      <c r="I279" s="232"/>
      <c r="J279" s="233">
        <f>ROUND(I279*H279,2)</f>
        <v>0</v>
      </c>
      <c r="K279" s="229" t="s">
        <v>154</v>
      </c>
      <c r="L279" s="45"/>
      <c r="M279" s="234" t="s">
        <v>1</v>
      </c>
      <c r="N279" s="235" t="s">
        <v>42</v>
      </c>
      <c r="O279" s="92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155</v>
      </c>
      <c r="AT279" s="238" t="s">
        <v>150</v>
      </c>
      <c r="AU279" s="238" t="s">
        <v>87</v>
      </c>
      <c r="AY279" s="18" t="s">
        <v>148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155</v>
      </c>
      <c r="BM279" s="238" t="s">
        <v>1404</v>
      </c>
    </row>
    <row r="280" s="2" customFormat="1" ht="16.5" customHeight="1">
      <c r="A280" s="39"/>
      <c r="B280" s="40"/>
      <c r="C280" s="227" t="s">
        <v>565</v>
      </c>
      <c r="D280" s="227" t="s">
        <v>150</v>
      </c>
      <c r="E280" s="228" t="s">
        <v>1405</v>
      </c>
      <c r="F280" s="229" t="s">
        <v>1406</v>
      </c>
      <c r="G280" s="230" t="s">
        <v>176</v>
      </c>
      <c r="H280" s="231">
        <v>122.7</v>
      </c>
      <c r="I280" s="232"/>
      <c r="J280" s="233">
        <f>ROUND(I280*H280,2)</f>
        <v>0</v>
      </c>
      <c r="K280" s="229" t="s">
        <v>154</v>
      </c>
      <c r="L280" s="45"/>
      <c r="M280" s="234" t="s">
        <v>1</v>
      </c>
      <c r="N280" s="235" t="s">
        <v>42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155</v>
      </c>
      <c r="AT280" s="238" t="s">
        <v>150</v>
      </c>
      <c r="AU280" s="238" t="s">
        <v>87</v>
      </c>
      <c r="AY280" s="18" t="s">
        <v>148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155</v>
      </c>
      <c r="BM280" s="238" t="s">
        <v>1407</v>
      </c>
    </row>
    <row r="281" s="2" customFormat="1" ht="16.5" customHeight="1">
      <c r="A281" s="39"/>
      <c r="B281" s="40"/>
      <c r="C281" s="227" t="s">
        <v>573</v>
      </c>
      <c r="D281" s="227" t="s">
        <v>150</v>
      </c>
      <c r="E281" s="228" t="s">
        <v>1408</v>
      </c>
      <c r="F281" s="229" t="s">
        <v>1409</v>
      </c>
      <c r="G281" s="230" t="s">
        <v>552</v>
      </c>
      <c r="H281" s="231">
        <v>24</v>
      </c>
      <c r="I281" s="232"/>
      <c r="J281" s="233">
        <f>ROUND(I281*H281,2)</f>
        <v>0</v>
      </c>
      <c r="K281" s="229" t="s">
        <v>154</v>
      </c>
      <c r="L281" s="45"/>
      <c r="M281" s="234" t="s">
        <v>1</v>
      </c>
      <c r="N281" s="235" t="s">
        <v>42</v>
      </c>
      <c r="O281" s="92"/>
      <c r="P281" s="236">
        <f>O281*H281</f>
        <v>0</v>
      </c>
      <c r="Q281" s="236">
        <v>0.040000000000000001</v>
      </c>
      <c r="R281" s="236">
        <f>Q281*H281</f>
        <v>0.95999999999999996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155</v>
      </c>
      <c r="AT281" s="238" t="s">
        <v>150</v>
      </c>
      <c r="AU281" s="238" t="s">
        <v>87</v>
      </c>
      <c r="AY281" s="18" t="s">
        <v>148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155</v>
      </c>
      <c r="BM281" s="238" t="s">
        <v>1410</v>
      </c>
    </row>
    <row r="282" s="2" customFormat="1" ht="16.5" customHeight="1">
      <c r="A282" s="39"/>
      <c r="B282" s="40"/>
      <c r="C282" s="288" t="s">
        <v>581</v>
      </c>
      <c r="D282" s="288" t="s">
        <v>363</v>
      </c>
      <c r="E282" s="289" t="s">
        <v>1411</v>
      </c>
      <c r="F282" s="290" t="s">
        <v>1412</v>
      </c>
      <c r="G282" s="291" t="s">
        <v>552</v>
      </c>
      <c r="H282" s="292">
        <v>24</v>
      </c>
      <c r="I282" s="293"/>
      <c r="J282" s="294">
        <f>ROUND(I282*H282,2)</f>
        <v>0</v>
      </c>
      <c r="K282" s="290" t="s">
        <v>154</v>
      </c>
      <c r="L282" s="295"/>
      <c r="M282" s="296" t="s">
        <v>1</v>
      </c>
      <c r="N282" s="297" t="s">
        <v>42</v>
      </c>
      <c r="O282" s="92"/>
      <c r="P282" s="236">
        <f>O282*H282</f>
        <v>0</v>
      </c>
      <c r="Q282" s="236">
        <v>0.0073000000000000001</v>
      </c>
      <c r="R282" s="236">
        <f>Q282*H282</f>
        <v>0.1752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265</v>
      </c>
      <c r="AT282" s="238" t="s">
        <v>363</v>
      </c>
      <c r="AU282" s="238" t="s">
        <v>87</v>
      </c>
      <c r="AY282" s="18" t="s">
        <v>148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155</v>
      </c>
      <c r="BM282" s="238" t="s">
        <v>1413</v>
      </c>
    </row>
    <row r="283" s="2" customFormat="1" ht="24.15" customHeight="1">
      <c r="A283" s="39"/>
      <c r="B283" s="40"/>
      <c r="C283" s="288" t="s">
        <v>589</v>
      </c>
      <c r="D283" s="288" t="s">
        <v>363</v>
      </c>
      <c r="E283" s="289" t="s">
        <v>1414</v>
      </c>
      <c r="F283" s="290" t="s">
        <v>1415</v>
      </c>
      <c r="G283" s="291" t="s">
        <v>552</v>
      </c>
      <c r="H283" s="292">
        <v>24</v>
      </c>
      <c r="I283" s="293"/>
      <c r="J283" s="294">
        <f>ROUND(I283*H283,2)</f>
        <v>0</v>
      </c>
      <c r="K283" s="290" t="s">
        <v>154</v>
      </c>
      <c r="L283" s="295"/>
      <c r="M283" s="296" t="s">
        <v>1</v>
      </c>
      <c r="N283" s="297" t="s">
        <v>42</v>
      </c>
      <c r="O283" s="92"/>
      <c r="P283" s="236">
        <f>O283*H283</f>
        <v>0</v>
      </c>
      <c r="Q283" s="236">
        <v>0.00029999999999999997</v>
      </c>
      <c r="R283" s="236">
        <f>Q283*H283</f>
        <v>0.0071999999999999998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265</v>
      </c>
      <c r="AT283" s="238" t="s">
        <v>363</v>
      </c>
      <c r="AU283" s="238" t="s">
        <v>87</v>
      </c>
      <c r="AY283" s="18" t="s">
        <v>148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155</v>
      </c>
      <c r="BM283" s="238" t="s">
        <v>1416</v>
      </c>
    </row>
    <row r="284" s="2" customFormat="1" ht="16.5" customHeight="1">
      <c r="A284" s="39"/>
      <c r="B284" s="40"/>
      <c r="C284" s="227" t="s">
        <v>594</v>
      </c>
      <c r="D284" s="227" t="s">
        <v>150</v>
      </c>
      <c r="E284" s="228" t="s">
        <v>1239</v>
      </c>
      <c r="F284" s="229" t="s">
        <v>1240</v>
      </c>
      <c r="G284" s="230" t="s">
        <v>552</v>
      </c>
      <c r="H284" s="231">
        <v>24</v>
      </c>
      <c r="I284" s="232"/>
      <c r="J284" s="233">
        <f>ROUND(I284*H284,2)</f>
        <v>0</v>
      </c>
      <c r="K284" s="229" t="s">
        <v>154</v>
      </c>
      <c r="L284" s="45"/>
      <c r="M284" s="234" t="s">
        <v>1</v>
      </c>
      <c r="N284" s="235" t="s">
        <v>42</v>
      </c>
      <c r="O284" s="92"/>
      <c r="P284" s="236">
        <f>O284*H284</f>
        <v>0</v>
      </c>
      <c r="Q284" s="236">
        <v>0.00033</v>
      </c>
      <c r="R284" s="236">
        <f>Q284*H284</f>
        <v>0.00792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155</v>
      </c>
      <c r="AT284" s="238" t="s">
        <v>150</v>
      </c>
      <c r="AU284" s="238" t="s">
        <v>87</v>
      </c>
      <c r="AY284" s="18" t="s">
        <v>148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155</v>
      </c>
      <c r="BM284" s="238" t="s">
        <v>1417</v>
      </c>
    </row>
    <row r="285" s="2" customFormat="1" ht="16.5" customHeight="1">
      <c r="A285" s="39"/>
      <c r="B285" s="40"/>
      <c r="C285" s="227" t="s">
        <v>600</v>
      </c>
      <c r="D285" s="227" t="s">
        <v>150</v>
      </c>
      <c r="E285" s="228" t="s">
        <v>1243</v>
      </c>
      <c r="F285" s="229" t="s">
        <v>1244</v>
      </c>
      <c r="G285" s="230" t="s">
        <v>176</v>
      </c>
      <c r="H285" s="231">
        <v>122.7</v>
      </c>
      <c r="I285" s="232"/>
      <c r="J285" s="233">
        <f>ROUND(I285*H285,2)</f>
        <v>0</v>
      </c>
      <c r="K285" s="229" t="s">
        <v>154</v>
      </c>
      <c r="L285" s="45"/>
      <c r="M285" s="234" t="s">
        <v>1</v>
      </c>
      <c r="N285" s="235" t="s">
        <v>42</v>
      </c>
      <c r="O285" s="92"/>
      <c r="P285" s="236">
        <f>O285*H285</f>
        <v>0</v>
      </c>
      <c r="Q285" s="236">
        <v>0.00019000000000000001</v>
      </c>
      <c r="R285" s="236">
        <f>Q285*H285</f>
        <v>0.023313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155</v>
      </c>
      <c r="AT285" s="238" t="s">
        <v>150</v>
      </c>
      <c r="AU285" s="238" t="s">
        <v>87</v>
      </c>
      <c r="AY285" s="18" t="s">
        <v>148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155</v>
      </c>
      <c r="BM285" s="238" t="s">
        <v>1418</v>
      </c>
    </row>
    <row r="286" s="2" customFormat="1" ht="24.15" customHeight="1">
      <c r="A286" s="39"/>
      <c r="B286" s="40"/>
      <c r="C286" s="227" t="s">
        <v>607</v>
      </c>
      <c r="D286" s="227" t="s">
        <v>150</v>
      </c>
      <c r="E286" s="228" t="s">
        <v>1247</v>
      </c>
      <c r="F286" s="229" t="s">
        <v>1248</v>
      </c>
      <c r="G286" s="230" t="s">
        <v>176</v>
      </c>
      <c r="H286" s="231">
        <v>122.7</v>
      </c>
      <c r="I286" s="232"/>
      <c r="J286" s="233">
        <f>ROUND(I286*H286,2)</f>
        <v>0</v>
      </c>
      <c r="K286" s="229" t="s">
        <v>154</v>
      </c>
      <c r="L286" s="45"/>
      <c r="M286" s="234" t="s">
        <v>1</v>
      </c>
      <c r="N286" s="235" t="s">
        <v>42</v>
      </c>
      <c r="O286" s="92"/>
      <c r="P286" s="236">
        <f>O286*H286</f>
        <v>0</v>
      </c>
      <c r="Q286" s="236">
        <v>6.9999999999999994E-05</v>
      </c>
      <c r="R286" s="236">
        <f>Q286*H286</f>
        <v>0.0085889999999999994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155</v>
      </c>
      <c r="AT286" s="238" t="s">
        <v>150</v>
      </c>
      <c r="AU286" s="238" t="s">
        <v>87</v>
      </c>
      <c r="AY286" s="18" t="s">
        <v>148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155</v>
      </c>
      <c r="BM286" s="238" t="s">
        <v>1419</v>
      </c>
    </row>
    <row r="287" s="12" customFormat="1" ht="22.8" customHeight="1">
      <c r="A287" s="12"/>
      <c r="B287" s="211"/>
      <c r="C287" s="212"/>
      <c r="D287" s="213" t="s">
        <v>76</v>
      </c>
      <c r="E287" s="225" t="s">
        <v>270</v>
      </c>
      <c r="F287" s="225" t="s">
        <v>1255</v>
      </c>
      <c r="G287" s="212"/>
      <c r="H287" s="212"/>
      <c r="I287" s="215"/>
      <c r="J287" s="226">
        <f>BK287</f>
        <v>0</v>
      </c>
      <c r="K287" s="212"/>
      <c r="L287" s="217"/>
      <c r="M287" s="218"/>
      <c r="N287" s="219"/>
      <c r="O287" s="219"/>
      <c r="P287" s="220">
        <f>SUM(P288:P292)</f>
        <v>0</v>
      </c>
      <c r="Q287" s="219"/>
      <c r="R287" s="220">
        <f>SUM(R288:R292)</f>
        <v>0.021940000000000005</v>
      </c>
      <c r="S287" s="219"/>
      <c r="T287" s="221">
        <f>SUM(T288:T292)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22" t="s">
        <v>85</v>
      </c>
      <c r="AT287" s="223" t="s">
        <v>76</v>
      </c>
      <c r="AU287" s="223" t="s">
        <v>85</v>
      </c>
      <c r="AY287" s="222" t="s">
        <v>148</v>
      </c>
      <c r="BK287" s="224">
        <f>SUM(BK288:BK292)</f>
        <v>0</v>
      </c>
    </row>
    <row r="288" s="2" customFormat="1" ht="24.15" customHeight="1">
      <c r="A288" s="39"/>
      <c r="B288" s="40"/>
      <c r="C288" s="227" t="s">
        <v>611</v>
      </c>
      <c r="D288" s="227" t="s">
        <v>150</v>
      </c>
      <c r="E288" s="228" t="s">
        <v>1257</v>
      </c>
      <c r="F288" s="229" t="s">
        <v>1258</v>
      </c>
      <c r="G288" s="230" t="s">
        <v>273</v>
      </c>
      <c r="H288" s="231">
        <v>54.850000000000001</v>
      </c>
      <c r="I288" s="232"/>
      <c r="J288" s="233">
        <f>ROUND(I288*H288,2)</f>
        <v>0</v>
      </c>
      <c r="K288" s="229" t="s">
        <v>154</v>
      </c>
      <c r="L288" s="45"/>
      <c r="M288" s="234" t="s">
        <v>1</v>
      </c>
      <c r="N288" s="235" t="s">
        <v>42</v>
      </c>
      <c r="O288" s="92"/>
      <c r="P288" s="236">
        <f>O288*H288</f>
        <v>0</v>
      </c>
      <c r="Q288" s="236">
        <v>0.00036000000000000002</v>
      </c>
      <c r="R288" s="236">
        <f>Q288*H288</f>
        <v>0.019746000000000003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155</v>
      </c>
      <c r="AT288" s="238" t="s">
        <v>150</v>
      </c>
      <c r="AU288" s="238" t="s">
        <v>87</v>
      </c>
      <c r="AY288" s="18" t="s">
        <v>148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155</v>
      </c>
      <c r="BM288" s="238" t="s">
        <v>1259</v>
      </c>
    </row>
    <row r="289" s="14" customFormat="1">
      <c r="A289" s="14"/>
      <c r="B289" s="255"/>
      <c r="C289" s="256"/>
      <c r="D289" s="240" t="s">
        <v>159</v>
      </c>
      <c r="E289" s="257" t="s">
        <v>1</v>
      </c>
      <c r="F289" s="258" t="s">
        <v>878</v>
      </c>
      <c r="G289" s="256"/>
      <c r="H289" s="259">
        <v>54.850000000000001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159</v>
      </c>
      <c r="AU289" s="265" t="s">
        <v>87</v>
      </c>
      <c r="AV289" s="14" t="s">
        <v>87</v>
      </c>
      <c r="AW289" s="14" t="s">
        <v>33</v>
      </c>
      <c r="AX289" s="14" t="s">
        <v>85</v>
      </c>
      <c r="AY289" s="265" t="s">
        <v>148</v>
      </c>
    </row>
    <row r="290" s="2" customFormat="1" ht="24.15" customHeight="1">
      <c r="A290" s="39"/>
      <c r="B290" s="40"/>
      <c r="C290" s="227" t="s">
        <v>616</v>
      </c>
      <c r="D290" s="227" t="s">
        <v>150</v>
      </c>
      <c r="E290" s="228" t="s">
        <v>1261</v>
      </c>
      <c r="F290" s="229" t="s">
        <v>1262</v>
      </c>
      <c r="G290" s="230" t="s">
        <v>176</v>
      </c>
      <c r="H290" s="231">
        <v>109.7</v>
      </c>
      <c r="I290" s="232"/>
      <c r="J290" s="233">
        <f>ROUND(I290*H290,2)</f>
        <v>0</v>
      </c>
      <c r="K290" s="229" t="s">
        <v>154</v>
      </c>
      <c r="L290" s="45"/>
      <c r="M290" s="234" t="s">
        <v>1</v>
      </c>
      <c r="N290" s="235" t="s">
        <v>42</v>
      </c>
      <c r="O290" s="92"/>
      <c r="P290" s="236">
        <f>O290*H290</f>
        <v>0</v>
      </c>
      <c r="Q290" s="236">
        <v>2.0000000000000002E-05</v>
      </c>
      <c r="R290" s="236">
        <f>Q290*H290</f>
        <v>0.0021940000000000002</v>
      </c>
      <c r="S290" s="236">
        <v>0</v>
      </c>
      <c r="T290" s="23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155</v>
      </c>
      <c r="AT290" s="238" t="s">
        <v>150</v>
      </c>
      <c r="AU290" s="238" t="s">
        <v>87</v>
      </c>
      <c r="AY290" s="18" t="s">
        <v>148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85</v>
      </c>
      <c r="BK290" s="239">
        <f>ROUND(I290*H290,2)</f>
        <v>0</v>
      </c>
      <c r="BL290" s="18" t="s">
        <v>155</v>
      </c>
      <c r="BM290" s="238" t="s">
        <v>1263</v>
      </c>
    </row>
    <row r="291" s="14" customFormat="1">
      <c r="A291" s="14"/>
      <c r="B291" s="255"/>
      <c r="C291" s="256"/>
      <c r="D291" s="240" t="s">
        <v>159</v>
      </c>
      <c r="E291" s="257" t="s">
        <v>1</v>
      </c>
      <c r="F291" s="258" t="s">
        <v>1420</v>
      </c>
      <c r="G291" s="256"/>
      <c r="H291" s="259">
        <v>109.7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159</v>
      </c>
      <c r="AU291" s="265" t="s">
        <v>87</v>
      </c>
      <c r="AV291" s="14" t="s">
        <v>87</v>
      </c>
      <c r="AW291" s="14" t="s">
        <v>33</v>
      </c>
      <c r="AX291" s="14" t="s">
        <v>77</v>
      </c>
      <c r="AY291" s="265" t="s">
        <v>148</v>
      </c>
    </row>
    <row r="292" s="16" customFormat="1">
      <c r="A292" s="16"/>
      <c r="B292" s="277"/>
      <c r="C292" s="278"/>
      <c r="D292" s="240" t="s">
        <v>159</v>
      </c>
      <c r="E292" s="279" t="s">
        <v>1</v>
      </c>
      <c r="F292" s="280" t="s">
        <v>185</v>
      </c>
      <c r="G292" s="278"/>
      <c r="H292" s="281">
        <v>109.7</v>
      </c>
      <c r="I292" s="282"/>
      <c r="J292" s="278"/>
      <c r="K292" s="278"/>
      <c r="L292" s="283"/>
      <c r="M292" s="284"/>
      <c r="N292" s="285"/>
      <c r="O292" s="285"/>
      <c r="P292" s="285"/>
      <c r="Q292" s="285"/>
      <c r="R292" s="285"/>
      <c r="S292" s="285"/>
      <c r="T292" s="28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7" t="s">
        <v>159</v>
      </c>
      <c r="AU292" s="287" t="s">
        <v>87</v>
      </c>
      <c r="AV292" s="16" t="s">
        <v>155</v>
      </c>
      <c r="AW292" s="16" t="s">
        <v>33</v>
      </c>
      <c r="AX292" s="16" t="s">
        <v>85</v>
      </c>
      <c r="AY292" s="287" t="s">
        <v>148</v>
      </c>
    </row>
    <row r="293" s="12" customFormat="1" ht="22.8" customHeight="1">
      <c r="A293" s="12"/>
      <c r="B293" s="211"/>
      <c r="C293" s="212"/>
      <c r="D293" s="213" t="s">
        <v>76</v>
      </c>
      <c r="E293" s="225" t="s">
        <v>1265</v>
      </c>
      <c r="F293" s="225" t="s">
        <v>1266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SUM(P294:P317)</f>
        <v>0</v>
      </c>
      <c r="Q293" s="219"/>
      <c r="R293" s="220">
        <f>SUM(R294:R317)</f>
        <v>0</v>
      </c>
      <c r="S293" s="219"/>
      <c r="T293" s="221">
        <f>SUM(T294:T317)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85</v>
      </c>
      <c r="AT293" s="223" t="s">
        <v>76</v>
      </c>
      <c r="AU293" s="223" t="s">
        <v>85</v>
      </c>
      <c r="AY293" s="222" t="s">
        <v>148</v>
      </c>
      <c r="BK293" s="224">
        <f>SUM(BK294:BK317)</f>
        <v>0</v>
      </c>
    </row>
    <row r="294" s="2" customFormat="1" ht="21.75" customHeight="1">
      <c r="A294" s="39"/>
      <c r="B294" s="40"/>
      <c r="C294" s="227" t="s">
        <v>622</v>
      </c>
      <c r="D294" s="227" t="s">
        <v>150</v>
      </c>
      <c r="E294" s="228" t="s">
        <v>383</v>
      </c>
      <c r="F294" s="229" t="s">
        <v>384</v>
      </c>
      <c r="G294" s="230" t="s">
        <v>315</v>
      </c>
      <c r="H294" s="231">
        <v>80.287999999999997</v>
      </c>
      <c r="I294" s="232"/>
      <c r="J294" s="233">
        <f>ROUND(I294*H294,2)</f>
        <v>0</v>
      </c>
      <c r="K294" s="229" t="s">
        <v>154</v>
      </c>
      <c r="L294" s="45"/>
      <c r="M294" s="234" t="s">
        <v>1</v>
      </c>
      <c r="N294" s="235" t="s">
        <v>42</v>
      </c>
      <c r="O294" s="92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155</v>
      </c>
      <c r="AT294" s="238" t="s">
        <v>150</v>
      </c>
      <c r="AU294" s="238" t="s">
        <v>87</v>
      </c>
      <c r="AY294" s="18" t="s">
        <v>148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155</v>
      </c>
      <c r="BM294" s="238" t="s">
        <v>1268</v>
      </c>
    </row>
    <row r="295" s="14" customFormat="1">
      <c r="A295" s="14"/>
      <c r="B295" s="255"/>
      <c r="C295" s="256"/>
      <c r="D295" s="240" t="s">
        <v>159</v>
      </c>
      <c r="E295" s="257" t="s">
        <v>1</v>
      </c>
      <c r="F295" s="258" t="s">
        <v>1421</v>
      </c>
      <c r="G295" s="256"/>
      <c r="H295" s="259">
        <v>47.127000000000002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159</v>
      </c>
      <c r="AU295" s="265" t="s">
        <v>87</v>
      </c>
      <c r="AV295" s="14" t="s">
        <v>87</v>
      </c>
      <c r="AW295" s="14" t="s">
        <v>33</v>
      </c>
      <c r="AX295" s="14" t="s">
        <v>77</v>
      </c>
      <c r="AY295" s="265" t="s">
        <v>148</v>
      </c>
    </row>
    <row r="296" s="14" customFormat="1">
      <c r="A296" s="14"/>
      <c r="B296" s="255"/>
      <c r="C296" s="256"/>
      <c r="D296" s="240" t="s">
        <v>159</v>
      </c>
      <c r="E296" s="257" t="s">
        <v>1</v>
      </c>
      <c r="F296" s="258" t="s">
        <v>1422</v>
      </c>
      <c r="G296" s="256"/>
      <c r="H296" s="259">
        <v>33.161000000000001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159</v>
      </c>
      <c r="AU296" s="265" t="s">
        <v>87</v>
      </c>
      <c r="AV296" s="14" t="s">
        <v>87</v>
      </c>
      <c r="AW296" s="14" t="s">
        <v>33</v>
      </c>
      <c r="AX296" s="14" t="s">
        <v>77</v>
      </c>
      <c r="AY296" s="265" t="s">
        <v>148</v>
      </c>
    </row>
    <row r="297" s="16" customFormat="1">
      <c r="A297" s="16"/>
      <c r="B297" s="277"/>
      <c r="C297" s="278"/>
      <c r="D297" s="240" t="s">
        <v>159</v>
      </c>
      <c r="E297" s="279" t="s">
        <v>1</v>
      </c>
      <c r="F297" s="280" t="s">
        <v>185</v>
      </c>
      <c r="G297" s="278"/>
      <c r="H297" s="281">
        <v>80.287999999999997</v>
      </c>
      <c r="I297" s="282"/>
      <c r="J297" s="278"/>
      <c r="K297" s="278"/>
      <c r="L297" s="283"/>
      <c r="M297" s="284"/>
      <c r="N297" s="285"/>
      <c r="O297" s="285"/>
      <c r="P297" s="285"/>
      <c r="Q297" s="285"/>
      <c r="R297" s="285"/>
      <c r="S297" s="285"/>
      <c r="T297" s="28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87" t="s">
        <v>159</v>
      </c>
      <c r="AU297" s="287" t="s">
        <v>87</v>
      </c>
      <c r="AV297" s="16" t="s">
        <v>155</v>
      </c>
      <c r="AW297" s="16" t="s">
        <v>33</v>
      </c>
      <c r="AX297" s="16" t="s">
        <v>85</v>
      </c>
      <c r="AY297" s="287" t="s">
        <v>148</v>
      </c>
    </row>
    <row r="298" s="2" customFormat="1" ht="24.15" customHeight="1">
      <c r="A298" s="39"/>
      <c r="B298" s="40"/>
      <c r="C298" s="227" t="s">
        <v>626</v>
      </c>
      <c r="D298" s="227" t="s">
        <v>150</v>
      </c>
      <c r="E298" s="228" t="s">
        <v>1272</v>
      </c>
      <c r="F298" s="229" t="s">
        <v>1273</v>
      </c>
      <c r="G298" s="230" t="s">
        <v>315</v>
      </c>
      <c r="H298" s="231">
        <v>883.16800000000001</v>
      </c>
      <c r="I298" s="232"/>
      <c r="J298" s="233">
        <f>ROUND(I298*H298,2)</f>
        <v>0</v>
      </c>
      <c r="K298" s="229" t="s">
        <v>154</v>
      </c>
      <c r="L298" s="45"/>
      <c r="M298" s="234" t="s">
        <v>1</v>
      </c>
      <c r="N298" s="235" t="s">
        <v>42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155</v>
      </c>
      <c r="AT298" s="238" t="s">
        <v>150</v>
      </c>
      <c r="AU298" s="238" t="s">
        <v>87</v>
      </c>
      <c r="AY298" s="18" t="s">
        <v>148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85</v>
      </c>
      <c r="BK298" s="239">
        <f>ROUND(I298*H298,2)</f>
        <v>0</v>
      </c>
      <c r="BL298" s="18" t="s">
        <v>155</v>
      </c>
      <c r="BM298" s="238" t="s">
        <v>1274</v>
      </c>
    </row>
    <row r="299" s="14" customFormat="1">
      <c r="A299" s="14"/>
      <c r="B299" s="255"/>
      <c r="C299" s="256"/>
      <c r="D299" s="240" t="s">
        <v>159</v>
      </c>
      <c r="E299" s="257" t="s">
        <v>1</v>
      </c>
      <c r="F299" s="258" t="s">
        <v>1423</v>
      </c>
      <c r="G299" s="256"/>
      <c r="H299" s="259">
        <v>80.287999999999997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5" t="s">
        <v>159</v>
      </c>
      <c r="AU299" s="265" t="s">
        <v>87</v>
      </c>
      <c r="AV299" s="14" t="s">
        <v>87</v>
      </c>
      <c r="AW299" s="14" t="s">
        <v>33</v>
      </c>
      <c r="AX299" s="14" t="s">
        <v>85</v>
      </c>
      <c r="AY299" s="265" t="s">
        <v>148</v>
      </c>
    </row>
    <row r="300" s="14" customFormat="1">
      <c r="A300" s="14"/>
      <c r="B300" s="255"/>
      <c r="C300" s="256"/>
      <c r="D300" s="240" t="s">
        <v>159</v>
      </c>
      <c r="E300" s="256"/>
      <c r="F300" s="258" t="s">
        <v>1424</v>
      </c>
      <c r="G300" s="256"/>
      <c r="H300" s="259">
        <v>883.16800000000001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159</v>
      </c>
      <c r="AU300" s="265" t="s">
        <v>87</v>
      </c>
      <c r="AV300" s="14" t="s">
        <v>87</v>
      </c>
      <c r="AW300" s="14" t="s">
        <v>4</v>
      </c>
      <c r="AX300" s="14" t="s">
        <v>85</v>
      </c>
      <c r="AY300" s="265" t="s">
        <v>148</v>
      </c>
    </row>
    <row r="301" s="2" customFormat="1" ht="21.75" customHeight="1">
      <c r="A301" s="39"/>
      <c r="B301" s="40"/>
      <c r="C301" s="227" t="s">
        <v>630</v>
      </c>
      <c r="D301" s="227" t="s">
        <v>150</v>
      </c>
      <c r="E301" s="228" t="s">
        <v>1278</v>
      </c>
      <c r="F301" s="229" t="s">
        <v>1279</v>
      </c>
      <c r="G301" s="230" t="s">
        <v>315</v>
      </c>
      <c r="H301" s="231">
        <v>12.813000000000001</v>
      </c>
      <c r="I301" s="232"/>
      <c r="J301" s="233">
        <f>ROUND(I301*H301,2)</f>
        <v>0</v>
      </c>
      <c r="K301" s="229" t="s">
        <v>154</v>
      </c>
      <c r="L301" s="45"/>
      <c r="M301" s="234" t="s">
        <v>1</v>
      </c>
      <c r="N301" s="235" t="s">
        <v>42</v>
      </c>
      <c r="O301" s="92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155</v>
      </c>
      <c r="AT301" s="238" t="s">
        <v>150</v>
      </c>
      <c r="AU301" s="238" t="s">
        <v>87</v>
      </c>
      <c r="AY301" s="18" t="s">
        <v>148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85</v>
      </c>
      <c r="BK301" s="239">
        <f>ROUND(I301*H301,2)</f>
        <v>0</v>
      </c>
      <c r="BL301" s="18" t="s">
        <v>155</v>
      </c>
      <c r="BM301" s="238" t="s">
        <v>1280</v>
      </c>
    </row>
    <row r="302" s="14" customFormat="1">
      <c r="A302" s="14"/>
      <c r="B302" s="255"/>
      <c r="C302" s="256"/>
      <c r="D302" s="240" t="s">
        <v>159</v>
      </c>
      <c r="E302" s="257" t="s">
        <v>1</v>
      </c>
      <c r="F302" s="258" t="s">
        <v>1425</v>
      </c>
      <c r="G302" s="256"/>
      <c r="H302" s="259">
        <v>12.813000000000001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159</v>
      </c>
      <c r="AU302" s="265" t="s">
        <v>87</v>
      </c>
      <c r="AV302" s="14" t="s">
        <v>87</v>
      </c>
      <c r="AW302" s="14" t="s">
        <v>33</v>
      </c>
      <c r="AX302" s="14" t="s">
        <v>85</v>
      </c>
      <c r="AY302" s="265" t="s">
        <v>148</v>
      </c>
    </row>
    <row r="303" s="2" customFormat="1" ht="24.15" customHeight="1">
      <c r="A303" s="39"/>
      <c r="B303" s="40"/>
      <c r="C303" s="227" t="s">
        <v>636</v>
      </c>
      <c r="D303" s="227" t="s">
        <v>150</v>
      </c>
      <c r="E303" s="228" t="s">
        <v>1283</v>
      </c>
      <c r="F303" s="229" t="s">
        <v>1284</v>
      </c>
      <c r="G303" s="230" t="s">
        <v>315</v>
      </c>
      <c r="H303" s="231">
        <v>140.94300000000001</v>
      </c>
      <c r="I303" s="232"/>
      <c r="J303" s="233">
        <f>ROUND(I303*H303,2)</f>
        <v>0</v>
      </c>
      <c r="K303" s="229" t="s">
        <v>154</v>
      </c>
      <c r="L303" s="45"/>
      <c r="M303" s="234" t="s">
        <v>1</v>
      </c>
      <c r="N303" s="235" t="s">
        <v>42</v>
      </c>
      <c r="O303" s="92"/>
      <c r="P303" s="236">
        <f>O303*H303</f>
        <v>0</v>
      </c>
      <c r="Q303" s="236">
        <v>0</v>
      </c>
      <c r="R303" s="236">
        <f>Q303*H303</f>
        <v>0</v>
      </c>
      <c r="S303" s="236">
        <v>0</v>
      </c>
      <c r="T303" s="23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8" t="s">
        <v>155</v>
      </c>
      <c r="AT303" s="238" t="s">
        <v>150</v>
      </c>
      <c r="AU303" s="238" t="s">
        <v>87</v>
      </c>
      <c r="AY303" s="18" t="s">
        <v>148</v>
      </c>
      <c r="BE303" s="239">
        <f>IF(N303="základní",J303,0)</f>
        <v>0</v>
      </c>
      <c r="BF303" s="239">
        <f>IF(N303="snížená",J303,0)</f>
        <v>0</v>
      </c>
      <c r="BG303" s="239">
        <f>IF(N303="zákl. přenesená",J303,0)</f>
        <v>0</v>
      </c>
      <c r="BH303" s="239">
        <f>IF(N303="sníž. přenesená",J303,0)</f>
        <v>0</v>
      </c>
      <c r="BI303" s="239">
        <f>IF(N303="nulová",J303,0)</f>
        <v>0</v>
      </c>
      <c r="BJ303" s="18" t="s">
        <v>85</v>
      </c>
      <c r="BK303" s="239">
        <f>ROUND(I303*H303,2)</f>
        <v>0</v>
      </c>
      <c r="BL303" s="18" t="s">
        <v>155</v>
      </c>
      <c r="BM303" s="238" t="s">
        <v>1285</v>
      </c>
    </row>
    <row r="304" s="14" customFormat="1">
      <c r="A304" s="14"/>
      <c r="B304" s="255"/>
      <c r="C304" s="256"/>
      <c r="D304" s="240" t="s">
        <v>159</v>
      </c>
      <c r="E304" s="257" t="s">
        <v>1</v>
      </c>
      <c r="F304" s="258" t="s">
        <v>1426</v>
      </c>
      <c r="G304" s="256"/>
      <c r="H304" s="259">
        <v>12.813000000000001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159</v>
      </c>
      <c r="AU304" s="265" t="s">
        <v>87</v>
      </c>
      <c r="AV304" s="14" t="s">
        <v>87</v>
      </c>
      <c r="AW304" s="14" t="s">
        <v>33</v>
      </c>
      <c r="AX304" s="14" t="s">
        <v>85</v>
      </c>
      <c r="AY304" s="265" t="s">
        <v>148</v>
      </c>
    </row>
    <row r="305" s="14" customFormat="1">
      <c r="A305" s="14"/>
      <c r="B305" s="255"/>
      <c r="C305" s="256"/>
      <c r="D305" s="240" t="s">
        <v>159</v>
      </c>
      <c r="E305" s="256"/>
      <c r="F305" s="258" t="s">
        <v>1427</v>
      </c>
      <c r="G305" s="256"/>
      <c r="H305" s="259">
        <v>140.94300000000001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159</v>
      </c>
      <c r="AU305" s="265" t="s">
        <v>87</v>
      </c>
      <c r="AV305" s="14" t="s">
        <v>87</v>
      </c>
      <c r="AW305" s="14" t="s">
        <v>4</v>
      </c>
      <c r="AX305" s="14" t="s">
        <v>85</v>
      </c>
      <c r="AY305" s="265" t="s">
        <v>148</v>
      </c>
    </row>
    <row r="306" s="2" customFormat="1" ht="24.15" customHeight="1">
      <c r="A306" s="39"/>
      <c r="B306" s="40"/>
      <c r="C306" s="227" t="s">
        <v>643</v>
      </c>
      <c r="D306" s="227" t="s">
        <v>150</v>
      </c>
      <c r="E306" s="228" t="s">
        <v>1289</v>
      </c>
      <c r="F306" s="229" t="s">
        <v>1290</v>
      </c>
      <c r="G306" s="230" t="s">
        <v>315</v>
      </c>
      <c r="H306" s="231">
        <v>93.100999999999999</v>
      </c>
      <c r="I306" s="232"/>
      <c r="J306" s="233">
        <f>ROUND(I306*H306,2)</f>
        <v>0</v>
      </c>
      <c r="K306" s="229" t="s">
        <v>154</v>
      </c>
      <c r="L306" s="45"/>
      <c r="M306" s="234" t="s">
        <v>1</v>
      </c>
      <c r="N306" s="235" t="s">
        <v>42</v>
      </c>
      <c r="O306" s="92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8" t="s">
        <v>155</v>
      </c>
      <c r="AT306" s="238" t="s">
        <v>150</v>
      </c>
      <c r="AU306" s="238" t="s">
        <v>87</v>
      </c>
      <c r="AY306" s="18" t="s">
        <v>148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8" t="s">
        <v>85</v>
      </c>
      <c r="BK306" s="239">
        <f>ROUND(I306*H306,2)</f>
        <v>0</v>
      </c>
      <c r="BL306" s="18" t="s">
        <v>155</v>
      </c>
      <c r="BM306" s="238" t="s">
        <v>1291</v>
      </c>
    </row>
    <row r="307" s="14" customFormat="1">
      <c r="A307" s="14"/>
      <c r="B307" s="255"/>
      <c r="C307" s="256"/>
      <c r="D307" s="240" t="s">
        <v>159</v>
      </c>
      <c r="E307" s="257" t="s">
        <v>1</v>
      </c>
      <c r="F307" s="258" t="s">
        <v>1428</v>
      </c>
      <c r="G307" s="256"/>
      <c r="H307" s="259">
        <v>93.100999999999999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159</v>
      </c>
      <c r="AU307" s="265" t="s">
        <v>87</v>
      </c>
      <c r="AV307" s="14" t="s">
        <v>87</v>
      </c>
      <c r="AW307" s="14" t="s">
        <v>33</v>
      </c>
      <c r="AX307" s="14" t="s">
        <v>85</v>
      </c>
      <c r="AY307" s="265" t="s">
        <v>148</v>
      </c>
    </row>
    <row r="308" s="2" customFormat="1" ht="16.5" customHeight="1">
      <c r="A308" s="39"/>
      <c r="B308" s="40"/>
      <c r="C308" s="227" t="s">
        <v>649</v>
      </c>
      <c r="D308" s="227" t="s">
        <v>150</v>
      </c>
      <c r="E308" s="228" t="s">
        <v>1294</v>
      </c>
      <c r="F308" s="229" t="s">
        <v>1295</v>
      </c>
      <c r="G308" s="230" t="s">
        <v>315</v>
      </c>
      <c r="H308" s="231">
        <v>0.26100000000000001</v>
      </c>
      <c r="I308" s="232"/>
      <c r="J308" s="233">
        <f>ROUND(I308*H308,2)</f>
        <v>0</v>
      </c>
      <c r="K308" s="229" t="s">
        <v>154</v>
      </c>
      <c r="L308" s="45"/>
      <c r="M308" s="234" t="s">
        <v>1</v>
      </c>
      <c r="N308" s="235" t="s">
        <v>42</v>
      </c>
      <c r="O308" s="92"/>
      <c r="P308" s="236">
        <f>O308*H308</f>
        <v>0</v>
      </c>
      <c r="Q308" s="236">
        <v>0</v>
      </c>
      <c r="R308" s="236">
        <f>Q308*H308</f>
        <v>0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155</v>
      </c>
      <c r="AT308" s="238" t="s">
        <v>150</v>
      </c>
      <c r="AU308" s="238" t="s">
        <v>87</v>
      </c>
      <c r="AY308" s="18" t="s">
        <v>148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85</v>
      </c>
      <c r="BK308" s="239">
        <f>ROUND(I308*H308,2)</f>
        <v>0</v>
      </c>
      <c r="BL308" s="18" t="s">
        <v>155</v>
      </c>
      <c r="BM308" s="238" t="s">
        <v>1296</v>
      </c>
    </row>
    <row r="309" s="14" customFormat="1">
      <c r="A309" s="14"/>
      <c r="B309" s="255"/>
      <c r="C309" s="256"/>
      <c r="D309" s="240" t="s">
        <v>159</v>
      </c>
      <c r="E309" s="257" t="s">
        <v>1</v>
      </c>
      <c r="F309" s="258" t="s">
        <v>1429</v>
      </c>
      <c r="G309" s="256"/>
      <c r="H309" s="259">
        <v>0.26100000000000001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159</v>
      </c>
      <c r="AU309" s="265" t="s">
        <v>87</v>
      </c>
      <c r="AV309" s="14" t="s">
        <v>87</v>
      </c>
      <c r="AW309" s="14" t="s">
        <v>33</v>
      </c>
      <c r="AX309" s="14" t="s">
        <v>85</v>
      </c>
      <c r="AY309" s="265" t="s">
        <v>148</v>
      </c>
    </row>
    <row r="310" s="2" customFormat="1" ht="24.15" customHeight="1">
      <c r="A310" s="39"/>
      <c r="B310" s="40"/>
      <c r="C310" s="227" t="s">
        <v>656</v>
      </c>
      <c r="D310" s="227" t="s">
        <v>150</v>
      </c>
      <c r="E310" s="228" t="s">
        <v>1299</v>
      </c>
      <c r="F310" s="229" t="s">
        <v>1300</v>
      </c>
      <c r="G310" s="230" t="s">
        <v>315</v>
      </c>
      <c r="H310" s="231">
        <v>0.26100000000000001</v>
      </c>
      <c r="I310" s="232"/>
      <c r="J310" s="233">
        <f>ROUND(I310*H310,2)</f>
        <v>0</v>
      </c>
      <c r="K310" s="229" t="s">
        <v>154</v>
      </c>
      <c r="L310" s="45"/>
      <c r="M310" s="234" t="s">
        <v>1</v>
      </c>
      <c r="N310" s="235" t="s">
        <v>42</v>
      </c>
      <c r="O310" s="92"/>
      <c r="P310" s="236">
        <f>O310*H310</f>
        <v>0</v>
      </c>
      <c r="Q310" s="236">
        <v>0</v>
      </c>
      <c r="R310" s="236">
        <f>Q310*H310</f>
        <v>0</v>
      </c>
      <c r="S310" s="236">
        <v>0</v>
      </c>
      <c r="T310" s="237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8" t="s">
        <v>155</v>
      </c>
      <c r="AT310" s="238" t="s">
        <v>150</v>
      </c>
      <c r="AU310" s="238" t="s">
        <v>87</v>
      </c>
      <c r="AY310" s="18" t="s">
        <v>148</v>
      </c>
      <c r="BE310" s="239">
        <f>IF(N310="základní",J310,0)</f>
        <v>0</v>
      </c>
      <c r="BF310" s="239">
        <f>IF(N310="snížená",J310,0)</f>
        <v>0</v>
      </c>
      <c r="BG310" s="239">
        <f>IF(N310="zákl. přenesená",J310,0)</f>
        <v>0</v>
      </c>
      <c r="BH310" s="239">
        <f>IF(N310="sníž. přenesená",J310,0)</f>
        <v>0</v>
      </c>
      <c r="BI310" s="239">
        <f>IF(N310="nulová",J310,0)</f>
        <v>0</v>
      </c>
      <c r="BJ310" s="18" t="s">
        <v>85</v>
      </c>
      <c r="BK310" s="239">
        <f>ROUND(I310*H310,2)</f>
        <v>0</v>
      </c>
      <c r="BL310" s="18" t="s">
        <v>155</v>
      </c>
      <c r="BM310" s="238" t="s">
        <v>1301</v>
      </c>
    </row>
    <row r="311" s="14" customFormat="1">
      <c r="A311" s="14"/>
      <c r="B311" s="255"/>
      <c r="C311" s="256"/>
      <c r="D311" s="240" t="s">
        <v>159</v>
      </c>
      <c r="E311" s="257" t="s">
        <v>1</v>
      </c>
      <c r="F311" s="258" t="s">
        <v>1430</v>
      </c>
      <c r="G311" s="256"/>
      <c r="H311" s="259">
        <v>0.26100000000000001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159</v>
      </c>
      <c r="AU311" s="265" t="s">
        <v>87</v>
      </c>
      <c r="AV311" s="14" t="s">
        <v>87</v>
      </c>
      <c r="AW311" s="14" t="s">
        <v>33</v>
      </c>
      <c r="AX311" s="14" t="s">
        <v>85</v>
      </c>
      <c r="AY311" s="265" t="s">
        <v>148</v>
      </c>
    </row>
    <row r="312" s="2" customFormat="1" ht="37.8" customHeight="1">
      <c r="A312" s="39"/>
      <c r="B312" s="40"/>
      <c r="C312" s="227" t="s">
        <v>660</v>
      </c>
      <c r="D312" s="227" t="s">
        <v>150</v>
      </c>
      <c r="E312" s="228" t="s">
        <v>1303</v>
      </c>
      <c r="F312" s="229" t="s">
        <v>1304</v>
      </c>
      <c r="G312" s="230" t="s">
        <v>315</v>
      </c>
      <c r="H312" s="231">
        <v>12.813000000000001</v>
      </c>
      <c r="I312" s="232"/>
      <c r="J312" s="233">
        <f>ROUND(I312*H312,2)</f>
        <v>0</v>
      </c>
      <c r="K312" s="229" t="s">
        <v>154</v>
      </c>
      <c r="L312" s="45"/>
      <c r="M312" s="234" t="s">
        <v>1</v>
      </c>
      <c r="N312" s="235" t="s">
        <v>42</v>
      </c>
      <c r="O312" s="92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8" t="s">
        <v>155</v>
      </c>
      <c r="AT312" s="238" t="s">
        <v>150</v>
      </c>
      <c r="AU312" s="238" t="s">
        <v>87</v>
      </c>
      <c r="AY312" s="18" t="s">
        <v>148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8" t="s">
        <v>85</v>
      </c>
      <c r="BK312" s="239">
        <f>ROUND(I312*H312,2)</f>
        <v>0</v>
      </c>
      <c r="BL312" s="18" t="s">
        <v>155</v>
      </c>
      <c r="BM312" s="238" t="s">
        <v>1305</v>
      </c>
    </row>
    <row r="313" s="14" customFormat="1">
      <c r="A313" s="14"/>
      <c r="B313" s="255"/>
      <c r="C313" s="256"/>
      <c r="D313" s="240" t="s">
        <v>159</v>
      </c>
      <c r="E313" s="257" t="s">
        <v>1</v>
      </c>
      <c r="F313" s="258" t="s">
        <v>1431</v>
      </c>
      <c r="G313" s="256"/>
      <c r="H313" s="259">
        <v>12.813000000000001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159</v>
      </c>
      <c r="AU313" s="265" t="s">
        <v>87</v>
      </c>
      <c r="AV313" s="14" t="s">
        <v>87</v>
      </c>
      <c r="AW313" s="14" t="s">
        <v>33</v>
      </c>
      <c r="AX313" s="14" t="s">
        <v>85</v>
      </c>
      <c r="AY313" s="265" t="s">
        <v>148</v>
      </c>
    </row>
    <row r="314" s="2" customFormat="1" ht="44.25" customHeight="1">
      <c r="A314" s="39"/>
      <c r="B314" s="40"/>
      <c r="C314" s="227" t="s">
        <v>666</v>
      </c>
      <c r="D314" s="227" t="s">
        <v>150</v>
      </c>
      <c r="E314" s="228" t="s">
        <v>393</v>
      </c>
      <c r="F314" s="229" t="s">
        <v>1307</v>
      </c>
      <c r="G314" s="230" t="s">
        <v>315</v>
      </c>
      <c r="H314" s="231">
        <v>47.127000000000002</v>
      </c>
      <c r="I314" s="232"/>
      <c r="J314" s="233">
        <f>ROUND(I314*H314,2)</f>
        <v>0</v>
      </c>
      <c r="K314" s="229" t="s">
        <v>154</v>
      </c>
      <c r="L314" s="45"/>
      <c r="M314" s="234" t="s">
        <v>1</v>
      </c>
      <c r="N314" s="235" t="s">
        <v>42</v>
      </c>
      <c r="O314" s="92"/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8" t="s">
        <v>155</v>
      </c>
      <c r="AT314" s="238" t="s">
        <v>150</v>
      </c>
      <c r="AU314" s="238" t="s">
        <v>87</v>
      </c>
      <c r="AY314" s="18" t="s">
        <v>148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8" t="s">
        <v>85</v>
      </c>
      <c r="BK314" s="239">
        <f>ROUND(I314*H314,2)</f>
        <v>0</v>
      </c>
      <c r="BL314" s="18" t="s">
        <v>155</v>
      </c>
      <c r="BM314" s="238" t="s">
        <v>1308</v>
      </c>
    </row>
    <row r="315" s="14" customFormat="1">
      <c r="A315" s="14"/>
      <c r="B315" s="255"/>
      <c r="C315" s="256"/>
      <c r="D315" s="240" t="s">
        <v>159</v>
      </c>
      <c r="E315" s="257" t="s">
        <v>1</v>
      </c>
      <c r="F315" s="258" t="s">
        <v>1421</v>
      </c>
      <c r="G315" s="256"/>
      <c r="H315" s="259">
        <v>47.127000000000002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159</v>
      </c>
      <c r="AU315" s="265" t="s">
        <v>87</v>
      </c>
      <c r="AV315" s="14" t="s">
        <v>87</v>
      </c>
      <c r="AW315" s="14" t="s">
        <v>33</v>
      </c>
      <c r="AX315" s="14" t="s">
        <v>85</v>
      </c>
      <c r="AY315" s="265" t="s">
        <v>148</v>
      </c>
    </row>
    <row r="316" s="2" customFormat="1" ht="44.25" customHeight="1">
      <c r="A316" s="39"/>
      <c r="B316" s="40"/>
      <c r="C316" s="227" t="s">
        <v>677</v>
      </c>
      <c r="D316" s="227" t="s">
        <v>150</v>
      </c>
      <c r="E316" s="228" t="s">
        <v>412</v>
      </c>
      <c r="F316" s="229" t="s">
        <v>1310</v>
      </c>
      <c r="G316" s="230" t="s">
        <v>315</v>
      </c>
      <c r="H316" s="231">
        <v>33.161000000000001</v>
      </c>
      <c r="I316" s="232"/>
      <c r="J316" s="233">
        <f>ROUND(I316*H316,2)</f>
        <v>0</v>
      </c>
      <c r="K316" s="229" t="s">
        <v>154</v>
      </c>
      <c r="L316" s="45"/>
      <c r="M316" s="234" t="s">
        <v>1</v>
      </c>
      <c r="N316" s="235" t="s">
        <v>42</v>
      </c>
      <c r="O316" s="92"/>
      <c r="P316" s="236">
        <f>O316*H316</f>
        <v>0</v>
      </c>
      <c r="Q316" s="236">
        <v>0</v>
      </c>
      <c r="R316" s="236">
        <f>Q316*H316</f>
        <v>0</v>
      </c>
      <c r="S316" s="236">
        <v>0</v>
      </c>
      <c r="T316" s="23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8" t="s">
        <v>155</v>
      </c>
      <c r="AT316" s="238" t="s">
        <v>150</v>
      </c>
      <c r="AU316" s="238" t="s">
        <v>87</v>
      </c>
      <c r="AY316" s="18" t="s">
        <v>148</v>
      </c>
      <c r="BE316" s="239">
        <f>IF(N316="základní",J316,0)</f>
        <v>0</v>
      </c>
      <c r="BF316" s="239">
        <f>IF(N316="snížená",J316,0)</f>
        <v>0</v>
      </c>
      <c r="BG316" s="239">
        <f>IF(N316="zákl. přenesená",J316,0)</f>
        <v>0</v>
      </c>
      <c r="BH316" s="239">
        <f>IF(N316="sníž. přenesená",J316,0)</f>
        <v>0</v>
      </c>
      <c r="BI316" s="239">
        <f>IF(N316="nulová",J316,0)</f>
        <v>0</v>
      </c>
      <c r="BJ316" s="18" t="s">
        <v>85</v>
      </c>
      <c r="BK316" s="239">
        <f>ROUND(I316*H316,2)</f>
        <v>0</v>
      </c>
      <c r="BL316" s="18" t="s">
        <v>155</v>
      </c>
      <c r="BM316" s="238" t="s">
        <v>1311</v>
      </c>
    </row>
    <row r="317" s="14" customFormat="1">
      <c r="A317" s="14"/>
      <c r="B317" s="255"/>
      <c r="C317" s="256"/>
      <c r="D317" s="240" t="s">
        <v>159</v>
      </c>
      <c r="E317" s="257" t="s">
        <v>1</v>
      </c>
      <c r="F317" s="258" t="s">
        <v>1422</v>
      </c>
      <c r="G317" s="256"/>
      <c r="H317" s="259">
        <v>33.161000000000001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159</v>
      </c>
      <c r="AU317" s="265" t="s">
        <v>87</v>
      </c>
      <c r="AV317" s="14" t="s">
        <v>87</v>
      </c>
      <c r="AW317" s="14" t="s">
        <v>33</v>
      </c>
      <c r="AX317" s="14" t="s">
        <v>85</v>
      </c>
      <c r="AY317" s="265" t="s">
        <v>148</v>
      </c>
    </row>
    <row r="318" s="12" customFormat="1" ht="22.8" customHeight="1">
      <c r="A318" s="12"/>
      <c r="B318" s="211"/>
      <c r="C318" s="212"/>
      <c r="D318" s="213" t="s">
        <v>76</v>
      </c>
      <c r="E318" s="225" t="s">
        <v>844</v>
      </c>
      <c r="F318" s="225" t="s">
        <v>845</v>
      </c>
      <c r="G318" s="212"/>
      <c r="H318" s="212"/>
      <c r="I318" s="215"/>
      <c r="J318" s="226">
        <f>BK318</f>
        <v>0</v>
      </c>
      <c r="K318" s="212"/>
      <c r="L318" s="217"/>
      <c r="M318" s="218"/>
      <c r="N318" s="219"/>
      <c r="O318" s="219"/>
      <c r="P318" s="220">
        <f>P319</f>
        <v>0</v>
      </c>
      <c r="Q318" s="219"/>
      <c r="R318" s="220">
        <f>R319</f>
        <v>0</v>
      </c>
      <c r="S318" s="219"/>
      <c r="T318" s="221">
        <f>T319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2" t="s">
        <v>85</v>
      </c>
      <c r="AT318" s="223" t="s">
        <v>76</v>
      </c>
      <c r="AU318" s="223" t="s">
        <v>85</v>
      </c>
      <c r="AY318" s="222" t="s">
        <v>148</v>
      </c>
      <c r="BK318" s="224">
        <f>BK319</f>
        <v>0</v>
      </c>
    </row>
    <row r="319" s="2" customFormat="1" ht="24.15" customHeight="1">
      <c r="A319" s="39"/>
      <c r="B319" s="40"/>
      <c r="C319" s="227" t="s">
        <v>687</v>
      </c>
      <c r="D319" s="227" t="s">
        <v>150</v>
      </c>
      <c r="E319" s="228" t="s">
        <v>1313</v>
      </c>
      <c r="F319" s="229" t="s">
        <v>1314</v>
      </c>
      <c r="G319" s="230" t="s">
        <v>315</v>
      </c>
      <c r="H319" s="231">
        <v>20.545999999999999</v>
      </c>
      <c r="I319" s="232"/>
      <c r="J319" s="233">
        <f>ROUND(I319*H319,2)</f>
        <v>0</v>
      </c>
      <c r="K319" s="229" t="s">
        <v>154</v>
      </c>
      <c r="L319" s="45"/>
      <c r="M319" s="302" t="s">
        <v>1</v>
      </c>
      <c r="N319" s="303" t="s">
        <v>42</v>
      </c>
      <c r="O319" s="304"/>
      <c r="P319" s="305">
        <f>O319*H319</f>
        <v>0</v>
      </c>
      <c r="Q319" s="305">
        <v>0</v>
      </c>
      <c r="R319" s="305">
        <f>Q319*H319</f>
        <v>0</v>
      </c>
      <c r="S319" s="305">
        <v>0</v>
      </c>
      <c r="T319" s="30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155</v>
      </c>
      <c r="AT319" s="238" t="s">
        <v>150</v>
      </c>
      <c r="AU319" s="238" t="s">
        <v>87</v>
      </c>
      <c r="AY319" s="18" t="s">
        <v>148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155</v>
      </c>
      <c r="BM319" s="238" t="s">
        <v>1315</v>
      </c>
    </row>
    <row r="320" s="2" customFormat="1" ht="6.96" customHeight="1">
      <c r="A320" s="39"/>
      <c r="B320" s="67"/>
      <c r="C320" s="68"/>
      <c r="D320" s="68"/>
      <c r="E320" s="68"/>
      <c r="F320" s="68"/>
      <c r="G320" s="68"/>
      <c r="H320" s="68"/>
      <c r="I320" s="68"/>
      <c r="J320" s="68"/>
      <c r="K320" s="68"/>
      <c r="L320" s="45"/>
      <c r="M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</row>
  </sheetData>
  <sheetProtection sheet="1" autoFilter="0" formatColumns="0" formatRows="0" objects="1" scenarios="1" spinCount="100000" saltValue="lWaEKUNrGgRAulcerQlwDGHAt/jUfkEVmv3sYBSSwdC0siaPiIIZCM+nQr8ZJxSt8LZONkRzvNtoCKIZu8mSfw==" hashValue="3H4lWNX++bRDxdCvhzDp0tHO+GZzw9QRxBdflwROOtLyD1eyW9KqPbRxjvmLk+NlwUwGo/sd7jNlMRrlT+a7Lg==" algorithmName="SHA-512" password="C71F"/>
  <autoFilter ref="C127:K31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</row>
    <row r="8" s="1" customFormat="1" ht="12" customHeight="1">
      <c r="B8" s="21"/>
      <c r="D8" s="151" t="s">
        <v>109</v>
      </c>
      <c r="L8" s="21"/>
    </row>
    <row r="9" s="2" customFormat="1" ht="16.5" customHeight="1">
      <c r="A9" s="39"/>
      <c r="B9" s="45"/>
      <c r="C9" s="39"/>
      <c r="D9" s="39"/>
      <c r="E9" s="152" t="s">
        <v>1323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1325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1432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29. 1. 2025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34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111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ROUND(J134,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ROUND((SUM(BE134:BE1102)),  2)</f>
        <v>0</v>
      </c>
      <c r="G35" s="39"/>
      <c r="H35" s="39"/>
      <c r="I35" s="165">
        <v>0.20999999999999999</v>
      </c>
      <c r="J35" s="164">
        <f>ROUND(((SUM(BE134:BE1102))*I35),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ROUND((SUM(BF134:BF1102)),  2)</f>
        <v>0</v>
      </c>
      <c r="G36" s="39"/>
      <c r="H36" s="39"/>
      <c r="I36" s="165">
        <v>0.12</v>
      </c>
      <c r="J36" s="164">
        <f>ROUND(((SUM(BF134:BF1102))*I36),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ROUND((SUM(BG134:BG1102)),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ROUND((SUM(BH134:BH1102)),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ROUND((SUM(BI134:BI1102)),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109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1323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1325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03.02 - Kanalizační odbočky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Tábor</v>
      </c>
      <c r="G91" s="41"/>
      <c r="H91" s="41"/>
      <c r="I91" s="33" t="s">
        <v>22</v>
      </c>
      <c r="J91" s="80" t="str">
        <f>IF(J14="","",J14)</f>
        <v>29. 1. 2025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 xml:space="preserve">Město Tábor, Vodárenská společnost Táborsko </v>
      </c>
      <c r="G93" s="41"/>
      <c r="H93" s="41"/>
      <c r="I93" s="33" t="s">
        <v>30</v>
      </c>
      <c r="J93" s="37" t="str">
        <f>E23</f>
        <v>AQUA PROCON,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34</v>
      </c>
      <c r="J94" s="37" t="str">
        <f>E26</f>
        <v>Jaroslav Pelnář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113</v>
      </c>
      <c r="D96" s="186"/>
      <c r="E96" s="186"/>
      <c r="F96" s="186"/>
      <c r="G96" s="186"/>
      <c r="H96" s="186"/>
      <c r="I96" s="186"/>
      <c r="J96" s="187" t="s">
        <v>114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115</v>
      </c>
      <c r="D98" s="41"/>
      <c r="E98" s="41"/>
      <c r="F98" s="41"/>
      <c r="G98" s="41"/>
      <c r="H98" s="41"/>
      <c r="I98" s="41"/>
      <c r="J98" s="111">
        <f>J134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116</v>
      </c>
    </row>
    <row r="99" s="9" customFormat="1" ht="24.96" customHeight="1">
      <c r="A99" s="9"/>
      <c r="B99" s="189"/>
      <c r="C99" s="190"/>
      <c r="D99" s="191" t="s">
        <v>117</v>
      </c>
      <c r="E99" s="192"/>
      <c r="F99" s="192"/>
      <c r="G99" s="192"/>
      <c r="H99" s="192"/>
      <c r="I99" s="192"/>
      <c r="J99" s="193">
        <f>J135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118</v>
      </c>
      <c r="E100" s="197"/>
      <c r="F100" s="197"/>
      <c r="G100" s="197"/>
      <c r="H100" s="197"/>
      <c r="I100" s="197"/>
      <c r="J100" s="198">
        <f>J136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4"/>
      <c r="D101" s="196" t="s">
        <v>119</v>
      </c>
      <c r="E101" s="197"/>
      <c r="F101" s="197"/>
      <c r="G101" s="197"/>
      <c r="H101" s="197"/>
      <c r="I101" s="197"/>
      <c r="J101" s="198">
        <f>J395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120</v>
      </c>
      <c r="E102" s="197"/>
      <c r="F102" s="197"/>
      <c r="G102" s="197"/>
      <c r="H102" s="197"/>
      <c r="I102" s="197"/>
      <c r="J102" s="198">
        <f>J455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122</v>
      </c>
      <c r="E103" s="197"/>
      <c r="F103" s="197"/>
      <c r="G103" s="197"/>
      <c r="H103" s="197"/>
      <c r="I103" s="197"/>
      <c r="J103" s="198">
        <f>J479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123</v>
      </c>
      <c r="E104" s="197"/>
      <c r="F104" s="197"/>
      <c r="G104" s="197"/>
      <c r="H104" s="197"/>
      <c r="I104" s="197"/>
      <c r="J104" s="198">
        <f>J511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124</v>
      </c>
      <c r="E105" s="197"/>
      <c r="F105" s="197"/>
      <c r="G105" s="197"/>
      <c r="H105" s="197"/>
      <c r="I105" s="197"/>
      <c r="J105" s="198">
        <f>J829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5"/>
      <c r="C106" s="134"/>
      <c r="D106" s="196" t="s">
        <v>128</v>
      </c>
      <c r="E106" s="197"/>
      <c r="F106" s="197"/>
      <c r="G106" s="197"/>
      <c r="H106" s="197"/>
      <c r="I106" s="197"/>
      <c r="J106" s="198">
        <f>J1032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5"/>
      <c r="C107" s="134"/>
      <c r="D107" s="196" t="s">
        <v>129</v>
      </c>
      <c r="E107" s="197"/>
      <c r="F107" s="197"/>
      <c r="G107" s="197"/>
      <c r="H107" s="197"/>
      <c r="I107" s="197"/>
      <c r="J107" s="198">
        <f>J1039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883</v>
      </c>
      <c r="E108" s="197"/>
      <c r="F108" s="197"/>
      <c r="G108" s="197"/>
      <c r="H108" s="197"/>
      <c r="I108" s="197"/>
      <c r="J108" s="198">
        <f>J1069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5"/>
      <c r="C109" s="134"/>
      <c r="D109" s="196" t="s">
        <v>127</v>
      </c>
      <c r="E109" s="197"/>
      <c r="F109" s="197"/>
      <c r="G109" s="197"/>
      <c r="H109" s="197"/>
      <c r="I109" s="197"/>
      <c r="J109" s="198">
        <f>J1070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130</v>
      </c>
      <c r="E110" s="197"/>
      <c r="F110" s="197"/>
      <c r="G110" s="197"/>
      <c r="H110" s="197"/>
      <c r="I110" s="197"/>
      <c r="J110" s="198">
        <f>J1085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9"/>
      <c r="C111" s="190"/>
      <c r="D111" s="191" t="s">
        <v>131</v>
      </c>
      <c r="E111" s="192"/>
      <c r="F111" s="192"/>
      <c r="G111" s="192"/>
      <c r="H111" s="192"/>
      <c r="I111" s="192"/>
      <c r="J111" s="193">
        <f>J1087</f>
        <v>0</v>
      </c>
      <c r="K111" s="190"/>
      <c r="L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5"/>
      <c r="C112" s="134"/>
      <c r="D112" s="196" t="s">
        <v>132</v>
      </c>
      <c r="E112" s="197"/>
      <c r="F112" s="197"/>
      <c r="G112" s="197"/>
      <c r="H112" s="197"/>
      <c r="I112" s="197"/>
      <c r="J112" s="198">
        <f>J1088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6.25" customHeight="1">
      <c r="A122" s="39"/>
      <c r="B122" s="40"/>
      <c r="C122" s="41"/>
      <c r="D122" s="41"/>
      <c r="E122" s="184" t="str">
        <f>E7</f>
        <v>Stavební úpravy ulic v oblasti Kouřimov - ul. U Cihelny, část ul. Sedláčkova a část ul. Za Výtopnou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109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4" t="s">
        <v>1323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1325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E11</f>
        <v>SO 03.02 - Kanalizační odbočky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F14</f>
        <v>Tábor</v>
      </c>
      <c r="G128" s="41"/>
      <c r="H128" s="41"/>
      <c r="I128" s="33" t="s">
        <v>22</v>
      </c>
      <c r="J128" s="80" t="str">
        <f>IF(J14="","",J14)</f>
        <v>29. 1. 2025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24</v>
      </c>
      <c r="D130" s="41"/>
      <c r="E130" s="41"/>
      <c r="F130" s="28" t="str">
        <f>E17</f>
        <v xml:space="preserve">Město Tábor, Vodárenská společnost Táborsko </v>
      </c>
      <c r="G130" s="41"/>
      <c r="H130" s="41"/>
      <c r="I130" s="33" t="s">
        <v>30</v>
      </c>
      <c r="J130" s="37" t="str">
        <f>E23</f>
        <v>AQUA PROCON,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34</v>
      </c>
      <c r="J131" s="37" t="str">
        <f>E26</f>
        <v>Jaroslav Pelnář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0"/>
      <c r="B133" s="201"/>
      <c r="C133" s="202" t="s">
        <v>134</v>
      </c>
      <c r="D133" s="203" t="s">
        <v>62</v>
      </c>
      <c r="E133" s="203" t="s">
        <v>58</v>
      </c>
      <c r="F133" s="203" t="s">
        <v>59</v>
      </c>
      <c r="G133" s="203" t="s">
        <v>135</v>
      </c>
      <c r="H133" s="203" t="s">
        <v>136</v>
      </c>
      <c r="I133" s="203" t="s">
        <v>137</v>
      </c>
      <c r="J133" s="203" t="s">
        <v>114</v>
      </c>
      <c r="K133" s="204" t="s">
        <v>138</v>
      </c>
      <c r="L133" s="205"/>
      <c r="M133" s="101" t="s">
        <v>1</v>
      </c>
      <c r="N133" s="102" t="s">
        <v>41</v>
      </c>
      <c r="O133" s="102" t="s">
        <v>139</v>
      </c>
      <c r="P133" s="102" t="s">
        <v>140</v>
      </c>
      <c r="Q133" s="102" t="s">
        <v>141</v>
      </c>
      <c r="R133" s="102" t="s">
        <v>142</v>
      </c>
      <c r="S133" s="102" t="s">
        <v>143</v>
      </c>
      <c r="T133" s="103" t="s">
        <v>144</v>
      </c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</row>
    <row r="134" s="2" customFormat="1" ht="22.8" customHeight="1">
      <c r="A134" s="39"/>
      <c r="B134" s="40"/>
      <c r="C134" s="108" t="s">
        <v>145</v>
      </c>
      <c r="D134" s="41"/>
      <c r="E134" s="41"/>
      <c r="F134" s="41"/>
      <c r="G134" s="41"/>
      <c r="H134" s="41"/>
      <c r="I134" s="41"/>
      <c r="J134" s="206">
        <f>BK134</f>
        <v>0</v>
      </c>
      <c r="K134" s="41"/>
      <c r="L134" s="45"/>
      <c r="M134" s="104"/>
      <c r="N134" s="207"/>
      <c r="O134" s="105"/>
      <c r="P134" s="208">
        <f>P135+P1087</f>
        <v>0</v>
      </c>
      <c r="Q134" s="105"/>
      <c r="R134" s="208">
        <f>R135+R1087</f>
        <v>249.10615785999994</v>
      </c>
      <c r="S134" s="105"/>
      <c r="T134" s="209">
        <f>T135+T1087</f>
        <v>208.21728000000002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76</v>
      </c>
      <c r="AU134" s="18" t="s">
        <v>116</v>
      </c>
      <c r="BK134" s="210">
        <f>BK135+BK1087</f>
        <v>0</v>
      </c>
    </row>
    <row r="135" s="12" customFormat="1" ht="25.92" customHeight="1">
      <c r="A135" s="12"/>
      <c r="B135" s="211"/>
      <c r="C135" s="212"/>
      <c r="D135" s="213" t="s">
        <v>76</v>
      </c>
      <c r="E135" s="214" t="s">
        <v>146</v>
      </c>
      <c r="F135" s="214" t="s">
        <v>147</v>
      </c>
      <c r="G135" s="212"/>
      <c r="H135" s="212"/>
      <c r="I135" s="215"/>
      <c r="J135" s="216">
        <f>BK135</f>
        <v>0</v>
      </c>
      <c r="K135" s="212"/>
      <c r="L135" s="217"/>
      <c r="M135" s="218"/>
      <c r="N135" s="219"/>
      <c r="O135" s="219"/>
      <c r="P135" s="220">
        <f>P136+P479+P511+P829+P1069+P1085</f>
        <v>0</v>
      </c>
      <c r="Q135" s="219"/>
      <c r="R135" s="220">
        <f>R136+R479+R511+R829+R1069+R1085</f>
        <v>249.10615785999994</v>
      </c>
      <c r="S135" s="219"/>
      <c r="T135" s="221">
        <f>T136+T479+T511+T829+T1069+T1085</f>
        <v>208.21728000000002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76</v>
      </c>
      <c r="AU135" s="223" t="s">
        <v>77</v>
      </c>
      <c r="AY135" s="222" t="s">
        <v>148</v>
      </c>
      <c r="BK135" s="224">
        <f>BK136+BK479+BK511+BK829+BK1069+BK1085</f>
        <v>0</v>
      </c>
    </row>
    <row r="136" s="12" customFormat="1" ht="22.8" customHeight="1">
      <c r="A136" s="12"/>
      <c r="B136" s="211"/>
      <c r="C136" s="212"/>
      <c r="D136" s="213" t="s">
        <v>76</v>
      </c>
      <c r="E136" s="225" t="s">
        <v>85</v>
      </c>
      <c r="F136" s="225" t="s">
        <v>149</v>
      </c>
      <c r="G136" s="212"/>
      <c r="H136" s="212"/>
      <c r="I136" s="215"/>
      <c r="J136" s="226">
        <f>BK136</f>
        <v>0</v>
      </c>
      <c r="K136" s="212"/>
      <c r="L136" s="217"/>
      <c r="M136" s="218"/>
      <c r="N136" s="219"/>
      <c r="O136" s="219"/>
      <c r="P136" s="220">
        <f>P137+SUM(P138:P395)+P455</f>
        <v>0</v>
      </c>
      <c r="Q136" s="219"/>
      <c r="R136" s="220">
        <f>R137+SUM(R138:R395)+R455</f>
        <v>91.399676800000009</v>
      </c>
      <c r="S136" s="219"/>
      <c r="T136" s="221">
        <f>T137+SUM(T138:T395)+T455</f>
        <v>190.18128000000002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85</v>
      </c>
      <c r="AT136" s="223" t="s">
        <v>76</v>
      </c>
      <c r="AU136" s="223" t="s">
        <v>85</v>
      </c>
      <c r="AY136" s="222" t="s">
        <v>148</v>
      </c>
      <c r="BK136" s="224">
        <f>BK137+SUM(BK138:BK395)+BK455</f>
        <v>0</v>
      </c>
    </row>
    <row r="137" s="2" customFormat="1" ht="24.15" customHeight="1">
      <c r="A137" s="39"/>
      <c r="B137" s="40"/>
      <c r="C137" s="227" t="s">
        <v>85</v>
      </c>
      <c r="D137" s="227" t="s">
        <v>150</v>
      </c>
      <c r="E137" s="228" t="s">
        <v>151</v>
      </c>
      <c r="F137" s="229" t="s">
        <v>152</v>
      </c>
      <c r="G137" s="230" t="s">
        <v>153</v>
      </c>
      <c r="H137" s="231">
        <v>504</v>
      </c>
      <c r="I137" s="232"/>
      <c r="J137" s="233">
        <f>ROUND(I137*H137,2)</f>
        <v>0</v>
      </c>
      <c r="K137" s="229" t="s">
        <v>154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3.0000000000000001E-05</v>
      </c>
      <c r="R137" s="236">
        <f>Q137*H137</f>
        <v>0.01512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155</v>
      </c>
      <c r="AT137" s="238" t="s">
        <v>150</v>
      </c>
      <c r="AU137" s="238" t="s">
        <v>87</v>
      </c>
      <c r="AY137" s="18" t="s">
        <v>148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155</v>
      </c>
      <c r="BM137" s="238" t="s">
        <v>1433</v>
      </c>
    </row>
    <row r="138" s="2" customFormat="1">
      <c r="A138" s="39"/>
      <c r="B138" s="40"/>
      <c r="C138" s="41"/>
      <c r="D138" s="240" t="s">
        <v>157</v>
      </c>
      <c r="E138" s="41"/>
      <c r="F138" s="241" t="s">
        <v>158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157</v>
      </c>
      <c r="AU138" s="18" t="s">
        <v>87</v>
      </c>
    </row>
    <row r="139" s="13" customFormat="1">
      <c r="A139" s="13"/>
      <c r="B139" s="245"/>
      <c r="C139" s="246"/>
      <c r="D139" s="240" t="s">
        <v>159</v>
      </c>
      <c r="E139" s="247" t="s">
        <v>1</v>
      </c>
      <c r="F139" s="248" t="s">
        <v>1434</v>
      </c>
      <c r="G139" s="246"/>
      <c r="H139" s="247" t="s">
        <v>1</v>
      </c>
      <c r="I139" s="249"/>
      <c r="J139" s="246"/>
      <c r="K139" s="246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159</v>
      </c>
      <c r="AU139" s="254" t="s">
        <v>87</v>
      </c>
      <c r="AV139" s="13" t="s">
        <v>85</v>
      </c>
      <c r="AW139" s="13" t="s">
        <v>33</v>
      </c>
      <c r="AX139" s="13" t="s">
        <v>77</v>
      </c>
      <c r="AY139" s="254" t="s">
        <v>148</v>
      </c>
    </row>
    <row r="140" s="13" customFormat="1">
      <c r="A140" s="13"/>
      <c r="B140" s="245"/>
      <c r="C140" s="246"/>
      <c r="D140" s="240" t="s">
        <v>159</v>
      </c>
      <c r="E140" s="247" t="s">
        <v>1</v>
      </c>
      <c r="F140" s="248" t="s">
        <v>1435</v>
      </c>
      <c r="G140" s="246"/>
      <c r="H140" s="247" t="s">
        <v>1</v>
      </c>
      <c r="I140" s="249"/>
      <c r="J140" s="246"/>
      <c r="K140" s="246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159</v>
      </c>
      <c r="AU140" s="254" t="s">
        <v>87</v>
      </c>
      <c r="AV140" s="13" t="s">
        <v>85</v>
      </c>
      <c r="AW140" s="13" t="s">
        <v>33</v>
      </c>
      <c r="AX140" s="13" t="s">
        <v>77</v>
      </c>
      <c r="AY140" s="254" t="s">
        <v>148</v>
      </c>
    </row>
    <row r="141" s="14" customFormat="1">
      <c r="A141" s="14"/>
      <c r="B141" s="255"/>
      <c r="C141" s="256"/>
      <c r="D141" s="240" t="s">
        <v>159</v>
      </c>
      <c r="E141" s="257" t="s">
        <v>1</v>
      </c>
      <c r="F141" s="258" t="s">
        <v>1436</v>
      </c>
      <c r="G141" s="256"/>
      <c r="H141" s="259">
        <v>213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159</v>
      </c>
      <c r="AU141" s="265" t="s">
        <v>87</v>
      </c>
      <c r="AV141" s="14" t="s">
        <v>87</v>
      </c>
      <c r="AW141" s="14" t="s">
        <v>33</v>
      </c>
      <c r="AX141" s="14" t="s">
        <v>77</v>
      </c>
      <c r="AY141" s="265" t="s">
        <v>148</v>
      </c>
    </row>
    <row r="142" s="14" customFormat="1">
      <c r="A142" s="14"/>
      <c r="B142" s="255"/>
      <c r="C142" s="256"/>
      <c r="D142" s="240" t="s">
        <v>159</v>
      </c>
      <c r="E142" s="257" t="s">
        <v>1</v>
      </c>
      <c r="F142" s="258" t="s">
        <v>1437</v>
      </c>
      <c r="G142" s="256"/>
      <c r="H142" s="259">
        <v>8.5199999999999996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159</v>
      </c>
      <c r="AU142" s="265" t="s">
        <v>87</v>
      </c>
      <c r="AV142" s="14" t="s">
        <v>87</v>
      </c>
      <c r="AW142" s="14" t="s">
        <v>33</v>
      </c>
      <c r="AX142" s="14" t="s">
        <v>77</v>
      </c>
      <c r="AY142" s="265" t="s">
        <v>148</v>
      </c>
    </row>
    <row r="143" s="13" customFormat="1">
      <c r="A143" s="13"/>
      <c r="B143" s="245"/>
      <c r="C143" s="246"/>
      <c r="D143" s="240" t="s">
        <v>159</v>
      </c>
      <c r="E143" s="247" t="s">
        <v>1</v>
      </c>
      <c r="F143" s="248" t="s">
        <v>1438</v>
      </c>
      <c r="G143" s="246"/>
      <c r="H143" s="247" t="s">
        <v>1</v>
      </c>
      <c r="I143" s="249"/>
      <c r="J143" s="246"/>
      <c r="K143" s="246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159</v>
      </c>
      <c r="AU143" s="254" t="s">
        <v>87</v>
      </c>
      <c r="AV143" s="13" t="s">
        <v>85</v>
      </c>
      <c r="AW143" s="13" t="s">
        <v>33</v>
      </c>
      <c r="AX143" s="13" t="s">
        <v>77</v>
      </c>
      <c r="AY143" s="254" t="s">
        <v>148</v>
      </c>
    </row>
    <row r="144" s="15" customFormat="1">
      <c r="A144" s="15"/>
      <c r="B144" s="266"/>
      <c r="C144" s="267"/>
      <c r="D144" s="240" t="s">
        <v>159</v>
      </c>
      <c r="E144" s="268" t="s">
        <v>1</v>
      </c>
      <c r="F144" s="269" t="s">
        <v>165</v>
      </c>
      <c r="G144" s="267"/>
      <c r="H144" s="270">
        <v>221.52000000000001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6" t="s">
        <v>159</v>
      </c>
      <c r="AU144" s="276" t="s">
        <v>87</v>
      </c>
      <c r="AV144" s="15" t="s">
        <v>166</v>
      </c>
      <c r="AW144" s="15" t="s">
        <v>33</v>
      </c>
      <c r="AX144" s="15" t="s">
        <v>77</v>
      </c>
      <c r="AY144" s="276" t="s">
        <v>148</v>
      </c>
    </row>
    <row r="145" s="13" customFormat="1">
      <c r="A145" s="13"/>
      <c r="B145" s="245"/>
      <c r="C145" s="246"/>
      <c r="D145" s="240" t="s">
        <v>159</v>
      </c>
      <c r="E145" s="247" t="s">
        <v>1</v>
      </c>
      <c r="F145" s="248" t="s">
        <v>167</v>
      </c>
      <c r="G145" s="246"/>
      <c r="H145" s="247" t="s">
        <v>1</v>
      </c>
      <c r="I145" s="249"/>
      <c r="J145" s="246"/>
      <c r="K145" s="246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159</v>
      </c>
      <c r="AU145" s="254" t="s">
        <v>87</v>
      </c>
      <c r="AV145" s="13" t="s">
        <v>85</v>
      </c>
      <c r="AW145" s="13" t="s">
        <v>33</v>
      </c>
      <c r="AX145" s="13" t="s">
        <v>77</v>
      </c>
      <c r="AY145" s="254" t="s">
        <v>148</v>
      </c>
    </row>
    <row r="146" s="14" customFormat="1">
      <c r="A146" s="14"/>
      <c r="B146" s="255"/>
      <c r="C146" s="256"/>
      <c r="D146" s="240" t="s">
        <v>159</v>
      </c>
      <c r="E146" s="257" t="s">
        <v>1</v>
      </c>
      <c r="F146" s="258" t="s">
        <v>1439</v>
      </c>
      <c r="G146" s="256"/>
      <c r="H146" s="259">
        <v>504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159</v>
      </c>
      <c r="AU146" s="265" t="s">
        <v>87</v>
      </c>
      <c r="AV146" s="14" t="s">
        <v>87</v>
      </c>
      <c r="AW146" s="14" t="s">
        <v>33</v>
      </c>
      <c r="AX146" s="14" t="s">
        <v>85</v>
      </c>
      <c r="AY146" s="265" t="s">
        <v>148</v>
      </c>
    </row>
    <row r="147" s="2" customFormat="1" ht="24.15" customHeight="1">
      <c r="A147" s="39"/>
      <c r="B147" s="40"/>
      <c r="C147" s="227" t="s">
        <v>87</v>
      </c>
      <c r="D147" s="227" t="s">
        <v>150</v>
      </c>
      <c r="E147" s="228" t="s">
        <v>169</v>
      </c>
      <c r="F147" s="229" t="s">
        <v>170</v>
      </c>
      <c r="G147" s="230" t="s">
        <v>171</v>
      </c>
      <c r="H147" s="231">
        <v>63</v>
      </c>
      <c r="I147" s="232"/>
      <c r="J147" s="233">
        <f>ROUND(I147*H147,2)</f>
        <v>0</v>
      </c>
      <c r="K147" s="229" t="s">
        <v>154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155</v>
      </c>
      <c r="AT147" s="238" t="s">
        <v>150</v>
      </c>
      <c r="AU147" s="238" t="s">
        <v>87</v>
      </c>
      <c r="AY147" s="18" t="s">
        <v>148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155</v>
      </c>
      <c r="BM147" s="238" t="s">
        <v>1440</v>
      </c>
    </row>
    <row r="148" s="13" customFormat="1">
      <c r="A148" s="13"/>
      <c r="B148" s="245"/>
      <c r="C148" s="246"/>
      <c r="D148" s="240" t="s">
        <v>159</v>
      </c>
      <c r="E148" s="247" t="s">
        <v>1</v>
      </c>
      <c r="F148" s="248" t="s">
        <v>1434</v>
      </c>
      <c r="G148" s="246"/>
      <c r="H148" s="247" t="s">
        <v>1</v>
      </c>
      <c r="I148" s="249"/>
      <c r="J148" s="246"/>
      <c r="K148" s="246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159</v>
      </c>
      <c r="AU148" s="254" t="s">
        <v>87</v>
      </c>
      <c r="AV148" s="13" t="s">
        <v>85</v>
      </c>
      <c r="AW148" s="13" t="s">
        <v>33</v>
      </c>
      <c r="AX148" s="13" t="s">
        <v>77</v>
      </c>
      <c r="AY148" s="254" t="s">
        <v>148</v>
      </c>
    </row>
    <row r="149" s="13" customFormat="1">
      <c r="A149" s="13"/>
      <c r="B149" s="245"/>
      <c r="C149" s="246"/>
      <c r="D149" s="240" t="s">
        <v>159</v>
      </c>
      <c r="E149" s="247" t="s">
        <v>1</v>
      </c>
      <c r="F149" s="248" t="s">
        <v>1435</v>
      </c>
      <c r="G149" s="246"/>
      <c r="H149" s="247" t="s">
        <v>1</v>
      </c>
      <c r="I149" s="249"/>
      <c r="J149" s="246"/>
      <c r="K149" s="246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159</v>
      </c>
      <c r="AU149" s="254" t="s">
        <v>87</v>
      </c>
      <c r="AV149" s="13" t="s">
        <v>85</v>
      </c>
      <c r="AW149" s="13" t="s">
        <v>33</v>
      </c>
      <c r="AX149" s="13" t="s">
        <v>77</v>
      </c>
      <c r="AY149" s="254" t="s">
        <v>148</v>
      </c>
    </row>
    <row r="150" s="14" customFormat="1">
      <c r="A150" s="14"/>
      <c r="B150" s="255"/>
      <c r="C150" s="256"/>
      <c r="D150" s="240" t="s">
        <v>159</v>
      </c>
      <c r="E150" s="257" t="s">
        <v>1</v>
      </c>
      <c r="F150" s="258" t="s">
        <v>1436</v>
      </c>
      <c r="G150" s="256"/>
      <c r="H150" s="259">
        <v>213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159</v>
      </c>
      <c r="AU150" s="265" t="s">
        <v>87</v>
      </c>
      <c r="AV150" s="14" t="s">
        <v>87</v>
      </c>
      <c r="AW150" s="14" t="s">
        <v>33</v>
      </c>
      <c r="AX150" s="14" t="s">
        <v>77</v>
      </c>
      <c r="AY150" s="265" t="s">
        <v>148</v>
      </c>
    </row>
    <row r="151" s="14" customFormat="1">
      <c r="A151" s="14"/>
      <c r="B151" s="255"/>
      <c r="C151" s="256"/>
      <c r="D151" s="240" t="s">
        <v>159</v>
      </c>
      <c r="E151" s="257" t="s">
        <v>1</v>
      </c>
      <c r="F151" s="258" t="s">
        <v>1437</v>
      </c>
      <c r="G151" s="256"/>
      <c r="H151" s="259">
        <v>8.5199999999999996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5" t="s">
        <v>159</v>
      </c>
      <c r="AU151" s="265" t="s">
        <v>87</v>
      </c>
      <c r="AV151" s="14" t="s">
        <v>87</v>
      </c>
      <c r="AW151" s="14" t="s">
        <v>33</v>
      </c>
      <c r="AX151" s="14" t="s">
        <v>77</v>
      </c>
      <c r="AY151" s="265" t="s">
        <v>148</v>
      </c>
    </row>
    <row r="152" s="15" customFormat="1">
      <c r="A152" s="15"/>
      <c r="B152" s="266"/>
      <c r="C152" s="267"/>
      <c r="D152" s="240" t="s">
        <v>159</v>
      </c>
      <c r="E152" s="268" t="s">
        <v>1</v>
      </c>
      <c r="F152" s="269" t="s">
        <v>165</v>
      </c>
      <c r="G152" s="267"/>
      <c r="H152" s="270">
        <v>221.52000000000001</v>
      </c>
      <c r="I152" s="271"/>
      <c r="J152" s="267"/>
      <c r="K152" s="267"/>
      <c r="L152" s="272"/>
      <c r="M152" s="273"/>
      <c r="N152" s="274"/>
      <c r="O152" s="274"/>
      <c r="P152" s="274"/>
      <c r="Q152" s="274"/>
      <c r="R152" s="274"/>
      <c r="S152" s="274"/>
      <c r="T152" s="27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6" t="s">
        <v>159</v>
      </c>
      <c r="AU152" s="276" t="s">
        <v>87</v>
      </c>
      <c r="AV152" s="15" t="s">
        <v>166</v>
      </c>
      <c r="AW152" s="15" t="s">
        <v>33</v>
      </c>
      <c r="AX152" s="15" t="s">
        <v>77</v>
      </c>
      <c r="AY152" s="276" t="s">
        <v>148</v>
      </c>
    </row>
    <row r="153" s="13" customFormat="1">
      <c r="A153" s="13"/>
      <c r="B153" s="245"/>
      <c r="C153" s="246"/>
      <c r="D153" s="240" t="s">
        <v>159</v>
      </c>
      <c r="E153" s="247" t="s">
        <v>1</v>
      </c>
      <c r="F153" s="248" t="s">
        <v>1438</v>
      </c>
      <c r="G153" s="246"/>
      <c r="H153" s="247" t="s">
        <v>1</v>
      </c>
      <c r="I153" s="249"/>
      <c r="J153" s="246"/>
      <c r="K153" s="246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159</v>
      </c>
      <c r="AU153" s="254" t="s">
        <v>87</v>
      </c>
      <c r="AV153" s="13" t="s">
        <v>85</v>
      </c>
      <c r="AW153" s="13" t="s">
        <v>33</v>
      </c>
      <c r="AX153" s="13" t="s">
        <v>77</v>
      </c>
      <c r="AY153" s="254" t="s">
        <v>148</v>
      </c>
    </row>
    <row r="154" s="14" customFormat="1">
      <c r="A154" s="14"/>
      <c r="B154" s="255"/>
      <c r="C154" s="256"/>
      <c r="D154" s="240" t="s">
        <v>159</v>
      </c>
      <c r="E154" s="257" t="s">
        <v>1</v>
      </c>
      <c r="F154" s="258" t="s">
        <v>1441</v>
      </c>
      <c r="G154" s="256"/>
      <c r="H154" s="259">
        <v>63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159</v>
      </c>
      <c r="AU154" s="265" t="s">
        <v>87</v>
      </c>
      <c r="AV154" s="14" t="s">
        <v>87</v>
      </c>
      <c r="AW154" s="14" t="s">
        <v>33</v>
      </c>
      <c r="AX154" s="14" t="s">
        <v>85</v>
      </c>
      <c r="AY154" s="265" t="s">
        <v>148</v>
      </c>
    </row>
    <row r="155" s="2" customFormat="1" ht="16.5" customHeight="1">
      <c r="A155" s="39"/>
      <c r="B155" s="40"/>
      <c r="C155" s="227" t="s">
        <v>166</v>
      </c>
      <c r="D155" s="227" t="s">
        <v>150</v>
      </c>
      <c r="E155" s="228" t="s">
        <v>174</v>
      </c>
      <c r="F155" s="229" t="s">
        <v>175</v>
      </c>
      <c r="G155" s="230" t="s">
        <v>176</v>
      </c>
      <c r="H155" s="231">
        <v>44.399999999999999</v>
      </c>
      <c r="I155" s="232"/>
      <c r="J155" s="233">
        <f>ROUND(I155*H155,2)</f>
        <v>0</v>
      </c>
      <c r="K155" s="229" t="s">
        <v>154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0.036900000000000002</v>
      </c>
      <c r="R155" s="236">
        <f>Q155*H155</f>
        <v>1.63836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155</v>
      </c>
      <c r="AT155" s="238" t="s">
        <v>150</v>
      </c>
      <c r="AU155" s="238" t="s">
        <v>87</v>
      </c>
      <c r="AY155" s="18" t="s">
        <v>148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155</v>
      </c>
      <c r="BM155" s="238" t="s">
        <v>1442</v>
      </c>
    </row>
    <row r="156" s="13" customFormat="1">
      <c r="A156" s="13"/>
      <c r="B156" s="245"/>
      <c r="C156" s="246"/>
      <c r="D156" s="240" t="s">
        <v>159</v>
      </c>
      <c r="E156" s="247" t="s">
        <v>1</v>
      </c>
      <c r="F156" s="248" t="s">
        <v>178</v>
      </c>
      <c r="G156" s="246"/>
      <c r="H156" s="247" t="s">
        <v>1</v>
      </c>
      <c r="I156" s="249"/>
      <c r="J156" s="246"/>
      <c r="K156" s="246"/>
      <c r="L156" s="250"/>
      <c r="M156" s="251"/>
      <c r="N156" s="252"/>
      <c r="O156" s="252"/>
      <c r="P156" s="252"/>
      <c r="Q156" s="252"/>
      <c r="R156" s="252"/>
      <c r="S156" s="252"/>
      <c r="T156" s="25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4" t="s">
        <v>159</v>
      </c>
      <c r="AU156" s="254" t="s">
        <v>87</v>
      </c>
      <c r="AV156" s="13" t="s">
        <v>85</v>
      </c>
      <c r="AW156" s="13" t="s">
        <v>33</v>
      </c>
      <c r="AX156" s="13" t="s">
        <v>77</v>
      </c>
      <c r="AY156" s="254" t="s">
        <v>148</v>
      </c>
    </row>
    <row r="157" s="14" customFormat="1">
      <c r="A157" s="14"/>
      <c r="B157" s="255"/>
      <c r="C157" s="256"/>
      <c r="D157" s="240" t="s">
        <v>159</v>
      </c>
      <c r="E157" s="257" t="s">
        <v>1</v>
      </c>
      <c r="F157" s="258" t="s">
        <v>1443</v>
      </c>
      <c r="G157" s="256"/>
      <c r="H157" s="259">
        <v>10.800000000000001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159</v>
      </c>
      <c r="AU157" s="265" t="s">
        <v>87</v>
      </c>
      <c r="AV157" s="14" t="s">
        <v>87</v>
      </c>
      <c r="AW157" s="14" t="s">
        <v>33</v>
      </c>
      <c r="AX157" s="14" t="s">
        <v>77</v>
      </c>
      <c r="AY157" s="265" t="s">
        <v>148</v>
      </c>
    </row>
    <row r="158" s="14" customFormat="1">
      <c r="A158" s="14"/>
      <c r="B158" s="255"/>
      <c r="C158" s="256"/>
      <c r="D158" s="240" t="s">
        <v>159</v>
      </c>
      <c r="E158" s="257" t="s">
        <v>1</v>
      </c>
      <c r="F158" s="258" t="s">
        <v>1444</v>
      </c>
      <c r="G158" s="256"/>
      <c r="H158" s="259">
        <v>10.800000000000001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159</v>
      </c>
      <c r="AU158" s="265" t="s">
        <v>87</v>
      </c>
      <c r="AV158" s="14" t="s">
        <v>87</v>
      </c>
      <c r="AW158" s="14" t="s">
        <v>33</v>
      </c>
      <c r="AX158" s="14" t="s">
        <v>77</v>
      </c>
      <c r="AY158" s="265" t="s">
        <v>148</v>
      </c>
    </row>
    <row r="159" s="13" customFormat="1">
      <c r="A159" s="13"/>
      <c r="B159" s="245"/>
      <c r="C159" s="246"/>
      <c r="D159" s="240" t="s">
        <v>159</v>
      </c>
      <c r="E159" s="247" t="s">
        <v>1</v>
      </c>
      <c r="F159" s="248" t="s">
        <v>181</v>
      </c>
      <c r="G159" s="246"/>
      <c r="H159" s="247" t="s">
        <v>1</v>
      </c>
      <c r="I159" s="249"/>
      <c r="J159" s="246"/>
      <c r="K159" s="246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159</v>
      </c>
      <c r="AU159" s="254" t="s">
        <v>87</v>
      </c>
      <c r="AV159" s="13" t="s">
        <v>85</v>
      </c>
      <c r="AW159" s="13" t="s">
        <v>33</v>
      </c>
      <c r="AX159" s="13" t="s">
        <v>77</v>
      </c>
      <c r="AY159" s="254" t="s">
        <v>148</v>
      </c>
    </row>
    <row r="160" s="14" customFormat="1">
      <c r="A160" s="14"/>
      <c r="B160" s="255"/>
      <c r="C160" s="256"/>
      <c r="D160" s="240" t="s">
        <v>159</v>
      </c>
      <c r="E160" s="257" t="s">
        <v>1</v>
      </c>
      <c r="F160" s="258" t="s">
        <v>1443</v>
      </c>
      <c r="G160" s="256"/>
      <c r="H160" s="259">
        <v>10.800000000000001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159</v>
      </c>
      <c r="AU160" s="265" t="s">
        <v>87</v>
      </c>
      <c r="AV160" s="14" t="s">
        <v>87</v>
      </c>
      <c r="AW160" s="14" t="s">
        <v>33</v>
      </c>
      <c r="AX160" s="14" t="s">
        <v>77</v>
      </c>
      <c r="AY160" s="265" t="s">
        <v>148</v>
      </c>
    </row>
    <row r="161" s="14" customFormat="1">
      <c r="A161" s="14"/>
      <c r="B161" s="255"/>
      <c r="C161" s="256"/>
      <c r="D161" s="240" t="s">
        <v>159</v>
      </c>
      <c r="E161" s="257" t="s">
        <v>1</v>
      </c>
      <c r="F161" s="258" t="s">
        <v>1444</v>
      </c>
      <c r="G161" s="256"/>
      <c r="H161" s="259">
        <v>10.800000000000001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159</v>
      </c>
      <c r="AU161" s="265" t="s">
        <v>87</v>
      </c>
      <c r="AV161" s="14" t="s">
        <v>87</v>
      </c>
      <c r="AW161" s="14" t="s">
        <v>33</v>
      </c>
      <c r="AX161" s="14" t="s">
        <v>77</v>
      </c>
      <c r="AY161" s="265" t="s">
        <v>148</v>
      </c>
    </row>
    <row r="162" s="13" customFormat="1">
      <c r="A162" s="13"/>
      <c r="B162" s="245"/>
      <c r="C162" s="246"/>
      <c r="D162" s="240" t="s">
        <v>159</v>
      </c>
      <c r="E162" s="247" t="s">
        <v>1</v>
      </c>
      <c r="F162" s="248" t="s">
        <v>184</v>
      </c>
      <c r="G162" s="246"/>
      <c r="H162" s="247" t="s">
        <v>1</v>
      </c>
      <c r="I162" s="249"/>
      <c r="J162" s="246"/>
      <c r="K162" s="246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159</v>
      </c>
      <c r="AU162" s="254" t="s">
        <v>87</v>
      </c>
      <c r="AV162" s="13" t="s">
        <v>85</v>
      </c>
      <c r="AW162" s="13" t="s">
        <v>33</v>
      </c>
      <c r="AX162" s="13" t="s">
        <v>77</v>
      </c>
      <c r="AY162" s="254" t="s">
        <v>148</v>
      </c>
    </row>
    <row r="163" s="14" customFormat="1">
      <c r="A163" s="14"/>
      <c r="B163" s="255"/>
      <c r="C163" s="256"/>
      <c r="D163" s="240" t="s">
        <v>159</v>
      </c>
      <c r="E163" s="257" t="s">
        <v>1</v>
      </c>
      <c r="F163" s="258" t="s">
        <v>1445</v>
      </c>
      <c r="G163" s="256"/>
      <c r="H163" s="259">
        <v>1.2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159</v>
      </c>
      <c r="AU163" s="265" t="s">
        <v>87</v>
      </c>
      <c r="AV163" s="14" t="s">
        <v>87</v>
      </c>
      <c r="AW163" s="14" t="s">
        <v>33</v>
      </c>
      <c r="AX163" s="14" t="s">
        <v>77</v>
      </c>
      <c r="AY163" s="265" t="s">
        <v>148</v>
      </c>
    </row>
    <row r="164" s="16" customFormat="1">
      <c r="A164" s="16"/>
      <c r="B164" s="277"/>
      <c r="C164" s="278"/>
      <c r="D164" s="240" t="s">
        <v>159</v>
      </c>
      <c r="E164" s="279" t="s">
        <v>1</v>
      </c>
      <c r="F164" s="280" t="s">
        <v>185</v>
      </c>
      <c r="G164" s="278"/>
      <c r="H164" s="281">
        <v>44.399999999999999</v>
      </c>
      <c r="I164" s="282"/>
      <c r="J164" s="278"/>
      <c r="K164" s="278"/>
      <c r="L164" s="283"/>
      <c r="M164" s="284"/>
      <c r="N164" s="285"/>
      <c r="O164" s="285"/>
      <c r="P164" s="285"/>
      <c r="Q164" s="285"/>
      <c r="R164" s="285"/>
      <c r="S164" s="285"/>
      <c r="T164" s="28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87" t="s">
        <v>159</v>
      </c>
      <c r="AU164" s="287" t="s">
        <v>87</v>
      </c>
      <c r="AV164" s="16" t="s">
        <v>155</v>
      </c>
      <c r="AW164" s="16" t="s">
        <v>33</v>
      </c>
      <c r="AX164" s="16" t="s">
        <v>85</v>
      </c>
      <c r="AY164" s="287" t="s">
        <v>148</v>
      </c>
    </row>
    <row r="165" s="2" customFormat="1" ht="24.15" customHeight="1">
      <c r="A165" s="39"/>
      <c r="B165" s="40"/>
      <c r="C165" s="227" t="s">
        <v>155</v>
      </c>
      <c r="D165" s="227" t="s">
        <v>150</v>
      </c>
      <c r="E165" s="228" t="s">
        <v>192</v>
      </c>
      <c r="F165" s="229" t="s">
        <v>193</v>
      </c>
      <c r="G165" s="230" t="s">
        <v>176</v>
      </c>
      <c r="H165" s="231">
        <v>140.40000000000001</v>
      </c>
      <c r="I165" s="232"/>
      <c r="J165" s="233">
        <f>ROUND(I165*H165,2)</f>
        <v>0</v>
      </c>
      <c r="K165" s="229" t="s">
        <v>154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0.036900000000000002</v>
      </c>
      <c r="R165" s="236">
        <f>Q165*H165</f>
        <v>5.1807600000000003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155</v>
      </c>
      <c r="AT165" s="238" t="s">
        <v>150</v>
      </c>
      <c r="AU165" s="238" t="s">
        <v>87</v>
      </c>
      <c r="AY165" s="18" t="s">
        <v>148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155</v>
      </c>
      <c r="BM165" s="238" t="s">
        <v>1446</v>
      </c>
    </row>
    <row r="166" s="13" customFormat="1">
      <c r="A166" s="13"/>
      <c r="B166" s="245"/>
      <c r="C166" s="246"/>
      <c r="D166" s="240" t="s">
        <v>159</v>
      </c>
      <c r="E166" s="247" t="s">
        <v>1</v>
      </c>
      <c r="F166" s="248" t="s">
        <v>178</v>
      </c>
      <c r="G166" s="246"/>
      <c r="H166" s="247" t="s">
        <v>1</v>
      </c>
      <c r="I166" s="249"/>
      <c r="J166" s="246"/>
      <c r="K166" s="246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159</v>
      </c>
      <c r="AU166" s="254" t="s">
        <v>87</v>
      </c>
      <c r="AV166" s="13" t="s">
        <v>85</v>
      </c>
      <c r="AW166" s="13" t="s">
        <v>33</v>
      </c>
      <c r="AX166" s="13" t="s">
        <v>77</v>
      </c>
      <c r="AY166" s="254" t="s">
        <v>148</v>
      </c>
    </row>
    <row r="167" s="14" customFormat="1">
      <c r="A167" s="14"/>
      <c r="B167" s="255"/>
      <c r="C167" s="256"/>
      <c r="D167" s="240" t="s">
        <v>159</v>
      </c>
      <c r="E167" s="257" t="s">
        <v>1</v>
      </c>
      <c r="F167" s="258" t="s">
        <v>1447</v>
      </c>
      <c r="G167" s="256"/>
      <c r="H167" s="259">
        <v>31.199999999999999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159</v>
      </c>
      <c r="AU167" s="265" t="s">
        <v>87</v>
      </c>
      <c r="AV167" s="14" t="s">
        <v>87</v>
      </c>
      <c r="AW167" s="14" t="s">
        <v>33</v>
      </c>
      <c r="AX167" s="14" t="s">
        <v>77</v>
      </c>
      <c r="AY167" s="265" t="s">
        <v>148</v>
      </c>
    </row>
    <row r="168" s="14" customFormat="1">
      <c r="A168" s="14"/>
      <c r="B168" s="255"/>
      <c r="C168" s="256"/>
      <c r="D168" s="240" t="s">
        <v>159</v>
      </c>
      <c r="E168" s="257" t="s">
        <v>1</v>
      </c>
      <c r="F168" s="258" t="s">
        <v>1448</v>
      </c>
      <c r="G168" s="256"/>
      <c r="H168" s="259">
        <v>31.199999999999999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159</v>
      </c>
      <c r="AU168" s="265" t="s">
        <v>87</v>
      </c>
      <c r="AV168" s="14" t="s">
        <v>87</v>
      </c>
      <c r="AW168" s="14" t="s">
        <v>33</v>
      </c>
      <c r="AX168" s="14" t="s">
        <v>77</v>
      </c>
      <c r="AY168" s="265" t="s">
        <v>148</v>
      </c>
    </row>
    <row r="169" s="14" customFormat="1">
      <c r="A169" s="14"/>
      <c r="B169" s="255"/>
      <c r="C169" s="256"/>
      <c r="D169" s="240" t="s">
        <v>159</v>
      </c>
      <c r="E169" s="257" t="s">
        <v>1</v>
      </c>
      <c r="F169" s="258" t="s">
        <v>1449</v>
      </c>
      <c r="G169" s="256"/>
      <c r="H169" s="259">
        <v>16.800000000000001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159</v>
      </c>
      <c r="AU169" s="265" t="s">
        <v>87</v>
      </c>
      <c r="AV169" s="14" t="s">
        <v>87</v>
      </c>
      <c r="AW169" s="14" t="s">
        <v>33</v>
      </c>
      <c r="AX169" s="14" t="s">
        <v>77</v>
      </c>
      <c r="AY169" s="265" t="s">
        <v>148</v>
      </c>
    </row>
    <row r="170" s="13" customFormat="1">
      <c r="A170" s="13"/>
      <c r="B170" s="245"/>
      <c r="C170" s="246"/>
      <c r="D170" s="240" t="s">
        <v>159</v>
      </c>
      <c r="E170" s="247" t="s">
        <v>1</v>
      </c>
      <c r="F170" s="248" t="s">
        <v>181</v>
      </c>
      <c r="G170" s="246"/>
      <c r="H170" s="247" t="s">
        <v>1</v>
      </c>
      <c r="I170" s="249"/>
      <c r="J170" s="246"/>
      <c r="K170" s="246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159</v>
      </c>
      <c r="AU170" s="254" t="s">
        <v>87</v>
      </c>
      <c r="AV170" s="13" t="s">
        <v>85</v>
      </c>
      <c r="AW170" s="13" t="s">
        <v>33</v>
      </c>
      <c r="AX170" s="13" t="s">
        <v>77</v>
      </c>
      <c r="AY170" s="254" t="s">
        <v>148</v>
      </c>
    </row>
    <row r="171" s="14" customFormat="1">
      <c r="A171" s="14"/>
      <c r="B171" s="255"/>
      <c r="C171" s="256"/>
      <c r="D171" s="240" t="s">
        <v>159</v>
      </c>
      <c r="E171" s="257" t="s">
        <v>1</v>
      </c>
      <c r="F171" s="258" t="s">
        <v>1450</v>
      </c>
      <c r="G171" s="256"/>
      <c r="H171" s="259">
        <v>22.800000000000001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159</v>
      </c>
      <c r="AU171" s="265" t="s">
        <v>87</v>
      </c>
      <c r="AV171" s="14" t="s">
        <v>87</v>
      </c>
      <c r="AW171" s="14" t="s">
        <v>33</v>
      </c>
      <c r="AX171" s="14" t="s">
        <v>77</v>
      </c>
      <c r="AY171" s="265" t="s">
        <v>148</v>
      </c>
    </row>
    <row r="172" s="14" customFormat="1">
      <c r="A172" s="14"/>
      <c r="B172" s="255"/>
      <c r="C172" s="256"/>
      <c r="D172" s="240" t="s">
        <v>159</v>
      </c>
      <c r="E172" s="257" t="s">
        <v>1</v>
      </c>
      <c r="F172" s="258" t="s">
        <v>1451</v>
      </c>
      <c r="G172" s="256"/>
      <c r="H172" s="259">
        <v>22.800000000000001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159</v>
      </c>
      <c r="AU172" s="265" t="s">
        <v>87</v>
      </c>
      <c r="AV172" s="14" t="s">
        <v>87</v>
      </c>
      <c r="AW172" s="14" t="s">
        <v>33</v>
      </c>
      <c r="AX172" s="14" t="s">
        <v>77</v>
      </c>
      <c r="AY172" s="265" t="s">
        <v>148</v>
      </c>
    </row>
    <row r="173" s="14" customFormat="1">
      <c r="A173" s="14"/>
      <c r="B173" s="255"/>
      <c r="C173" s="256"/>
      <c r="D173" s="240" t="s">
        <v>159</v>
      </c>
      <c r="E173" s="257" t="s">
        <v>1</v>
      </c>
      <c r="F173" s="258" t="s">
        <v>1452</v>
      </c>
      <c r="G173" s="256"/>
      <c r="H173" s="259">
        <v>10.800000000000001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159</v>
      </c>
      <c r="AU173" s="265" t="s">
        <v>87</v>
      </c>
      <c r="AV173" s="14" t="s">
        <v>87</v>
      </c>
      <c r="AW173" s="14" t="s">
        <v>33</v>
      </c>
      <c r="AX173" s="14" t="s">
        <v>77</v>
      </c>
      <c r="AY173" s="265" t="s">
        <v>148</v>
      </c>
    </row>
    <row r="174" s="13" customFormat="1">
      <c r="A174" s="13"/>
      <c r="B174" s="245"/>
      <c r="C174" s="246"/>
      <c r="D174" s="240" t="s">
        <v>159</v>
      </c>
      <c r="E174" s="247" t="s">
        <v>1</v>
      </c>
      <c r="F174" s="248" t="s">
        <v>184</v>
      </c>
      <c r="G174" s="246"/>
      <c r="H174" s="247" t="s">
        <v>1</v>
      </c>
      <c r="I174" s="249"/>
      <c r="J174" s="246"/>
      <c r="K174" s="246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159</v>
      </c>
      <c r="AU174" s="254" t="s">
        <v>87</v>
      </c>
      <c r="AV174" s="13" t="s">
        <v>85</v>
      </c>
      <c r="AW174" s="13" t="s">
        <v>33</v>
      </c>
      <c r="AX174" s="13" t="s">
        <v>77</v>
      </c>
      <c r="AY174" s="254" t="s">
        <v>148</v>
      </c>
    </row>
    <row r="175" s="14" customFormat="1">
      <c r="A175" s="14"/>
      <c r="B175" s="255"/>
      <c r="C175" s="256"/>
      <c r="D175" s="240" t="s">
        <v>159</v>
      </c>
      <c r="E175" s="257" t="s">
        <v>1</v>
      </c>
      <c r="F175" s="258" t="s">
        <v>1453</v>
      </c>
      <c r="G175" s="256"/>
      <c r="H175" s="259">
        <v>1.2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159</v>
      </c>
      <c r="AU175" s="265" t="s">
        <v>87</v>
      </c>
      <c r="AV175" s="14" t="s">
        <v>87</v>
      </c>
      <c r="AW175" s="14" t="s">
        <v>33</v>
      </c>
      <c r="AX175" s="14" t="s">
        <v>77</v>
      </c>
      <c r="AY175" s="265" t="s">
        <v>148</v>
      </c>
    </row>
    <row r="176" s="14" customFormat="1">
      <c r="A176" s="14"/>
      <c r="B176" s="255"/>
      <c r="C176" s="256"/>
      <c r="D176" s="240" t="s">
        <v>159</v>
      </c>
      <c r="E176" s="257" t="s">
        <v>1</v>
      </c>
      <c r="F176" s="258" t="s">
        <v>1454</v>
      </c>
      <c r="G176" s="256"/>
      <c r="H176" s="259">
        <v>2.3999999999999999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159</v>
      </c>
      <c r="AU176" s="265" t="s">
        <v>87</v>
      </c>
      <c r="AV176" s="14" t="s">
        <v>87</v>
      </c>
      <c r="AW176" s="14" t="s">
        <v>33</v>
      </c>
      <c r="AX176" s="14" t="s">
        <v>77</v>
      </c>
      <c r="AY176" s="265" t="s">
        <v>148</v>
      </c>
    </row>
    <row r="177" s="14" customFormat="1">
      <c r="A177" s="14"/>
      <c r="B177" s="255"/>
      <c r="C177" s="256"/>
      <c r="D177" s="240" t="s">
        <v>159</v>
      </c>
      <c r="E177" s="257" t="s">
        <v>1</v>
      </c>
      <c r="F177" s="258" t="s">
        <v>1455</v>
      </c>
      <c r="G177" s="256"/>
      <c r="H177" s="259">
        <v>1.2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159</v>
      </c>
      <c r="AU177" s="265" t="s">
        <v>87</v>
      </c>
      <c r="AV177" s="14" t="s">
        <v>87</v>
      </c>
      <c r="AW177" s="14" t="s">
        <v>33</v>
      </c>
      <c r="AX177" s="14" t="s">
        <v>77</v>
      </c>
      <c r="AY177" s="265" t="s">
        <v>148</v>
      </c>
    </row>
    <row r="178" s="16" customFormat="1">
      <c r="A178" s="16"/>
      <c r="B178" s="277"/>
      <c r="C178" s="278"/>
      <c r="D178" s="240" t="s">
        <v>159</v>
      </c>
      <c r="E178" s="279" t="s">
        <v>1</v>
      </c>
      <c r="F178" s="280" t="s">
        <v>185</v>
      </c>
      <c r="G178" s="278"/>
      <c r="H178" s="281">
        <v>140.40000000000001</v>
      </c>
      <c r="I178" s="282"/>
      <c r="J178" s="278"/>
      <c r="K178" s="278"/>
      <c r="L178" s="283"/>
      <c r="M178" s="284"/>
      <c r="N178" s="285"/>
      <c r="O178" s="285"/>
      <c r="P178" s="285"/>
      <c r="Q178" s="285"/>
      <c r="R178" s="285"/>
      <c r="S178" s="285"/>
      <c r="T178" s="28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7" t="s">
        <v>159</v>
      </c>
      <c r="AU178" s="287" t="s">
        <v>87</v>
      </c>
      <c r="AV178" s="16" t="s">
        <v>155</v>
      </c>
      <c r="AW178" s="16" t="s">
        <v>33</v>
      </c>
      <c r="AX178" s="16" t="s">
        <v>85</v>
      </c>
      <c r="AY178" s="287" t="s">
        <v>148</v>
      </c>
    </row>
    <row r="179" s="2" customFormat="1" ht="24.15" customHeight="1">
      <c r="A179" s="39"/>
      <c r="B179" s="40"/>
      <c r="C179" s="227" t="s">
        <v>191</v>
      </c>
      <c r="D179" s="227" t="s">
        <v>150</v>
      </c>
      <c r="E179" s="228" t="s">
        <v>202</v>
      </c>
      <c r="F179" s="229" t="s">
        <v>203</v>
      </c>
      <c r="G179" s="230" t="s">
        <v>204</v>
      </c>
      <c r="H179" s="231">
        <v>429.12</v>
      </c>
      <c r="I179" s="232"/>
      <c r="J179" s="233">
        <f>ROUND(I179*H179,2)</f>
        <v>0</v>
      </c>
      <c r="K179" s="229" t="s">
        <v>154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155</v>
      </c>
      <c r="AT179" s="238" t="s">
        <v>150</v>
      </c>
      <c r="AU179" s="238" t="s">
        <v>87</v>
      </c>
      <c r="AY179" s="18" t="s">
        <v>148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155</v>
      </c>
      <c r="BM179" s="238" t="s">
        <v>1456</v>
      </c>
    </row>
    <row r="180" s="13" customFormat="1">
      <c r="A180" s="13"/>
      <c r="B180" s="245"/>
      <c r="C180" s="246"/>
      <c r="D180" s="240" t="s">
        <v>159</v>
      </c>
      <c r="E180" s="247" t="s">
        <v>1</v>
      </c>
      <c r="F180" s="248" t="s">
        <v>178</v>
      </c>
      <c r="G180" s="246"/>
      <c r="H180" s="247" t="s">
        <v>1</v>
      </c>
      <c r="I180" s="249"/>
      <c r="J180" s="246"/>
      <c r="K180" s="246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159</v>
      </c>
      <c r="AU180" s="254" t="s">
        <v>87</v>
      </c>
      <c r="AV180" s="13" t="s">
        <v>85</v>
      </c>
      <c r="AW180" s="13" t="s">
        <v>33</v>
      </c>
      <c r="AX180" s="13" t="s">
        <v>77</v>
      </c>
      <c r="AY180" s="254" t="s">
        <v>148</v>
      </c>
    </row>
    <row r="181" s="14" customFormat="1">
      <c r="A181" s="14"/>
      <c r="B181" s="255"/>
      <c r="C181" s="256"/>
      <c r="D181" s="240" t="s">
        <v>159</v>
      </c>
      <c r="E181" s="257" t="s">
        <v>1</v>
      </c>
      <c r="F181" s="258" t="s">
        <v>1457</v>
      </c>
      <c r="G181" s="256"/>
      <c r="H181" s="259">
        <v>33.210000000000001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159</v>
      </c>
      <c r="AU181" s="265" t="s">
        <v>87</v>
      </c>
      <c r="AV181" s="14" t="s">
        <v>87</v>
      </c>
      <c r="AW181" s="14" t="s">
        <v>33</v>
      </c>
      <c r="AX181" s="14" t="s">
        <v>77</v>
      </c>
      <c r="AY181" s="265" t="s">
        <v>148</v>
      </c>
    </row>
    <row r="182" s="14" customFormat="1">
      <c r="A182" s="14"/>
      <c r="B182" s="255"/>
      <c r="C182" s="256"/>
      <c r="D182" s="240" t="s">
        <v>159</v>
      </c>
      <c r="E182" s="257" t="s">
        <v>1</v>
      </c>
      <c r="F182" s="258" t="s">
        <v>1458</v>
      </c>
      <c r="G182" s="256"/>
      <c r="H182" s="259">
        <v>33.210000000000001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159</v>
      </c>
      <c r="AU182" s="265" t="s">
        <v>87</v>
      </c>
      <c r="AV182" s="14" t="s">
        <v>87</v>
      </c>
      <c r="AW182" s="14" t="s">
        <v>33</v>
      </c>
      <c r="AX182" s="14" t="s">
        <v>77</v>
      </c>
      <c r="AY182" s="265" t="s">
        <v>148</v>
      </c>
    </row>
    <row r="183" s="14" customFormat="1">
      <c r="A183" s="14"/>
      <c r="B183" s="255"/>
      <c r="C183" s="256"/>
      <c r="D183" s="240" t="s">
        <v>159</v>
      </c>
      <c r="E183" s="257" t="s">
        <v>1</v>
      </c>
      <c r="F183" s="258" t="s">
        <v>1459</v>
      </c>
      <c r="G183" s="256"/>
      <c r="H183" s="259">
        <v>68.640000000000001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159</v>
      </c>
      <c r="AU183" s="265" t="s">
        <v>87</v>
      </c>
      <c r="AV183" s="14" t="s">
        <v>87</v>
      </c>
      <c r="AW183" s="14" t="s">
        <v>33</v>
      </c>
      <c r="AX183" s="14" t="s">
        <v>77</v>
      </c>
      <c r="AY183" s="265" t="s">
        <v>148</v>
      </c>
    </row>
    <row r="184" s="14" customFormat="1">
      <c r="A184" s="14"/>
      <c r="B184" s="255"/>
      <c r="C184" s="256"/>
      <c r="D184" s="240" t="s">
        <v>159</v>
      </c>
      <c r="E184" s="257" t="s">
        <v>1</v>
      </c>
      <c r="F184" s="258" t="s">
        <v>1460</v>
      </c>
      <c r="G184" s="256"/>
      <c r="H184" s="259">
        <v>68.640000000000001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159</v>
      </c>
      <c r="AU184" s="265" t="s">
        <v>87</v>
      </c>
      <c r="AV184" s="14" t="s">
        <v>87</v>
      </c>
      <c r="AW184" s="14" t="s">
        <v>33</v>
      </c>
      <c r="AX184" s="14" t="s">
        <v>77</v>
      </c>
      <c r="AY184" s="265" t="s">
        <v>148</v>
      </c>
    </row>
    <row r="185" s="14" customFormat="1">
      <c r="A185" s="14"/>
      <c r="B185" s="255"/>
      <c r="C185" s="256"/>
      <c r="D185" s="240" t="s">
        <v>159</v>
      </c>
      <c r="E185" s="257" t="s">
        <v>1</v>
      </c>
      <c r="F185" s="258" t="s">
        <v>1461</v>
      </c>
      <c r="G185" s="256"/>
      <c r="H185" s="259">
        <v>36.960000000000001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159</v>
      </c>
      <c r="AU185" s="265" t="s">
        <v>87</v>
      </c>
      <c r="AV185" s="14" t="s">
        <v>87</v>
      </c>
      <c r="AW185" s="14" t="s">
        <v>33</v>
      </c>
      <c r="AX185" s="14" t="s">
        <v>77</v>
      </c>
      <c r="AY185" s="265" t="s">
        <v>148</v>
      </c>
    </row>
    <row r="186" s="13" customFormat="1">
      <c r="A186" s="13"/>
      <c r="B186" s="245"/>
      <c r="C186" s="246"/>
      <c r="D186" s="240" t="s">
        <v>159</v>
      </c>
      <c r="E186" s="247" t="s">
        <v>1</v>
      </c>
      <c r="F186" s="248" t="s">
        <v>181</v>
      </c>
      <c r="G186" s="246"/>
      <c r="H186" s="247" t="s">
        <v>1</v>
      </c>
      <c r="I186" s="249"/>
      <c r="J186" s="246"/>
      <c r="K186" s="246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159</v>
      </c>
      <c r="AU186" s="254" t="s">
        <v>87</v>
      </c>
      <c r="AV186" s="13" t="s">
        <v>85</v>
      </c>
      <c r="AW186" s="13" t="s">
        <v>33</v>
      </c>
      <c r="AX186" s="13" t="s">
        <v>77</v>
      </c>
      <c r="AY186" s="254" t="s">
        <v>148</v>
      </c>
    </row>
    <row r="187" s="14" customFormat="1">
      <c r="A187" s="14"/>
      <c r="B187" s="255"/>
      <c r="C187" s="256"/>
      <c r="D187" s="240" t="s">
        <v>159</v>
      </c>
      <c r="E187" s="257" t="s">
        <v>1</v>
      </c>
      <c r="F187" s="258" t="s">
        <v>1462</v>
      </c>
      <c r="G187" s="256"/>
      <c r="H187" s="259">
        <v>30.780000000000001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159</v>
      </c>
      <c r="AU187" s="265" t="s">
        <v>87</v>
      </c>
      <c r="AV187" s="14" t="s">
        <v>87</v>
      </c>
      <c r="AW187" s="14" t="s">
        <v>33</v>
      </c>
      <c r="AX187" s="14" t="s">
        <v>77</v>
      </c>
      <c r="AY187" s="265" t="s">
        <v>148</v>
      </c>
    </row>
    <row r="188" s="14" customFormat="1">
      <c r="A188" s="14"/>
      <c r="B188" s="255"/>
      <c r="C188" s="256"/>
      <c r="D188" s="240" t="s">
        <v>159</v>
      </c>
      <c r="E188" s="257" t="s">
        <v>1</v>
      </c>
      <c r="F188" s="258" t="s">
        <v>1463</v>
      </c>
      <c r="G188" s="256"/>
      <c r="H188" s="259">
        <v>30.780000000000001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159</v>
      </c>
      <c r="AU188" s="265" t="s">
        <v>87</v>
      </c>
      <c r="AV188" s="14" t="s">
        <v>87</v>
      </c>
      <c r="AW188" s="14" t="s">
        <v>33</v>
      </c>
      <c r="AX188" s="14" t="s">
        <v>77</v>
      </c>
      <c r="AY188" s="265" t="s">
        <v>148</v>
      </c>
    </row>
    <row r="189" s="14" customFormat="1">
      <c r="A189" s="14"/>
      <c r="B189" s="255"/>
      <c r="C189" s="256"/>
      <c r="D189" s="240" t="s">
        <v>159</v>
      </c>
      <c r="E189" s="257" t="s">
        <v>1</v>
      </c>
      <c r="F189" s="258" t="s">
        <v>1464</v>
      </c>
      <c r="G189" s="256"/>
      <c r="H189" s="259">
        <v>46.740000000000002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159</v>
      </c>
      <c r="AU189" s="265" t="s">
        <v>87</v>
      </c>
      <c r="AV189" s="14" t="s">
        <v>87</v>
      </c>
      <c r="AW189" s="14" t="s">
        <v>33</v>
      </c>
      <c r="AX189" s="14" t="s">
        <v>77</v>
      </c>
      <c r="AY189" s="265" t="s">
        <v>148</v>
      </c>
    </row>
    <row r="190" s="14" customFormat="1">
      <c r="A190" s="14"/>
      <c r="B190" s="255"/>
      <c r="C190" s="256"/>
      <c r="D190" s="240" t="s">
        <v>159</v>
      </c>
      <c r="E190" s="257" t="s">
        <v>1</v>
      </c>
      <c r="F190" s="258" t="s">
        <v>1465</v>
      </c>
      <c r="G190" s="256"/>
      <c r="H190" s="259">
        <v>46.740000000000002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159</v>
      </c>
      <c r="AU190" s="265" t="s">
        <v>87</v>
      </c>
      <c r="AV190" s="14" t="s">
        <v>87</v>
      </c>
      <c r="AW190" s="14" t="s">
        <v>33</v>
      </c>
      <c r="AX190" s="14" t="s">
        <v>77</v>
      </c>
      <c r="AY190" s="265" t="s">
        <v>148</v>
      </c>
    </row>
    <row r="191" s="14" customFormat="1">
      <c r="A191" s="14"/>
      <c r="B191" s="255"/>
      <c r="C191" s="256"/>
      <c r="D191" s="240" t="s">
        <v>159</v>
      </c>
      <c r="E191" s="257" t="s">
        <v>1</v>
      </c>
      <c r="F191" s="258" t="s">
        <v>1466</v>
      </c>
      <c r="G191" s="256"/>
      <c r="H191" s="259">
        <v>22.140000000000001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159</v>
      </c>
      <c r="AU191" s="265" t="s">
        <v>87</v>
      </c>
      <c r="AV191" s="14" t="s">
        <v>87</v>
      </c>
      <c r="AW191" s="14" t="s">
        <v>33</v>
      </c>
      <c r="AX191" s="14" t="s">
        <v>77</v>
      </c>
      <c r="AY191" s="265" t="s">
        <v>148</v>
      </c>
    </row>
    <row r="192" s="13" customFormat="1">
      <c r="A192" s="13"/>
      <c r="B192" s="245"/>
      <c r="C192" s="246"/>
      <c r="D192" s="240" t="s">
        <v>159</v>
      </c>
      <c r="E192" s="247" t="s">
        <v>1</v>
      </c>
      <c r="F192" s="248" t="s">
        <v>184</v>
      </c>
      <c r="G192" s="246"/>
      <c r="H192" s="247" t="s">
        <v>1</v>
      </c>
      <c r="I192" s="249"/>
      <c r="J192" s="246"/>
      <c r="K192" s="246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159</v>
      </c>
      <c r="AU192" s="254" t="s">
        <v>87</v>
      </c>
      <c r="AV192" s="13" t="s">
        <v>85</v>
      </c>
      <c r="AW192" s="13" t="s">
        <v>33</v>
      </c>
      <c r="AX192" s="13" t="s">
        <v>77</v>
      </c>
      <c r="AY192" s="254" t="s">
        <v>148</v>
      </c>
    </row>
    <row r="193" s="14" customFormat="1">
      <c r="A193" s="14"/>
      <c r="B193" s="255"/>
      <c r="C193" s="256"/>
      <c r="D193" s="240" t="s">
        <v>159</v>
      </c>
      <c r="E193" s="257" t="s">
        <v>1</v>
      </c>
      <c r="F193" s="258" t="s">
        <v>1467</v>
      </c>
      <c r="G193" s="256"/>
      <c r="H193" s="259">
        <v>2.8799999999999999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159</v>
      </c>
      <c r="AU193" s="265" t="s">
        <v>87</v>
      </c>
      <c r="AV193" s="14" t="s">
        <v>87</v>
      </c>
      <c r="AW193" s="14" t="s">
        <v>33</v>
      </c>
      <c r="AX193" s="14" t="s">
        <v>77</v>
      </c>
      <c r="AY193" s="265" t="s">
        <v>148</v>
      </c>
    </row>
    <row r="194" s="14" customFormat="1">
      <c r="A194" s="14"/>
      <c r="B194" s="255"/>
      <c r="C194" s="256"/>
      <c r="D194" s="240" t="s">
        <v>159</v>
      </c>
      <c r="E194" s="257" t="s">
        <v>1</v>
      </c>
      <c r="F194" s="258" t="s">
        <v>1468</v>
      </c>
      <c r="G194" s="256"/>
      <c r="H194" s="259">
        <v>2.1000000000000001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159</v>
      </c>
      <c r="AU194" s="265" t="s">
        <v>87</v>
      </c>
      <c r="AV194" s="14" t="s">
        <v>87</v>
      </c>
      <c r="AW194" s="14" t="s">
        <v>33</v>
      </c>
      <c r="AX194" s="14" t="s">
        <v>77</v>
      </c>
      <c r="AY194" s="265" t="s">
        <v>148</v>
      </c>
    </row>
    <row r="195" s="14" customFormat="1">
      <c r="A195" s="14"/>
      <c r="B195" s="255"/>
      <c r="C195" s="256"/>
      <c r="D195" s="240" t="s">
        <v>159</v>
      </c>
      <c r="E195" s="257" t="s">
        <v>1</v>
      </c>
      <c r="F195" s="258" t="s">
        <v>1469</v>
      </c>
      <c r="G195" s="256"/>
      <c r="H195" s="259">
        <v>4.2000000000000002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159</v>
      </c>
      <c r="AU195" s="265" t="s">
        <v>87</v>
      </c>
      <c r="AV195" s="14" t="s">
        <v>87</v>
      </c>
      <c r="AW195" s="14" t="s">
        <v>33</v>
      </c>
      <c r="AX195" s="14" t="s">
        <v>77</v>
      </c>
      <c r="AY195" s="265" t="s">
        <v>148</v>
      </c>
    </row>
    <row r="196" s="14" customFormat="1">
      <c r="A196" s="14"/>
      <c r="B196" s="255"/>
      <c r="C196" s="256"/>
      <c r="D196" s="240" t="s">
        <v>159</v>
      </c>
      <c r="E196" s="257" t="s">
        <v>1</v>
      </c>
      <c r="F196" s="258" t="s">
        <v>1470</v>
      </c>
      <c r="G196" s="256"/>
      <c r="H196" s="259">
        <v>2.1000000000000001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159</v>
      </c>
      <c r="AU196" s="265" t="s">
        <v>87</v>
      </c>
      <c r="AV196" s="14" t="s">
        <v>87</v>
      </c>
      <c r="AW196" s="14" t="s">
        <v>33</v>
      </c>
      <c r="AX196" s="14" t="s">
        <v>77</v>
      </c>
      <c r="AY196" s="265" t="s">
        <v>148</v>
      </c>
    </row>
    <row r="197" s="16" customFormat="1">
      <c r="A197" s="16"/>
      <c r="B197" s="277"/>
      <c r="C197" s="278"/>
      <c r="D197" s="240" t="s">
        <v>159</v>
      </c>
      <c r="E197" s="279" t="s">
        <v>1</v>
      </c>
      <c r="F197" s="280" t="s">
        <v>185</v>
      </c>
      <c r="G197" s="278"/>
      <c r="H197" s="281">
        <v>429.12</v>
      </c>
      <c r="I197" s="282"/>
      <c r="J197" s="278"/>
      <c r="K197" s="278"/>
      <c r="L197" s="283"/>
      <c r="M197" s="284"/>
      <c r="N197" s="285"/>
      <c r="O197" s="285"/>
      <c r="P197" s="285"/>
      <c r="Q197" s="285"/>
      <c r="R197" s="285"/>
      <c r="S197" s="285"/>
      <c r="T197" s="28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7" t="s">
        <v>159</v>
      </c>
      <c r="AU197" s="287" t="s">
        <v>87</v>
      </c>
      <c r="AV197" s="16" t="s">
        <v>155</v>
      </c>
      <c r="AW197" s="16" t="s">
        <v>33</v>
      </c>
      <c r="AX197" s="16" t="s">
        <v>85</v>
      </c>
      <c r="AY197" s="287" t="s">
        <v>148</v>
      </c>
    </row>
    <row r="198" s="2" customFormat="1" ht="33" customHeight="1">
      <c r="A198" s="39"/>
      <c r="B198" s="40"/>
      <c r="C198" s="227" t="s">
        <v>201</v>
      </c>
      <c r="D198" s="227" t="s">
        <v>150</v>
      </c>
      <c r="E198" s="228" t="s">
        <v>1471</v>
      </c>
      <c r="F198" s="229" t="s">
        <v>1472</v>
      </c>
      <c r="G198" s="230" t="s">
        <v>204</v>
      </c>
      <c r="H198" s="231">
        <v>266.29599999999999</v>
      </c>
      <c r="I198" s="232"/>
      <c r="J198" s="233">
        <f>ROUND(I198*H198,2)</f>
        <v>0</v>
      </c>
      <c r="K198" s="229" t="s">
        <v>154</v>
      </c>
      <c r="L198" s="45"/>
      <c r="M198" s="234" t="s">
        <v>1</v>
      </c>
      <c r="N198" s="235" t="s">
        <v>42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155</v>
      </c>
      <c r="AT198" s="238" t="s">
        <v>150</v>
      </c>
      <c r="AU198" s="238" t="s">
        <v>87</v>
      </c>
      <c r="AY198" s="18" t="s">
        <v>148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155</v>
      </c>
      <c r="BM198" s="238" t="s">
        <v>1473</v>
      </c>
    </row>
    <row r="199" s="13" customFormat="1">
      <c r="A199" s="13"/>
      <c r="B199" s="245"/>
      <c r="C199" s="246"/>
      <c r="D199" s="240" t="s">
        <v>159</v>
      </c>
      <c r="E199" s="247" t="s">
        <v>1</v>
      </c>
      <c r="F199" s="248" t="s">
        <v>1474</v>
      </c>
      <c r="G199" s="246"/>
      <c r="H199" s="247" t="s">
        <v>1</v>
      </c>
      <c r="I199" s="249"/>
      <c r="J199" s="246"/>
      <c r="K199" s="246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159</v>
      </c>
      <c r="AU199" s="254" t="s">
        <v>87</v>
      </c>
      <c r="AV199" s="13" t="s">
        <v>85</v>
      </c>
      <c r="AW199" s="13" t="s">
        <v>33</v>
      </c>
      <c r="AX199" s="13" t="s">
        <v>77</v>
      </c>
      <c r="AY199" s="254" t="s">
        <v>148</v>
      </c>
    </row>
    <row r="200" s="14" customFormat="1">
      <c r="A200" s="14"/>
      <c r="B200" s="255"/>
      <c r="C200" s="256"/>
      <c r="D200" s="240" t="s">
        <v>159</v>
      </c>
      <c r="E200" s="257" t="s">
        <v>1</v>
      </c>
      <c r="F200" s="258" t="s">
        <v>1475</v>
      </c>
      <c r="G200" s="256"/>
      <c r="H200" s="259">
        <v>220.987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159</v>
      </c>
      <c r="AU200" s="265" t="s">
        <v>87</v>
      </c>
      <c r="AV200" s="14" t="s">
        <v>87</v>
      </c>
      <c r="AW200" s="14" t="s">
        <v>33</v>
      </c>
      <c r="AX200" s="14" t="s">
        <v>77</v>
      </c>
      <c r="AY200" s="265" t="s">
        <v>148</v>
      </c>
    </row>
    <row r="201" s="13" customFormat="1">
      <c r="A201" s="13"/>
      <c r="B201" s="245"/>
      <c r="C201" s="246"/>
      <c r="D201" s="240" t="s">
        <v>159</v>
      </c>
      <c r="E201" s="247" t="s">
        <v>1</v>
      </c>
      <c r="F201" s="248" t="s">
        <v>1476</v>
      </c>
      <c r="G201" s="246"/>
      <c r="H201" s="247" t="s">
        <v>1</v>
      </c>
      <c r="I201" s="249"/>
      <c r="J201" s="246"/>
      <c r="K201" s="246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159</v>
      </c>
      <c r="AU201" s="254" t="s">
        <v>87</v>
      </c>
      <c r="AV201" s="13" t="s">
        <v>85</v>
      </c>
      <c r="AW201" s="13" t="s">
        <v>33</v>
      </c>
      <c r="AX201" s="13" t="s">
        <v>77</v>
      </c>
      <c r="AY201" s="254" t="s">
        <v>148</v>
      </c>
    </row>
    <row r="202" s="14" customFormat="1">
      <c r="A202" s="14"/>
      <c r="B202" s="255"/>
      <c r="C202" s="256"/>
      <c r="D202" s="240" t="s">
        <v>159</v>
      </c>
      <c r="E202" s="257" t="s">
        <v>1</v>
      </c>
      <c r="F202" s="258" t="s">
        <v>1477</v>
      </c>
      <c r="G202" s="256"/>
      <c r="H202" s="259">
        <v>169.447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159</v>
      </c>
      <c r="AU202" s="265" t="s">
        <v>87</v>
      </c>
      <c r="AV202" s="14" t="s">
        <v>87</v>
      </c>
      <c r="AW202" s="14" t="s">
        <v>33</v>
      </c>
      <c r="AX202" s="14" t="s">
        <v>77</v>
      </c>
      <c r="AY202" s="265" t="s">
        <v>148</v>
      </c>
    </row>
    <row r="203" s="13" customFormat="1">
      <c r="A203" s="13"/>
      <c r="B203" s="245"/>
      <c r="C203" s="246"/>
      <c r="D203" s="240" t="s">
        <v>159</v>
      </c>
      <c r="E203" s="247" t="s">
        <v>1</v>
      </c>
      <c r="F203" s="248" t="s">
        <v>1478</v>
      </c>
      <c r="G203" s="246"/>
      <c r="H203" s="247" t="s">
        <v>1</v>
      </c>
      <c r="I203" s="249"/>
      <c r="J203" s="246"/>
      <c r="K203" s="246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159</v>
      </c>
      <c r="AU203" s="254" t="s">
        <v>87</v>
      </c>
      <c r="AV203" s="13" t="s">
        <v>85</v>
      </c>
      <c r="AW203" s="13" t="s">
        <v>33</v>
      </c>
      <c r="AX203" s="13" t="s">
        <v>77</v>
      </c>
      <c r="AY203" s="254" t="s">
        <v>148</v>
      </c>
    </row>
    <row r="204" s="14" customFormat="1">
      <c r="A204" s="14"/>
      <c r="B204" s="255"/>
      <c r="C204" s="256"/>
      <c r="D204" s="240" t="s">
        <v>159</v>
      </c>
      <c r="E204" s="257" t="s">
        <v>1</v>
      </c>
      <c r="F204" s="258" t="s">
        <v>1479</v>
      </c>
      <c r="G204" s="256"/>
      <c r="H204" s="259">
        <v>24.420000000000002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159</v>
      </c>
      <c r="AU204" s="265" t="s">
        <v>87</v>
      </c>
      <c r="AV204" s="14" t="s">
        <v>87</v>
      </c>
      <c r="AW204" s="14" t="s">
        <v>33</v>
      </c>
      <c r="AX204" s="14" t="s">
        <v>77</v>
      </c>
      <c r="AY204" s="265" t="s">
        <v>148</v>
      </c>
    </row>
    <row r="205" s="13" customFormat="1">
      <c r="A205" s="13"/>
      <c r="B205" s="245"/>
      <c r="C205" s="246"/>
      <c r="D205" s="240" t="s">
        <v>159</v>
      </c>
      <c r="E205" s="247" t="s">
        <v>1</v>
      </c>
      <c r="F205" s="248" t="s">
        <v>1480</v>
      </c>
      <c r="G205" s="246"/>
      <c r="H205" s="247" t="s">
        <v>1</v>
      </c>
      <c r="I205" s="249"/>
      <c r="J205" s="246"/>
      <c r="K205" s="246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159</v>
      </c>
      <c r="AU205" s="254" t="s">
        <v>87</v>
      </c>
      <c r="AV205" s="13" t="s">
        <v>85</v>
      </c>
      <c r="AW205" s="13" t="s">
        <v>33</v>
      </c>
      <c r="AX205" s="13" t="s">
        <v>77</v>
      </c>
      <c r="AY205" s="254" t="s">
        <v>148</v>
      </c>
    </row>
    <row r="206" s="14" customFormat="1">
      <c r="A206" s="14"/>
      <c r="B206" s="255"/>
      <c r="C206" s="256"/>
      <c r="D206" s="240" t="s">
        <v>159</v>
      </c>
      <c r="E206" s="257" t="s">
        <v>1</v>
      </c>
      <c r="F206" s="258" t="s">
        <v>1481</v>
      </c>
      <c r="G206" s="256"/>
      <c r="H206" s="259">
        <v>127.22199999999999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159</v>
      </c>
      <c r="AU206" s="265" t="s">
        <v>87</v>
      </c>
      <c r="AV206" s="14" t="s">
        <v>87</v>
      </c>
      <c r="AW206" s="14" t="s">
        <v>33</v>
      </c>
      <c r="AX206" s="14" t="s">
        <v>77</v>
      </c>
      <c r="AY206" s="265" t="s">
        <v>148</v>
      </c>
    </row>
    <row r="207" s="13" customFormat="1">
      <c r="A207" s="13"/>
      <c r="B207" s="245"/>
      <c r="C207" s="246"/>
      <c r="D207" s="240" t="s">
        <v>159</v>
      </c>
      <c r="E207" s="247" t="s">
        <v>1</v>
      </c>
      <c r="F207" s="248" t="s">
        <v>1482</v>
      </c>
      <c r="G207" s="246"/>
      <c r="H207" s="247" t="s">
        <v>1</v>
      </c>
      <c r="I207" s="249"/>
      <c r="J207" s="246"/>
      <c r="K207" s="246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159</v>
      </c>
      <c r="AU207" s="254" t="s">
        <v>87</v>
      </c>
      <c r="AV207" s="13" t="s">
        <v>85</v>
      </c>
      <c r="AW207" s="13" t="s">
        <v>33</v>
      </c>
      <c r="AX207" s="13" t="s">
        <v>77</v>
      </c>
      <c r="AY207" s="254" t="s">
        <v>148</v>
      </c>
    </row>
    <row r="208" s="14" customFormat="1">
      <c r="A208" s="14"/>
      <c r="B208" s="255"/>
      <c r="C208" s="256"/>
      <c r="D208" s="240" t="s">
        <v>159</v>
      </c>
      <c r="E208" s="257" t="s">
        <v>1</v>
      </c>
      <c r="F208" s="258" t="s">
        <v>1483</v>
      </c>
      <c r="G208" s="256"/>
      <c r="H208" s="259">
        <v>88.855000000000004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159</v>
      </c>
      <c r="AU208" s="265" t="s">
        <v>87</v>
      </c>
      <c r="AV208" s="14" t="s">
        <v>87</v>
      </c>
      <c r="AW208" s="14" t="s">
        <v>33</v>
      </c>
      <c r="AX208" s="14" t="s">
        <v>77</v>
      </c>
      <c r="AY208" s="265" t="s">
        <v>148</v>
      </c>
    </row>
    <row r="209" s="13" customFormat="1">
      <c r="A209" s="13"/>
      <c r="B209" s="245"/>
      <c r="C209" s="246"/>
      <c r="D209" s="240" t="s">
        <v>159</v>
      </c>
      <c r="E209" s="247" t="s">
        <v>1</v>
      </c>
      <c r="F209" s="248" t="s">
        <v>1484</v>
      </c>
      <c r="G209" s="246"/>
      <c r="H209" s="247" t="s">
        <v>1</v>
      </c>
      <c r="I209" s="249"/>
      <c r="J209" s="246"/>
      <c r="K209" s="246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159</v>
      </c>
      <c r="AU209" s="254" t="s">
        <v>87</v>
      </c>
      <c r="AV209" s="13" t="s">
        <v>85</v>
      </c>
      <c r="AW209" s="13" t="s">
        <v>33</v>
      </c>
      <c r="AX209" s="13" t="s">
        <v>77</v>
      </c>
      <c r="AY209" s="254" t="s">
        <v>148</v>
      </c>
    </row>
    <row r="210" s="14" customFormat="1">
      <c r="A210" s="14"/>
      <c r="B210" s="255"/>
      <c r="C210" s="256"/>
      <c r="D210" s="240" t="s">
        <v>159</v>
      </c>
      <c r="E210" s="257" t="s">
        <v>1</v>
      </c>
      <c r="F210" s="258" t="s">
        <v>1485</v>
      </c>
      <c r="G210" s="256"/>
      <c r="H210" s="259">
        <v>2.5539999999999998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159</v>
      </c>
      <c r="AU210" s="265" t="s">
        <v>87</v>
      </c>
      <c r="AV210" s="14" t="s">
        <v>87</v>
      </c>
      <c r="AW210" s="14" t="s">
        <v>33</v>
      </c>
      <c r="AX210" s="14" t="s">
        <v>77</v>
      </c>
      <c r="AY210" s="265" t="s">
        <v>148</v>
      </c>
    </row>
    <row r="211" s="13" customFormat="1">
      <c r="A211" s="13"/>
      <c r="B211" s="245"/>
      <c r="C211" s="246"/>
      <c r="D211" s="240" t="s">
        <v>159</v>
      </c>
      <c r="E211" s="247" t="s">
        <v>1</v>
      </c>
      <c r="F211" s="248" t="s">
        <v>242</v>
      </c>
      <c r="G211" s="246"/>
      <c r="H211" s="247" t="s">
        <v>1</v>
      </c>
      <c r="I211" s="249"/>
      <c r="J211" s="246"/>
      <c r="K211" s="246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159</v>
      </c>
      <c r="AU211" s="254" t="s">
        <v>87</v>
      </c>
      <c r="AV211" s="13" t="s">
        <v>85</v>
      </c>
      <c r="AW211" s="13" t="s">
        <v>33</v>
      </c>
      <c r="AX211" s="13" t="s">
        <v>77</v>
      </c>
      <c r="AY211" s="254" t="s">
        <v>148</v>
      </c>
    </row>
    <row r="212" s="14" customFormat="1">
      <c r="A212" s="14"/>
      <c r="B212" s="255"/>
      <c r="C212" s="256"/>
      <c r="D212" s="240" t="s">
        <v>159</v>
      </c>
      <c r="E212" s="257" t="s">
        <v>1</v>
      </c>
      <c r="F212" s="258" t="s">
        <v>1486</v>
      </c>
      <c r="G212" s="256"/>
      <c r="H212" s="259">
        <v>-0.91800000000000004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159</v>
      </c>
      <c r="AU212" s="265" t="s">
        <v>87</v>
      </c>
      <c r="AV212" s="14" t="s">
        <v>87</v>
      </c>
      <c r="AW212" s="14" t="s">
        <v>33</v>
      </c>
      <c r="AX212" s="14" t="s">
        <v>77</v>
      </c>
      <c r="AY212" s="265" t="s">
        <v>148</v>
      </c>
    </row>
    <row r="213" s="14" customFormat="1">
      <c r="A213" s="14"/>
      <c r="B213" s="255"/>
      <c r="C213" s="256"/>
      <c r="D213" s="240" t="s">
        <v>159</v>
      </c>
      <c r="E213" s="257" t="s">
        <v>1</v>
      </c>
      <c r="F213" s="258" t="s">
        <v>1487</v>
      </c>
      <c r="G213" s="256"/>
      <c r="H213" s="259">
        <v>-0.74299999999999999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159</v>
      </c>
      <c r="AU213" s="265" t="s">
        <v>87</v>
      </c>
      <c r="AV213" s="14" t="s">
        <v>87</v>
      </c>
      <c r="AW213" s="14" t="s">
        <v>33</v>
      </c>
      <c r="AX213" s="14" t="s">
        <v>77</v>
      </c>
      <c r="AY213" s="265" t="s">
        <v>148</v>
      </c>
    </row>
    <row r="214" s="14" customFormat="1">
      <c r="A214" s="14"/>
      <c r="B214" s="255"/>
      <c r="C214" s="256"/>
      <c r="D214" s="240" t="s">
        <v>159</v>
      </c>
      <c r="E214" s="257" t="s">
        <v>1</v>
      </c>
      <c r="F214" s="258" t="s">
        <v>1488</v>
      </c>
      <c r="G214" s="256"/>
      <c r="H214" s="259">
        <v>-0.11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159</v>
      </c>
      <c r="AU214" s="265" t="s">
        <v>87</v>
      </c>
      <c r="AV214" s="14" t="s">
        <v>87</v>
      </c>
      <c r="AW214" s="14" t="s">
        <v>33</v>
      </c>
      <c r="AX214" s="14" t="s">
        <v>77</v>
      </c>
      <c r="AY214" s="265" t="s">
        <v>148</v>
      </c>
    </row>
    <row r="215" s="13" customFormat="1">
      <c r="A215" s="13"/>
      <c r="B215" s="245"/>
      <c r="C215" s="246"/>
      <c r="D215" s="240" t="s">
        <v>159</v>
      </c>
      <c r="E215" s="247" t="s">
        <v>1</v>
      </c>
      <c r="F215" s="248" t="s">
        <v>254</v>
      </c>
      <c r="G215" s="246"/>
      <c r="H215" s="247" t="s">
        <v>1</v>
      </c>
      <c r="I215" s="249"/>
      <c r="J215" s="246"/>
      <c r="K215" s="246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159</v>
      </c>
      <c r="AU215" s="254" t="s">
        <v>87</v>
      </c>
      <c r="AV215" s="13" t="s">
        <v>85</v>
      </c>
      <c r="AW215" s="13" t="s">
        <v>33</v>
      </c>
      <c r="AX215" s="13" t="s">
        <v>77</v>
      </c>
      <c r="AY215" s="254" t="s">
        <v>148</v>
      </c>
    </row>
    <row r="216" s="13" customFormat="1">
      <c r="A216" s="13"/>
      <c r="B216" s="245"/>
      <c r="C216" s="246"/>
      <c r="D216" s="240" t="s">
        <v>159</v>
      </c>
      <c r="E216" s="247" t="s">
        <v>1</v>
      </c>
      <c r="F216" s="248" t="s">
        <v>1489</v>
      </c>
      <c r="G216" s="246"/>
      <c r="H216" s="247" t="s">
        <v>1</v>
      </c>
      <c r="I216" s="249"/>
      <c r="J216" s="246"/>
      <c r="K216" s="246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159</v>
      </c>
      <c r="AU216" s="254" t="s">
        <v>87</v>
      </c>
      <c r="AV216" s="13" t="s">
        <v>85</v>
      </c>
      <c r="AW216" s="13" t="s">
        <v>33</v>
      </c>
      <c r="AX216" s="13" t="s">
        <v>77</v>
      </c>
      <c r="AY216" s="254" t="s">
        <v>148</v>
      </c>
    </row>
    <row r="217" s="13" customFormat="1">
      <c r="A217" s="13"/>
      <c r="B217" s="245"/>
      <c r="C217" s="246"/>
      <c r="D217" s="240" t="s">
        <v>159</v>
      </c>
      <c r="E217" s="247" t="s">
        <v>1</v>
      </c>
      <c r="F217" s="248" t="s">
        <v>178</v>
      </c>
      <c r="G217" s="246"/>
      <c r="H217" s="247" t="s">
        <v>1</v>
      </c>
      <c r="I217" s="249"/>
      <c r="J217" s="246"/>
      <c r="K217" s="246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159</v>
      </c>
      <c r="AU217" s="254" t="s">
        <v>87</v>
      </c>
      <c r="AV217" s="13" t="s">
        <v>85</v>
      </c>
      <c r="AW217" s="13" t="s">
        <v>33</v>
      </c>
      <c r="AX217" s="13" t="s">
        <v>77</v>
      </c>
      <c r="AY217" s="254" t="s">
        <v>148</v>
      </c>
    </row>
    <row r="218" s="14" customFormat="1">
      <c r="A218" s="14"/>
      <c r="B218" s="255"/>
      <c r="C218" s="256"/>
      <c r="D218" s="240" t="s">
        <v>159</v>
      </c>
      <c r="E218" s="257" t="s">
        <v>1</v>
      </c>
      <c r="F218" s="258" t="s">
        <v>1490</v>
      </c>
      <c r="G218" s="256"/>
      <c r="H218" s="259">
        <v>-20.704000000000001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159</v>
      </c>
      <c r="AU218" s="265" t="s">
        <v>87</v>
      </c>
      <c r="AV218" s="14" t="s">
        <v>87</v>
      </c>
      <c r="AW218" s="14" t="s">
        <v>33</v>
      </c>
      <c r="AX218" s="14" t="s">
        <v>77</v>
      </c>
      <c r="AY218" s="265" t="s">
        <v>148</v>
      </c>
    </row>
    <row r="219" s="13" customFormat="1">
      <c r="A219" s="13"/>
      <c r="B219" s="245"/>
      <c r="C219" s="246"/>
      <c r="D219" s="240" t="s">
        <v>159</v>
      </c>
      <c r="E219" s="247" t="s">
        <v>1</v>
      </c>
      <c r="F219" s="248" t="s">
        <v>181</v>
      </c>
      <c r="G219" s="246"/>
      <c r="H219" s="247" t="s">
        <v>1</v>
      </c>
      <c r="I219" s="249"/>
      <c r="J219" s="246"/>
      <c r="K219" s="246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159</v>
      </c>
      <c r="AU219" s="254" t="s">
        <v>87</v>
      </c>
      <c r="AV219" s="13" t="s">
        <v>85</v>
      </c>
      <c r="AW219" s="13" t="s">
        <v>33</v>
      </c>
      <c r="AX219" s="13" t="s">
        <v>77</v>
      </c>
      <c r="AY219" s="254" t="s">
        <v>148</v>
      </c>
    </row>
    <row r="220" s="14" customFormat="1">
      <c r="A220" s="14"/>
      <c r="B220" s="255"/>
      <c r="C220" s="256"/>
      <c r="D220" s="240" t="s">
        <v>159</v>
      </c>
      <c r="E220" s="257" t="s">
        <v>1</v>
      </c>
      <c r="F220" s="258" t="s">
        <v>1491</v>
      </c>
      <c r="G220" s="256"/>
      <c r="H220" s="259">
        <v>-18.463000000000001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159</v>
      </c>
      <c r="AU220" s="265" t="s">
        <v>87</v>
      </c>
      <c r="AV220" s="14" t="s">
        <v>87</v>
      </c>
      <c r="AW220" s="14" t="s">
        <v>33</v>
      </c>
      <c r="AX220" s="14" t="s">
        <v>77</v>
      </c>
      <c r="AY220" s="265" t="s">
        <v>148</v>
      </c>
    </row>
    <row r="221" s="13" customFormat="1">
      <c r="A221" s="13"/>
      <c r="B221" s="245"/>
      <c r="C221" s="246"/>
      <c r="D221" s="240" t="s">
        <v>159</v>
      </c>
      <c r="E221" s="247" t="s">
        <v>1</v>
      </c>
      <c r="F221" s="248" t="s">
        <v>184</v>
      </c>
      <c r="G221" s="246"/>
      <c r="H221" s="247" t="s">
        <v>1</v>
      </c>
      <c r="I221" s="249"/>
      <c r="J221" s="246"/>
      <c r="K221" s="246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159</v>
      </c>
      <c r="AU221" s="254" t="s">
        <v>87</v>
      </c>
      <c r="AV221" s="13" t="s">
        <v>85</v>
      </c>
      <c r="AW221" s="13" t="s">
        <v>33</v>
      </c>
      <c r="AX221" s="13" t="s">
        <v>77</v>
      </c>
      <c r="AY221" s="254" t="s">
        <v>148</v>
      </c>
    </row>
    <row r="222" s="14" customFormat="1">
      <c r="A222" s="14"/>
      <c r="B222" s="255"/>
      <c r="C222" s="256"/>
      <c r="D222" s="240" t="s">
        <v>159</v>
      </c>
      <c r="E222" s="257" t="s">
        <v>1</v>
      </c>
      <c r="F222" s="258" t="s">
        <v>1492</v>
      </c>
      <c r="G222" s="256"/>
      <c r="H222" s="259">
        <v>-3.4399999999999999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159</v>
      </c>
      <c r="AU222" s="265" t="s">
        <v>87</v>
      </c>
      <c r="AV222" s="14" t="s">
        <v>87</v>
      </c>
      <c r="AW222" s="14" t="s">
        <v>33</v>
      </c>
      <c r="AX222" s="14" t="s">
        <v>77</v>
      </c>
      <c r="AY222" s="265" t="s">
        <v>148</v>
      </c>
    </row>
    <row r="223" s="13" customFormat="1">
      <c r="A223" s="13"/>
      <c r="B223" s="245"/>
      <c r="C223" s="246"/>
      <c r="D223" s="240" t="s">
        <v>159</v>
      </c>
      <c r="E223" s="247" t="s">
        <v>1</v>
      </c>
      <c r="F223" s="248" t="s">
        <v>178</v>
      </c>
      <c r="G223" s="246"/>
      <c r="H223" s="247" t="s">
        <v>1</v>
      </c>
      <c r="I223" s="249"/>
      <c r="J223" s="246"/>
      <c r="K223" s="246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159</v>
      </c>
      <c r="AU223" s="254" t="s">
        <v>87</v>
      </c>
      <c r="AV223" s="13" t="s">
        <v>85</v>
      </c>
      <c r="AW223" s="13" t="s">
        <v>33</v>
      </c>
      <c r="AX223" s="13" t="s">
        <v>77</v>
      </c>
      <c r="AY223" s="254" t="s">
        <v>148</v>
      </c>
    </row>
    <row r="224" s="14" customFormat="1">
      <c r="A224" s="14"/>
      <c r="B224" s="255"/>
      <c r="C224" s="256"/>
      <c r="D224" s="240" t="s">
        <v>159</v>
      </c>
      <c r="E224" s="257" t="s">
        <v>1</v>
      </c>
      <c r="F224" s="258" t="s">
        <v>1493</v>
      </c>
      <c r="G224" s="256"/>
      <c r="H224" s="259">
        <v>-9.6929999999999996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159</v>
      </c>
      <c r="AU224" s="265" t="s">
        <v>87</v>
      </c>
      <c r="AV224" s="14" t="s">
        <v>87</v>
      </c>
      <c r="AW224" s="14" t="s">
        <v>33</v>
      </c>
      <c r="AX224" s="14" t="s">
        <v>77</v>
      </c>
      <c r="AY224" s="265" t="s">
        <v>148</v>
      </c>
    </row>
    <row r="225" s="13" customFormat="1">
      <c r="A225" s="13"/>
      <c r="B225" s="245"/>
      <c r="C225" s="246"/>
      <c r="D225" s="240" t="s">
        <v>159</v>
      </c>
      <c r="E225" s="247" t="s">
        <v>1</v>
      </c>
      <c r="F225" s="248" t="s">
        <v>181</v>
      </c>
      <c r="G225" s="246"/>
      <c r="H225" s="247" t="s">
        <v>1</v>
      </c>
      <c r="I225" s="249"/>
      <c r="J225" s="246"/>
      <c r="K225" s="246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159</v>
      </c>
      <c r="AU225" s="254" t="s">
        <v>87</v>
      </c>
      <c r="AV225" s="13" t="s">
        <v>85</v>
      </c>
      <c r="AW225" s="13" t="s">
        <v>33</v>
      </c>
      <c r="AX225" s="13" t="s">
        <v>77</v>
      </c>
      <c r="AY225" s="254" t="s">
        <v>148</v>
      </c>
    </row>
    <row r="226" s="14" customFormat="1">
      <c r="A226" s="14"/>
      <c r="B226" s="255"/>
      <c r="C226" s="256"/>
      <c r="D226" s="240" t="s">
        <v>159</v>
      </c>
      <c r="E226" s="257" t="s">
        <v>1</v>
      </c>
      <c r="F226" s="258" t="s">
        <v>1494</v>
      </c>
      <c r="G226" s="256"/>
      <c r="H226" s="259">
        <v>-7.6840000000000002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159</v>
      </c>
      <c r="AU226" s="265" t="s">
        <v>87</v>
      </c>
      <c r="AV226" s="14" t="s">
        <v>87</v>
      </c>
      <c r="AW226" s="14" t="s">
        <v>33</v>
      </c>
      <c r="AX226" s="14" t="s">
        <v>77</v>
      </c>
      <c r="AY226" s="265" t="s">
        <v>148</v>
      </c>
    </row>
    <row r="227" s="13" customFormat="1">
      <c r="A227" s="13"/>
      <c r="B227" s="245"/>
      <c r="C227" s="246"/>
      <c r="D227" s="240" t="s">
        <v>159</v>
      </c>
      <c r="E227" s="247" t="s">
        <v>1</v>
      </c>
      <c r="F227" s="248" t="s">
        <v>1495</v>
      </c>
      <c r="G227" s="246"/>
      <c r="H227" s="247" t="s">
        <v>1</v>
      </c>
      <c r="I227" s="249"/>
      <c r="J227" s="246"/>
      <c r="K227" s="246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159</v>
      </c>
      <c r="AU227" s="254" t="s">
        <v>87</v>
      </c>
      <c r="AV227" s="13" t="s">
        <v>85</v>
      </c>
      <c r="AW227" s="13" t="s">
        <v>33</v>
      </c>
      <c r="AX227" s="13" t="s">
        <v>77</v>
      </c>
      <c r="AY227" s="254" t="s">
        <v>148</v>
      </c>
    </row>
    <row r="228" s="13" customFormat="1">
      <c r="A228" s="13"/>
      <c r="B228" s="245"/>
      <c r="C228" s="246"/>
      <c r="D228" s="240" t="s">
        <v>159</v>
      </c>
      <c r="E228" s="247" t="s">
        <v>1</v>
      </c>
      <c r="F228" s="248" t="s">
        <v>178</v>
      </c>
      <c r="G228" s="246"/>
      <c r="H228" s="247" t="s">
        <v>1</v>
      </c>
      <c r="I228" s="249"/>
      <c r="J228" s="246"/>
      <c r="K228" s="246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159</v>
      </c>
      <c r="AU228" s="254" t="s">
        <v>87</v>
      </c>
      <c r="AV228" s="13" t="s">
        <v>85</v>
      </c>
      <c r="AW228" s="13" t="s">
        <v>33</v>
      </c>
      <c r="AX228" s="13" t="s">
        <v>77</v>
      </c>
      <c r="AY228" s="254" t="s">
        <v>148</v>
      </c>
    </row>
    <row r="229" s="14" customFormat="1">
      <c r="A229" s="14"/>
      <c r="B229" s="255"/>
      <c r="C229" s="256"/>
      <c r="D229" s="240" t="s">
        <v>159</v>
      </c>
      <c r="E229" s="257" t="s">
        <v>1</v>
      </c>
      <c r="F229" s="258" t="s">
        <v>1496</v>
      </c>
      <c r="G229" s="256"/>
      <c r="H229" s="259">
        <v>-10.533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159</v>
      </c>
      <c r="AU229" s="265" t="s">
        <v>87</v>
      </c>
      <c r="AV229" s="14" t="s">
        <v>87</v>
      </c>
      <c r="AW229" s="14" t="s">
        <v>33</v>
      </c>
      <c r="AX229" s="14" t="s">
        <v>77</v>
      </c>
      <c r="AY229" s="265" t="s">
        <v>148</v>
      </c>
    </row>
    <row r="230" s="13" customFormat="1">
      <c r="A230" s="13"/>
      <c r="B230" s="245"/>
      <c r="C230" s="246"/>
      <c r="D230" s="240" t="s">
        <v>159</v>
      </c>
      <c r="E230" s="247" t="s">
        <v>1</v>
      </c>
      <c r="F230" s="248" t="s">
        <v>181</v>
      </c>
      <c r="G230" s="246"/>
      <c r="H230" s="247" t="s">
        <v>1</v>
      </c>
      <c r="I230" s="249"/>
      <c r="J230" s="246"/>
      <c r="K230" s="246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159</v>
      </c>
      <c r="AU230" s="254" t="s">
        <v>87</v>
      </c>
      <c r="AV230" s="13" t="s">
        <v>85</v>
      </c>
      <c r="AW230" s="13" t="s">
        <v>33</v>
      </c>
      <c r="AX230" s="13" t="s">
        <v>77</v>
      </c>
      <c r="AY230" s="254" t="s">
        <v>148</v>
      </c>
    </row>
    <row r="231" s="14" customFormat="1">
      <c r="A231" s="14"/>
      <c r="B231" s="255"/>
      <c r="C231" s="256"/>
      <c r="D231" s="240" t="s">
        <v>159</v>
      </c>
      <c r="E231" s="257" t="s">
        <v>1</v>
      </c>
      <c r="F231" s="258" t="s">
        <v>1497</v>
      </c>
      <c r="G231" s="256"/>
      <c r="H231" s="259">
        <v>-7.726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159</v>
      </c>
      <c r="AU231" s="265" t="s">
        <v>87</v>
      </c>
      <c r="AV231" s="14" t="s">
        <v>87</v>
      </c>
      <c r="AW231" s="14" t="s">
        <v>33</v>
      </c>
      <c r="AX231" s="14" t="s">
        <v>77</v>
      </c>
      <c r="AY231" s="265" t="s">
        <v>148</v>
      </c>
    </row>
    <row r="232" s="13" customFormat="1">
      <c r="A232" s="13"/>
      <c r="B232" s="245"/>
      <c r="C232" s="246"/>
      <c r="D232" s="240" t="s">
        <v>159</v>
      </c>
      <c r="E232" s="247" t="s">
        <v>1</v>
      </c>
      <c r="F232" s="248" t="s">
        <v>184</v>
      </c>
      <c r="G232" s="246"/>
      <c r="H232" s="247" t="s">
        <v>1</v>
      </c>
      <c r="I232" s="249"/>
      <c r="J232" s="246"/>
      <c r="K232" s="246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159</v>
      </c>
      <c r="AU232" s="254" t="s">
        <v>87</v>
      </c>
      <c r="AV232" s="13" t="s">
        <v>85</v>
      </c>
      <c r="AW232" s="13" t="s">
        <v>33</v>
      </c>
      <c r="AX232" s="13" t="s">
        <v>77</v>
      </c>
      <c r="AY232" s="254" t="s">
        <v>148</v>
      </c>
    </row>
    <row r="233" s="14" customFormat="1">
      <c r="A233" s="14"/>
      <c r="B233" s="255"/>
      <c r="C233" s="256"/>
      <c r="D233" s="240" t="s">
        <v>159</v>
      </c>
      <c r="E233" s="257" t="s">
        <v>1</v>
      </c>
      <c r="F233" s="258" t="s">
        <v>1498</v>
      </c>
      <c r="G233" s="256"/>
      <c r="H233" s="259">
        <v>-0.68000000000000005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159</v>
      </c>
      <c r="AU233" s="265" t="s">
        <v>87</v>
      </c>
      <c r="AV233" s="14" t="s">
        <v>87</v>
      </c>
      <c r="AW233" s="14" t="s">
        <v>33</v>
      </c>
      <c r="AX233" s="14" t="s">
        <v>77</v>
      </c>
      <c r="AY233" s="265" t="s">
        <v>148</v>
      </c>
    </row>
    <row r="234" s="13" customFormat="1">
      <c r="A234" s="13"/>
      <c r="B234" s="245"/>
      <c r="C234" s="246"/>
      <c r="D234" s="240" t="s">
        <v>159</v>
      </c>
      <c r="E234" s="247" t="s">
        <v>1</v>
      </c>
      <c r="F234" s="248" t="s">
        <v>178</v>
      </c>
      <c r="G234" s="246"/>
      <c r="H234" s="247" t="s">
        <v>1</v>
      </c>
      <c r="I234" s="249"/>
      <c r="J234" s="246"/>
      <c r="K234" s="246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159</v>
      </c>
      <c r="AU234" s="254" t="s">
        <v>87</v>
      </c>
      <c r="AV234" s="13" t="s">
        <v>85</v>
      </c>
      <c r="AW234" s="13" t="s">
        <v>33</v>
      </c>
      <c r="AX234" s="13" t="s">
        <v>77</v>
      </c>
      <c r="AY234" s="254" t="s">
        <v>148</v>
      </c>
    </row>
    <row r="235" s="14" customFormat="1">
      <c r="A235" s="14"/>
      <c r="B235" s="255"/>
      <c r="C235" s="256"/>
      <c r="D235" s="240" t="s">
        <v>159</v>
      </c>
      <c r="E235" s="257" t="s">
        <v>1</v>
      </c>
      <c r="F235" s="258" t="s">
        <v>1499</v>
      </c>
      <c r="G235" s="256"/>
      <c r="H235" s="259">
        <v>-11.612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159</v>
      </c>
      <c r="AU235" s="265" t="s">
        <v>87</v>
      </c>
      <c r="AV235" s="14" t="s">
        <v>87</v>
      </c>
      <c r="AW235" s="14" t="s">
        <v>33</v>
      </c>
      <c r="AX235" s="14" t="s">
        <v>77</v>
      </c>
      <c r="AY235" s="265" t="s">
        <v>148</v>
      </c>
    </row>
    <row r="236" s="13" customFormat="1">
      <c r="A236" s="13"/>
      <c r="B236" s="245"/>
      <c r="C236" s="246"/>
      <c r="D236" s="240" t="s">
        <v>159</v>
      </c>
      <c r="E236" s="247" t="s">
        <v>1</v>
      </c>
      <c r="F236" s="248" t="s">
        <v>181</v>
      </c>
      <c r="G236" s="246"/>
      <c r="H236" s="247" t="s">
        <v>1</v>
      </c>
      <c r="I236" s="249"/>
      <c r="J236" s="246"/>
      <c r="K236" s="246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159</v>
      </c>
      <c r="AU236" s="254" t="s">
        <v>87</v>
      </c>
      <c r="AV236" s="13" t="s">
        <v>85</v>
      </c>
      <c r="AW236" s="13" t="s">
        <v>33</v>
      </c>
      <c r="AX236" s="13" t="s">
        <v>77</v>
      </c>
      <c r="AY236" s="254" t="s">
        <v>148</v>
      </c>
    </row>
    <row r="237" s="14" customFormat="1">
      <c r="A237" s="14"/>
      <c r="B237" s="255"/>
      <c r="C237" s="256"/>
      <c r="D237" s="240" t="s">
        <v>159</v>
      </c>
      <c r="E237" s="257" t="s">
        <v>1</v>
      </c>
      <c r="F237" s="258" t="s">
        <v>1500</v>
      </c>
      <c r="G237" s="256"/>
      <c r="H237" s="259">
        <v>-8.0760000000000005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159</v>
      </c>
      <c r="AU237" s="265" t="s">
        <v>87</v>
      </c>
      <c r="AV237" s="14" t="s">
        <v>87</v>
      </c>
      <c r="AW237" s="14" t="s">
        <v>33</v>
      </c>
      <c r="AX237" s="14" t="s">
        <v>77</v>
      </c>
      <c r="AY237" s="265" t="s">
        <v>148</v>
      </c>
    </row>
    <row r="238" s="13" customFormat="1">
      <c r="A238" s="13"/>
      <c r="B238" s="245"/>
      <c r="C238" s="246"/>
      <c r="D238" s="240" t="s">
        <v>159</v>
      </c>
      <c r="E238" s="247" t="s">
        <v>1</v>
      </c>
      <c r="F238" s="248" t="s">
        <v>184</v>
      </c>
      <c r="G238" s="246"/>
      <c r="H238" s="247" t="s">
        <v>1</v>
      </c>
      <c r="I238" s="249"/>
      <c r="J238" s="246"/>
      <c r="K238" s="246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159</v>
      </c>
      <c r="AU238" s="254" t="s">
        <v>87</v>
      </c>
      <c r="AV238" s="13" t="s">
        <v>85</v>
      </c>
      <c r="AW238" s="13" t="s">
        <v>33</v>
      </c>
      <c r="AX238" s="13" t="s">
        <v>77</v>
      </c>
      <c r="AY238" s="254" t="s">
        <v>148</v>
      </c>
    </row>
    <row r="239" s="14" customFormat="1">
      <c r="A239" s="14"/>
      <c r="B239" s="255"/>
      <c r="C239" s="256"/>
      <c r="D239" s="240" t="s">
        <v>159</v>
      </c>
      <c r="E239" s="257" t="s">
        <v>1</v>
      </c>
      <c r="F239" s="258" t="s">
        <v>1501</v>
      </c>
      <c r="G239" s="256"/>
      <c r="H239" s="259">
        <v>-0.51100000000000001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159</v>
      </c>
      <c r="AU239" s="265" t="s">
        <v>87</v>
      </c>
      <c r="AV239" s="14" t="s">
        <v>87</v>
      </c>
      <c r="AW239" s="14" t="s">
        <v>33</v>
      </c>
      <c r="AX239" s="14" t="s">
        <v>77</v>
      </c>
      <c r="AY239" s="265" t="s">
        <v>148</v>
      </c>
    </row>
    <row r="240" s="15" customFormat="1">
      <c r="A240" s="15"/>
      <c r="B240" s="266"/>
      <c r="C240" s="267"/>
      <c r="D240" s="240" t="s">
        <v>159</v>
      </c>
      <c r="E240" s="268" t="s">
        <v>1</v>
      </c>
      <c r="F240" s="269" t="s">
        <v>165</v>
      </c>
      <c r="G240" s="267"/>
      <c r="H240" s="270">
        <v>532.59199999999998</v>
      </c>
      <c r="I240" s="271"/>
      <c r="J240" s="267"/>
      <c r="K240" s="267"/>
      <c r="L240" s="272"/>
      <c r="M240" s="273"/>
      <c r="N240" s="274"/>
      <c r="O240" s="274"/>
      <c r="P240" s="274"/>
      <c r="Q240" s="274"/>
      <c r="R240" s="274"/>
      <c r="S240" s="274"/>
      <c r="T240" s="27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6" t="s">
        <v>159</v>
      </c>
      <c r="AU240" s="276" t="s">
        <v>87</v>
      </c>
      <c r="AV240" s="15" t="s">
        <v>166</v>
      </c>
      <c r="AW240" s="15" t="s">
        <v>33</v>
      </c>
      <c r="AX240" s="15" t="s">
        <v>77</v>
      </c>
      <c r="AY240" s="276" t="s">
        <v>148</v>
      </c>
    </row>
    <row r="241" s="13" customFormat="1">
      <c r="A241" s="13"/>
      <c r="B241" s="245"/>
      <c r="C241" s="246"/>
      <c r="D241" s="240" t="s">
        <v>159</v>
      </c>
      <c r="E241" s="247" t="s">
        <v>1</v>
      </c>
      <c r="F241" s="248" t="s">
        <v>263</v>
      </c>
      <c r="G241" s="246"/>
      <c r="H241" s="247" t="s">
        <v>1</v>
      </c>
      <c r="I241" s="249"/>
      <c r="J241" s="246"/>
      <c r="K241" s="246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159</v>
      </c>
      <c r="AU241" s="254" t="s">
        <v>87</v>
      </c>
      <c r="AV241" s="13" t="s">
        <v>85</v>
      </c>
      <c r="AW241" s="13" t="s">
        <v>33</v>
      </c>
      <c r="AX241" s="13" t="s">
        <v>77</v>
      </c>
      <c r="AY241" s="254" t="s">
        <v>148</v>
      </c>
    </row>
    <row r="242" s="14" customFormat="1">
      <c r="A242" s="14"/>
      <c r="B242" s="255"/>
      <c r="C242" s="256"/>
      <c r="D242" s="240" t="s">
        <v>159</v>
      </c>
      <c r="E242" s="257" t="s">
        <v>1</v>
      </c>
      <c r="F242" s="258" t="s">
        <v>1502</v>
      </c>
      <c r="G242" s="256"/>
      <c r="H242" s="259">
        <v>266.29599999999999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159</v>
      </c>
      <c r="AU242" s="265" t="s">
        <v>87</v>
      </c>
      <c r="AV242" s="14" t="s">
        <v>87</v>
      </c>
      <c r="AW242" s="14" t="s">
        <v>33</v>
      </c>
      <c r="AX242" s="14" t="s">
        <v>77</v>
      </c>
      <c r="AY242" s="265" t="s">
        <v>148</v>
      </c>
    </row>
    <row r="243" s="15" customFormat="1">
      <c r="A243" s="15"/>
      <c r="B243" s="266"/>
      <c r="C243" s="267"/>
      <c r="D243" s="240" t="s">
        <v>159</v>
      </c>
      <c r="E243" s="268" t="s">
        <v>1</v>
      </c>
      <c r="F243" s="269" t="s">
        <v>165</v>
      </c>
      <c r="G243" s="267"/>
      <c r="H243" s="270">
        <v>266.29599999999999</v>
      </c>
      <c r="I243" s="271"/>
      <c r="J243" s="267"/>
      <c r="K243" s="267"/>
      <c r="L243" s="272"/>
      <c r="M243" s="273"/>
      <c r="N243" s="274"/>
      <c r="O243" s="274"/>
      <c r="P243" s="274"/>
      <c r="Q243" s="274"/>
      <c r="R243" s="274"/>
      <c r="S243" s="274"/>
      <c r="T243" s="27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6" t="s">
        <v>159</v>
      </c>
      <c r="AU243" s="276" t="s">
        <v>87</v>
      </c>
      <c r="AV243" s="15" t="s">
        <v>166</v>
      </c>
      <c r="AW243" s="15" t="s">
        <v>33</v>
      </c>
      <c r="AX243" s="15" t="s">
        <v>85</v>
      </c>
      <c r="AY243" s="276" t="s">
        <v>148</v>
      </c>
    </row>
    <row r="244" s="2" customFormat="1" ht="33" customHeight="1">
      <c r="A244" s="39"/>
      <c r="B244" s="40"/>
      <c r="C244" s="227" t="s">
        <v>220</v>
      </c>
      <c r="D244" s="227" t="s">
        <v>150</v>
      </c>
      <c r="E244" s="228" t="s">
        <v>1503</v>
      </c>
      <c r="F244" s="229" t="s">
        <v>1504</v>
      </c>
      <c r="G244" s="230" t="s">
        <v>204</v>
      </c>
      <c r="H244" s="231">
        <v>266.29599999999999</v>
      </c>
      <c r="I244" s="232"/>
      <c r="J244" s="233">
        <f>ROUND(I244*H244,2)</f>
        <v>0</v>
      </c>
      <c r="K244" s="229" t="s">
        <v>154</v>
      </c>
      <c r="L244" s="45"/>
      <c r="M244" s="234" t="s">
        <v>1</v>
      </c>
      <c r="N244" s="235" t="s">
        <v>42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155</v>
      </c>
      <c r="AT244" s="238" t="s">
        <v>150</v>
      </c>
      <c r="AU244" s="238" t="s">
        <v>87</v>
      </c>
      <c r="AY244" s="18" t="s">
        <v>148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155</v>
      </c>
      <c r="BM244" s="238" t="s">
        <v>1505</v>
      </c>
    </row>
    <row r="245" s="13" customFormat="1">
      <c r="A245" s="13"/>
      <c r="B245" s="245"/>
      <c r="C245" s="246"/>
      <c r="D245" s="240" t="s">
        <v>159</v>
      </c>
      <c r="E245" s="247" t="s">
        <v>1</v>
      </c>
      <c r="F245" s="248" t="s">
        <v>1506</v>
      </c>
      <c r="G245" s="246"/>
      <c r="H245" s="247" t="s">
        <v>1</v>
      </c>
      <c r="I245" s="249"/>
      <c r="J245" s="246"/>
      <c r="K245" s="246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159</v>
      </c>
      <c r="AU245" s="254" t="s">
        <v>87</v>
      </c>
      <c r="AV245" s="13" t="s">
        <v>85</v>
      </c>
      <c r="AW245" s="13" t="s">
        <v>33</v>
      </c>
      <c r="AX245" s="13" t="s">
        <v>77</v>
      </c>
      <c r="AY245" s="254" t="s">
        <v>148</v>
      </c>
    </row>
    <row r="246" s="13" customFormat="1">
      <c r="A246" s="13"/>
      <c r="B246" s="245"/>
      <c r="C246" s="246"/>
      <c r="D246" s="240" t="s">
        <v>159</v>
      </c>
      <c r="E246" s="247" t="s">
        <v>1</v>
      </c>
      <c r="F246" s="248" t="s">
        <v>263</v>
      </c>
      <c r="G246" s="246"/>
      <c r="H246" s="247" t="s">
        <v>1</v>
      </c>
      <c r="I246" s="249"/>
      <c r="J246" s="246"/>
      <c r="K246" s="246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159</v>
      </c>
      <c r="AU246" s="254" t="s">
        <v>87</v>
      </c>
      <c r="AV246" s="13" t="s">
        <v>85</v>
      </c>
      <c r="AW246" s="13" t="s">
        <v>33</v>
      </c>
      <c r="AX246" s="13" t="s">
        <v>77</v>
      </c>
      <c r="AY246" s="254" t="s">
        <v>148</v>
      </c>
    </row>
    <row r="247" s="14" customFormat="1">
      <c r="A247" s="14"/>
      <c r="B247" s="255"/>
      <c r="C247" s="256"/>
      <c r="D247" s="240" t="s">
        <v>159</v>
      </c>
      <c r="E247" s="257" t="s">
        <v>1</v>
      </c>
      <c r="F247" s="258" t="s">
        <v>1502</v>
      </c>
      <c r="G247" s="256"/>
      <c r="H247" s="259">
        <v>266.29599999999999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159</v>
      </c>
      <c r="AU247" s="265" t="s">
        <v>87</v>
      </c>
      <c r="AV247" s="14" t="s">
        <v>87</v>
      </c>
      <c r="AW247" s="14" t="s">
        <v>33</v>
      </c>
      <c r="AX247" s="14" t="s">
        <v>77</v>
      </c>
      <c r="AY247" s="265" t="s">
        <v>148</v>
      </c>
    </row>
    <row r="248" s="15" customFormat="1">
      <c r="A248" s="15"/>
      <c r="B248" s="266"/>
      <c r="C248" s="267"/>
      <c r="D248" s="240" t="s">
        <v>159</v>
      </c>
      <c r="E248" s="268" t="s">
        <v>1</v>
      </c>
      <c r="F248" s="269" t="s">
        <v>165</v>
      </c>
      <c r="G248" s="267"/>
      <c r="H248" s="270">
        <v>266.29599999999999</v>
      </c>
      <c r="I248" s="271"/>
      <c r="J248" s="267"/>
      <c r="K248" s="267"/>
      <c r="L248" s="272"/>
      <c r="M248" s="273"/>
      <c r="N248" s="274"/>
      <c r="O248" s="274"/>
      <c r="P248" s="274"/>
      <c r="Q248" s="274"/>
      <c r="R248" s="274"/>
      <c r="S248" s="274"/>
      <c r="T248" s="27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6" t="s">
        <v>159</v>
      </c>
      <c r="AU248" s="276" t="s">
        <v>87</v>
      </c>
      <c r="AV248" s="15" t="s">
        <v>166</v>
      </c>
      <c r="AW248" s="15" t="s">
        <v>33</v>
      </c>
      <c r="AX248" s="15" t="s">
        <v>85</v>
      </c>
      <c r="AY248" s="276" t="s">
        <v>148</v>
      </c>
    </row>
    <row r="249" s="2" customFormat="1" ht="21.75" customHeight="1">
      <c r="A249" s="39"/>
      <c r="B249" s="40"/>
      <c r="C249" s="227" t="s">
        <v>265</v>
      </c>
      <c r="D249" s="227" t="s">
        <v>150</v>
      </c>
      <c r="E249" s="228" t="s">
        <v>271</v>
      </c>
      <c r="F249" s="229" t="s">
        <v>272</v>
      </c>
      <c r="G249" s="230" t="s">
        <v>273</v>
      </c>
      <c r="H249" s="231">
        <v>1055.808</v>
      </c>
      <c r="I249" s="232"/>
      <c r="J249" s="233">
        <f>ROUND(I249*H249,2)</f>
        <v>0</v>
      </c>
      <c r="K249" s="229" t="s">
        <v>154</v>
      </c>
      <c r="L249" s="45"/>
      <c r="M249" s="234" t="s">
        <v>1</v>
      </c>
      <c r="N249" s="235" t="s">
        <v>42</v>
      </c>
      <c r="O249" s="92"/>
      <c r="P249" s="236">
        <f>O249*H249</f>
        <v>0</v>
      </c>
      <c r="Q249" s="236">
        <v>0.00084999999999999995</v>
      </c>
      <c r="R249" s="236">
        <f>Q249*H249</f>
        <v>0.89743679999999992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155</v>
      </c>
      <c r="AT249" s="238" t="s">
        <v>150</v>
      </c>
      <c r="AU249" s="238" t="s">
        <v>87</v>
      </c>
      <c r="AY249" s="18" t="s">
        <v>148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155</v>
      </c>
      <c r="BM249" s="238" t="s">
        <v>1507</v>
      </c>
    </row>
    <row r="250" s="13" customFormat="1">
      <c r="A250" s="13"/>
      <c r="B250" s="245"/>
      <c r="C250" s="246"/>
      <c r="D250" s="240" t="s">
        <v>159</v>
      </c>
      <c r="E250" s="247" t="s">
        <v>1</v>
      </c>
      <c r="F250" s="248" t="s">
        <v>1474</v>
      </c>
      <c r="G250" s="246"/>
      <c r="H250" s="247" t="s">
        <v>1</v>
      </c>
      <c r="I250" s="249"/>
      <c r="J250" s="246"/>
      <c r="K250" s="246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159</v>
      </c>
      <c r="AU250" s="254" t="s">
        <v>87</v>
      </c>
      <c r="AV250" s="13" t="s">
        <v>85</v>
      </c>
      <c r="AW250" s="13" t="s">
        <v>33</v>
      </c>
      <c r="AX250" s="13" t="s">
        <v>77</v>
      </c>
      <c r="AY250" s="254" t="s">
        <v>148</v>
      </c>
    </row>
    <row r="251" s="14" customFormat="1">
      <c r="A251" s="14"/>
      <c r="B251" s="255"/>
      <c r="C251" s="256"/>
      <c r="D251" s="240" t="s">
        <v>159</v>
      </c>
      <c r="E251" s="257" t="s">
        <v>1</v>
      </c>
      <c r="F251" s="258" t="s">
        <v>1508</v>
      </c>
      <c r="G251" s="256"/>
      <c r="H251" s="259">
        <v>368.31200000000001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159</v>
      </c>
      <c r="AU251" s="265" t="s">
        <v>87</v>
      </c>
      <c r="AV251" s="14" t="s">
        <v>87</v>
      </c>
      <c r="AW251" s="14" t="s">
        <v>33</v>
      </c>
      <c r="AX251" s="14" t="s">
        <v>77</v>
      </c>
      <c r="AY251" s="265" t="s">
        <v>148</v>
      </c>
    </row>
    <row r="252" s="13" customFormat="1">
      <c r="A252" s="13"/>
      <c r="B252" s="245"/>
      <c r="C252" s="246"/>
      <c r="D252" s="240" t="s">
        <v>159</v>
      </c>
      <c r="E252" s="247" t="s">
        <v>1</v>
      </c>
      <c r="F252" s="248" t="s">
        <v>1476</v>
      </c>
      <c r="G252" s="246"/>
      <c r="H252" s="247" t="s">
        <v>1</v>
      </c>
      <c r="I252" s="249"/>
      <c r="J252" s="246"/>
      <c r="K252" s="246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159</v>
      </c>
      <c r="AU252" s="254" t="s">
        <v>87</v>
      </c>
      <c r="AV252" s="13" t="s">
        <v>85</v>
      </c>
      <c r="AW252" s="13" t="s">
        <v>33</v>
      </c>
      <c r="AX252" s="13" t="s">
        <v>77</v>
      </c>
      <c r="AY252" s="254" t="s">
        <v>148</v>
      </c>
    </row>
    <row r="253" s="14" customFormat="1">
      <c r="A253" s="14"/>
      <c r="B253" s="255"/>
      <c r="C253" s="256"/>
      <c r="D253" s="240" t="s">
        <v>159</v>
      </c>
      <c r="E253" s="257" t="s">
        <v>1</v>
      </c>
      <c r="F253" s="258" t="s">
        <v>1509</v>
      </c>
      <c r="G253" s="256"/>
      <c r="H253" s="259">
        <v>282.41199999999998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159</v>
      </c>
      <c r="AU253" s="265" t="s">
        <v>87</v>
      </c>
      <c r="AV253" s="14" t="s">
        <v>87</v>
      </c>
      <c r="AW253" s="14" t="s">
        <v>33</v>
      </c>
      <c r="AX253" s="14" t="s">
        <v>77</v>
      </c>
      <c r="AY253" s="265" t="s">
        <v>148</v>
      </c>
    </row>
    <row r="254" s="13" customFormat="1">
      <c r="A254" s="13"/>
      <c r="B254" s="245"/>
      <c r="C254" s="246"/>
      <c r="D254" s="240" t="s">
        <v>159</v>
      </c>
      <c r="E254" s="247" t="s">
        <v>1</v>
      </c>
      <c r="F254" s="248" t="s">
        <v>1478</v>
      </c>
      <c r="G254" s="246"/>
      <c r="H254" s="247" t="s">
        <v>1</v>
      </c>
      <c r="I254" s="249"/>
      <c r="J254" s="246"/>
      <c r="K254" s="246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159</v>
      </c>
      <c r="AU254" s="254" t="s">
        <v>87</v>
      </c>
      <c r="AV254" s="13" t="s">
        <v>85</v>
      </c>
      <c r="AW254" s="13" t="s">
        <v>33</v>
      </c>
      <c r="AX254" s="13" t="s">
        <v>77</v>
      </c>
      <c r="AY254" s="254" t="s">
        <v>148</v>
      </c>
    </row>
    <row r="255" s="14" customFormat="1">
      <c r="A255" s="14"/>
      <c r="B255" s="255"/>
      <c r="C255" s="256"/>
      <c r="D255" s="240" t="s">
        <v>159</v>
      </c>
      <c r="E255" s="257" t="s">
        <v>1</v>
      </c>
      <c r="F255" s="258" t="s">
        <v>1510</v>
      </c>
      <c r="G255" s="256"/>
      <c r="H255" s="259">
        <v>40.700000000000003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159</v>
      </c>
      <c r="AU255" s="265" t="s">
        <v>87</v>
      </c>
      <c r="AV255" s="14" t="s">
        <v>87</v>
      </c>
      <c r="AW255" s="14" t="s">
        <v>33</v>
      </c>
      <c r="AX255" s="14" t="s">
        <v>77</v>
      </c>
      <c r="AY255" s="265" t="s">
        <v>148</v>
      </c>
    </row>
    <row r="256" s="13" customFormat="1">
      <c r="A256" s="13"/>
      <c r="B256" s="245"/>
      <c r="C256" s="246"/>
      <c r="D256" s="240" t="s">
        <v>159</v>
      </c>
      <c r="E256" s="247" t="s">
        <v>1</v>
      </c>
      <c r="F256" s="248" t="s">
        <v>1480</v>
      </c>
      <c r="G256" s="246"/>
      <c r="H256" s="247" t="s">
        <v>1</v>
      </c>
      <c r="I256" s="249"/>
      <c r="J256" s="246"/>
      <c r="K256" s="246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159</v>
      </c>
      <c r="AU256" s="254" t="s">
        <v>87</v>
      </c>
      <c r="AV256" s="13" t="s">
        <v>85</v>
      </c>
      <c r="AW256" s="13" t="s">
        <v>33</v>
      </c>
      <c r="AX256" s="13" t="s">
        <v>77</v>
      </c>
      <c r="AY256" s="254" t="s">
        <v>148</v>
      </c>
    </row>
    <row r="257" s="14" customFormat="1">
      <c r="A257" s="14"/>
      <c r="B257" s="255"/>
      <c r="C257" s="256"/>
      <c r="D257" s="240" t="s">
        <v>159</v>
      </c>
      <c r="E257" s="257" t="s">
        <v>1</v>
      </c>
      <c r="F257" s="258" t="s">
        <v>1511</v>
      </c>
      <c r="G257" s="256"/>
      <c r="H257" s="259">
        <v>212.036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159</v>
      </c>
      <c r="AU257" s="265" t="s">
        <v>87</v>
      </c>
      <c r="AV257" s="14" t="s">
        <v>87</v>
      </c>
      <c r="AW257" s="14" t="s">
        <v>33</v>
      </c>
      <c r="AX257" s="14" t="s">
        <v>77</v>
      </c>
      <c r="AY257" s="265" t="s">
        <v>148</v>
      </c>
    </row>
    <row r="258" s="13" customFormat="1">
      <c r="A258" s="13"/>
      <c r="B258" s="245"/>
      <c r="C258" s="246"/>
      <c r="D258" s="240" t="s">
        <v>159</v>
      </c>
      <c r="E258" s="247" t="s">
        <v>1</v>
      </c>
      <c r="F258" s="248" t="s">
        <v>1482</v>
      </c>
      <c r="G258" s="246"/>
      <c r="H258" s="247" t="s">
        <v>1</v>
      </c>
      <c r="I258" s="249"/>
      <c r="J258" s="246"/>
      <c r="K258" s="246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159</v>
      </c>
      <c r="AU258" s="254" t="s">
        <v>87</v>
      </c>
      <c r="AV258" s="13" t="s">
        <v>85</v>
      </c>
      <c r="AW258" s="13" t="s">
        <v>33</v>
      </c>
      <c r="AX258" s="13" t="s">
        <v>77</v>
      </c>
      <c r="AY258" s="254" t="s">
        <v>148</v>
      </c>
    </row>
    <row r="259" s="14" customFormat="1">
      <c r="A259" s="14"/>
      <c r="B259" s="255"/>
      <c r="C259" s="256"/>
      <c r="D259" s="240" t="s">
        <v>159</v>
      </c>
      <c r="E259" s="257" t="s">
        <v>1</v>
      </c>
      <c r="F259" s="258" t="s">
        <v>1512</v>
      </c>
      <c r="G259" s="256"/>
      <c r="H259" s="259">
        <v>148.09200000000001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159</v>
      </c>
      <c r="AU259" s="265" t="s">
        <v>87</v>
      </c>
      <c r="AV259" s="14" t="s">
        <v>87</v>
      </c>
      <c r="AW259" s="14" t="s">
        <v>33</v>
      </c>
      <c r="AX259" s="14" t="s">
        <v>77</v>
      </c>
      <c r="AY259" s="265" t="s">
        <v>148</v>
      </c>
    </row>
    <row r="260" s="13" customFormat="1">
      <c r="A260" s="13"/>
      <c r="B260" s="245"/>
      <c r="C260" s="246"/>
      <c r="D260" s="240" t="s">
        <v>159</v>
      </c>
      <c r="E260" s="247" t="s">
        <v>1</v>
      </c>
      <c r="F260" s="248" t="s">
        <v>1484</v>
      </c>
      <c r="G260" s="246"/>
      <c r="H260" s="247" t="s">
        <v>1</v>
      </c>
      <c r="I260" s="249"/>
      <c r="J260" s="246"/>
      <c r="K260" s="246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159</v>
      </c>
      <c r="AU260" s="254" t="s">
        <v>87</v>
      </c>
      <c r="AV260" s="13" t="s">
        <v>85</v>
      </c>
      <c r="AW260" s="13" t="s">
        <v>33</v>
      </c>
      <c r="AX260" s="13" t="s">
        <v>77</v>
      </c>
      <c r="AY260" s="254" t="s">
        <v>148</v>
      </c>
    </row>
    <row r="261" s="14" customFormat="1">
      <c r="A261" s="14"/>
      <c r="B261" s="255"/>
      <c r="C261" s="256"/>
      <c r="D261" s="240" t="s">
        <v>159</v>
      </c>
      <c r="E261" s="257" t="s">
        <v>1</v>
      </c>
      <c r="F261" s="258" t="s">
        <v>1513</v>
      </c>
      <c r="G261" s="256"/>
      <c r="H261" s="259">
        <v>4.2560000000000002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159</v>
      </c>
      <c r="AU261" s="265" t="s">
        <v>87</v>
      </c>
      <c r="AV261" s="14" t="s">
        <v>87</v>
      </c>
      <c r="AW261" s="14" t="s">
        <v>33</v>
      </c>
      <c r="AX261" s="14" t="s">
        <v>77</v>
      </c>
      <c r="AY261" s="265" t="s">
        <v>148</v>
      </c>
    </row>
    <row r="262" s="16" customFormat="1">
      <c r="A262" s="16"/>
      <c r="B262" s="277"/>
      <c r="C262" s="278"/>
      <c r="D262" s="240" t="s">
        <v>159</v>
      </c>
      <c r="E262" s="279" t="s">
        <v>1</v>
      </c>
      <c r="F262" s="280" t="s">
        <v>185</v>
      </c>
      <c r="G262" s="278"/>
      <c r="H262" s="281">
        <v>1055.808</v>
      </c>
      <c r="I262" s="282"/>
      <c r="J262" s="278"/>
      <c r="K262" s="278"/>
      <c r="L262" s="283"/>
      <c r="M262" s="284"/>
      <c r="N262" s="285"/>
      <c r="O262" s="285"/>
      <c r="P262" s="285"/>
      <c r="Q262" s="285"/>
      <c r="R262" s="285"/>
      <c r="S262" s="285"/>
      <c r="T262" s="28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87" t="s">
        <v>159</v>
      </c>
      <c r="AU262" s="287" t="s">
        <v>87</v>
      </c>
      <c r="AV262" s="16" t="s">
        <v>155</v>
      </c>
      <c r="AW262" s="16" t="s">
        <v>33</v>
      </c>
      <c r="AX262" s="16" t="s">
        <v>85</v>
      </c>
      <c r="AY262" s="287" t="s">
        <v>148</v>
      </c>
    </row>
    <row r="263" s="2" customFormat="1" ht="24.15" customHeight="1">
      <c r="A263" s="39"/>
      <c r="B263" s="40"/>
      <c r="C263" s="227" t="s">
        <v>270</v>
      </c>
      <c r="D263" s="227" t="s">
        <v>150</v>
      </c>
      <c r="E263" s="228" t="s">
        <v>288</v>
      </c>
      <c r="F263" s="229" t="s">
        <v>289</v>
      </c>
      <c r="G263" s="230" t="s">
        <v>273</v>
      </c>
      <c r="H263" s="231">
        <v>1055.808</v>
      </c>
      <c r="I263" s="232"/>
      <c r="J263" s="233">
        <f>ROUND(I263*H263,2)</f>
        <v>0</v>
      </c>
      <c r="K263" s="229" t="s">
        <v>154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155</v>
      </c>
      <c r="AT263" s="238" t="s">
        <v>150</v>
      </c>
      <c r="AU263" s="238" t="s">
        <v>87</v>
      </c>
      <c r="AY263" s="18" t="s">
        <v>148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155</v>
      </c>
      <c r="BM263" s="238" t="s">
        <v>1514</v>
      </c>
    </row>
    <row r="264" s="14" customFormat="1">
      <c r="A264" s="14"/>
      <c r="B264" s="255"/>
      <c r="C264" s="256"/>
      <c r="D264" s="240" t="s">
        <v>159</v>
      </c>
      <c r="E264" s="257" t="s">
        <v>1</v>
      </c>
      <c r="F264" s="258" t="s">
        <v>1515</v>
      </c>
      <c r="G264" s="256"/>
      <c r="H264" s="259">
        <v>1055.808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159</v>
      </c>
      <c r="AU264" s="265" t="s">
        <v>87</v>
      </c>
      <c r="AV264" s="14" t="s">
        <v>87</v>
      </c>
      <c r="AW264" s="14" t="s">
        <v>33</v>
      </c>
      <c r="AX264" s="14" t="s">
        <v>85</v>
      </c>
      <c r="AY264" s="265" t="s">
        <v>148</v>
      </c>
    </row>
    <row r="265" s="2" customFormat="1" ht="37.8" customHeight="1">
      <c r="A265" s="39"/>
      <c r="B265" s="40"/>
      <c r="C265" s="227" t="s">
        <v>287</v>
      </c>
      <c r="D265" s="227" t="s">
        <v>150</v>
      </c>
      <c r="E265" s="228" t="s">
        <v>946</v>
      </c>
      <c r="F265" s="229" t="s">
        <v>947</v>
      </c>
      <c r="G265" s="230" t="s">
        <v>204</v>
      </c>
      <c r="H265" s="231">
        <v>205.00200000000001</v>
      </c>
      <c r="I265" s="232"/>
      <c r="J265" s="233">
        <f>ROUND(I265*H265,2)</f>
        <v>0</v>
      </c>
      <c r="K265" s="229" t="s">
        <v>154</v>
      </c>
      <c r="L265" s="45"/>
      <c r="M265" s="234" t="s">
        <v>1</v>
      </c>
      <c r="N265" s="235" t="s">
        <v>42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155</v>
      </c>
      <c r="AT265" s="238" t="s">
        <v>150</v>
      </c>
      <c r="AU265" s="238" t="s">
        <v>87</v>
      </c>
      <c r="AY265" s="18" t="s">
        <v>148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155</v>
      </c>
      <c r="BM265" s="238" t="s">
        <v>1516</v>
      </c>
    </row>
    <row r="266" s="13" customFormat="1">
      <c r="A266" s="13"/>
      <c r="B266" s="245"/>
      <c r="C266" s="246"/>
      <c r="D266" s="240" t="s">
        <v>159</v>
      </c>
      <c r="E266" s="247" t="s">
        <v>1</v>
      </c>
      <c r="F266" s="248" t="s">
        <v>1517</v>
      </c>
      <c r="G266" s="246"/>
      <c r="H266" s="247" t="s">
        <v>1</v>
      </c>
      <c r="I266" s="249"/>
      <c r="J266" s="246"/>
      <c r="K266" s="246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159</v>
      </c>
      <c r="AU266" s="254" t="s">
        <v>87</v>
      </c>
      <c r="AV266" s="13" t="s">
        <v>85</v>
      </c>
      <c r="AW266" s="13" t="s">
        <v>33</v>
      </c>
      <c r="AX266" s="13" t="s">
        <v>77</v>
      </c>
      <c r="AY266" s="254" t="s">
        <v>148</v>
      </c>
    </row>
    <row r="267" s="13" customFormat="1">
      <c r="A267" s="13"/>
      <c r="B267" s="245"/>
      <c r="C267" s="246"/>
      <c r="D267" s="240" t="s">
        <v>159</v>
      </c>
      <c r="E267" s="247" t="s">
        <v>1</v>
      </c>
      <c r="F267" s="248" t="s">
        <v>1518</v>
      </c>
      <c r="G267" s="246"/>
      <c r="H267" s="247" t="s">
        <v>1</v>
      </c>
      <c r="I267" s="249"/>
      <c r="J267" s="246"/>
      <c r="K267" s="246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159</v>
      </c>
      <c r="AU267" s="254" t="s">
        <v>87</v>
      </c>
      <c r="AV267" s="13" t="s">
        <v>85</v>
      </c>
      <c r="AW267" s="13" t="s">
        <v>33</v>
      </c>
      <c r="AX267" s="13" t="s">
        <v>77</v>
      </c>
      <c r="AY267" s="254" t="s">
        <v>148</v>
      </c>
    </row>
    <row r="268" s="14" customFormat="1">
      <c r="A268" s="14"/>
      <c r="B268" s="255"/>
      <c r="C268" s="256"/>
      <c r="D268" s="240" t="s">
        <v>159</v>
      </c>
      <c r="E268" s="257" t="s">
        <v>1</v>
      </c>
      <c r="F268" s="258" t="s">
        <v>1519</v>
      </c>
      <c r="G268" s="256"/>
      <c r="H268" s="259">
        <v>205.00200000000001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159</v>
      </c>
      <c r="AU268" s="265" t="s">
        <v>87</v>
      </c>
      <c r="AV268" s="14" t="s">
        <v>87</v>
      </c>
      <c r="AW268" s="14" t="s">
        <v>33</v>
      </c>
      <c r="AX268" s="14" t="s">
        <v>77</v>
      </c>
      <c r="AY268" s="265" t="s">
        <v>148</v>
      </c>
    </row>
    <row r="269" s="15" customFormat="1">
      <c r="A269" s="15"/>
      <c r="B269" s="266"/>
      <c r="C269" s="267"/>
      <c r="D269" s="240" t="s">
        <v>159</v>
      </c>
      <c r="E269" s="268" t="s">
        <v>1</v>
      </c>
      <c r="F269" s="269" t="s">
        <v>165</v>
      </c>
      <c r="G269" s="267"/>
      <c r="H269" s="270">
        <v>205.00200000000001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6" t="s">
        <v>159</v>
      </c>
      <c r="AU269" s="276" t="s">
        <v>87</v>
      </c>
      <c r="AV269" s="15" t="s">
        <v>166</v>
      </c>
      <c r="AW269" s="15" t="s">
        <v>33</v>
      </c>
      <c r="AX269" s="15" t="s">
        <v>77</v>
      </c>
      <c r="AY269" s="276" t="s">
        <v>148</v>
      </c>
    </row>
    <row r="270" s="16" customFormat="1">
      <c r="A270" s="16"/>
      <c r="B270" s="277"/>
      <c r="C270" s="278"/>
      <c r="D270" s="240" t="s">
        <v>159</v>
      </c>
      <c r="E270" s="279" t="s">
        <v>1</v>
      </c>
      <c r="F270" s="280" t="s">
        <v>185</v>
      </c>
      <c r="G270" s="278"/>
      <c r="H270" s="281">
        <v>205.00200000000001</v>
      </c>
      <c r="I270" s="282"/>
      <c r="J270" s="278"/>
      <c r="K270" s="278"/>
      <c r="L270" s="283"/>
      <c r="M270" s="284"/>
      <c r="N270" s="285"/>
      <c r="O270" s="285"/>
      <c r="P270" s="285"/>
      <c r="Q270" s="285"/>
      <c r="R270" s="285"/>
      <c r="S270" s="285"/>
      <c r="T270" s="28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87" t="s">
        <v>159</v>
      </c>
      <c r="AU270" s="287" t="s">
        <v>87</v>
      </c>
      <c r="AV270" s="16" t="s">
        <v>155</v>
      </c>
      <c r="AW270" s="16" t="s">
        <v>33</v>
      </c>
      <c r="AX270" s="16" t="s">
        <v>85</v>
      </c>
      <c r="AY270" s="287" t="s">
        <v>148</v>
      </c>
    </row>
    <row r="271" s="2" customFormat="1" ht="37.8" customHeight="1">
      <c r="A271" s="39"/>
      <c r="B271" s="40"/>
      <c r="C271" s="227" t="s">
        <v>292</v>
      </c>
      <c r="D271" s="227" t="s">
        <v>150</v>
      </c>
      <c r="E271" s="228" t="s">
        <v>293</v>
      </c>
      <c r="F271" s="229" t="s">
        <v>294</v>
      </c>
      <c r="G271" s="230" t="s">
        <v>204</v>
      </c>
      <c r="H271" s="231">
        <v>266.29599999999999</v>
      </c>
      <c r="I271" s="232"/>
      <c r="J271" s="233">
        <f>ROUND(I271*H271,2)</f>
        <v>0</v>
      </c>
      <c r="K271" s="229" t="s">
        <v>154</v>
      </c>
      <c r="L271" s="45"/>
      <c r="M271" s="234" t="s">
        <v>1</v>
      </c>
      <c r="N271" s="235" t="s">
        <v>42</v>
      </c>
      <c r="O271" s="92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155</v>
      </c>
      <c r="AT271" s="238" t="s">
        <v>150</v>
      </c>
      <c r="AU271" s="238" t="s">
        <v>87</v>
      </c>
      <c r="AY271" s="18" t="s">
        <v>148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155</v>
      </c>
      <c r="BM271" s="238" t="s">
        <v>1520</v>
      </c>
    </row>
    <row r="272" s="13" customFormat="1">
      <c r="A272" s="13"/>
      <c r="B272" s="245"/>
      <c r="C272" s="246"/>
      <c r="D272" s="240" t="s">
        <v>159</v>
      </c>
      <c r="E272" s="247" t="s">
        <v>1</v>
      </c>
      <c r="F272" s="248" t="s">
        <v>296</v>
      </c>
      <c r="G272" s="246"/>
      <c r="H272" s="247" t="s">
        <v>1</v>
      </c>
      <c r="I272" s="249"/>
      <c r="J272" s="246"/>
      <c r="K272" s="246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159</v>
      </c>
      <c r="AU272" s="254" t="s">
        <v>87</v>
      </c>
      <c r="AV272" s="13" t="s">
        <v>85</v>
      </c>
      <c r="AW272" s="13" t="s">
        <v>33</v>
      </c>
      <c r="AX272" s="13" t="s">
        <v>77</v>
      </c>
      <c r="AY272" s="254" t="s">
        <v>148</v>
      </c>
    </row>
    <row r="273" s="14" customFormat="1">
      <c r="A273" s="14"/>
      <c r="B273" s="255"/>
      <c r="C273" s="256"/>
      <c r="D273" s="240" t="s">
        <v>159</v>
      </c>
      <c r="E273" s="257" t="s">
        <v>1</v>
      </c>
      <c r="F273" s="258" t="s">
        <v>1521</v>
      </c>
      <c r="G273" s="256"/>
      <c r="H273" s="259">
        <v>266.29599999999999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159</v>
      </c>
      <c r="AU273" s="265" t="s">
        <v>87</v>
      </c>
      <c r="AV273" s="14" t="s">
        <v>87</v>
      </c>
      <c r="AW273" s="14" t="s">
        <v>33</v>
      </c>
      <c r="AX273" s="14" t="s">
        <v>77</v>
      </c>
      <c r="AY273" s="265" t="s">
        <v>148</v>
      </c>
    </row>
    <row r="274" s="16" customFormat="1">
      <c r="A274" s="16"/>
      <c r="B274" s="277"/>
      <c r="C274" s="278"/>
      <c r="D274" s="240" t="s">
        <v>159</v>
      </c>
      <c r="E274" s="279" t="s">
        <v>1</v>
      </c>
      <c r="F274" s="280" t="s">
        <v>185</v>
      </c>
      <c r="G274" s="278"/>
      <c r="H274" s="281">
        <v>266.29599999999999</v>
      </c>
      <c r="I274" s="282"/>
      <c r="J274" s="278"/>
      <c r="K274" s="278"/>
      <c r="L274" s="283"/>
      <c r="M274" s="284"/>
      <c r="N274" s="285"/>
      <c r="O274" s="285"/>
      <c r="P274" s="285"/>
      <c r="Q274" s="285"/>
      <c r="R274" s="285"/>
      <c r="S274" s="285"/>
      <c r="T274" s="28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87" t="s">
        <v>159</v>
      </c>
      <c r="AU274" s="287" t="s">
        <v>87</v>
      </c>
      <c r="AV274" s="16" t="s">
        <v>155</v>
      </c>
      <c r="AW274" s="16" t="s">
        <v>33</v>
      </c>
      <c r="AX274" s="16" t="s">
        <v>85</v>
      </c>
      <c r="AY274" s="287" t="s">
        <v>148</v>
      </c>
    </row>
    <row r="275" s="2" customFormat="1" ht="37.8" customHeight="1">
      <c r="A275" s="39"/>
      <c r="B275" s="40"/>
      <c r="C275" s="227" t="s">
        <v>8</v>
      </c>
      <c r="D275" s="227" t="s">
        <v>150</v>
      </c>
      <c r="E275" s="228" t="s">
        <v>298</v>
      </c>
      <c r="F275" s="229" t="s">
        <v>299</v>
      </c>
      <c r="G275" s="230" t="s">
        <v>204</v>
      </c>
      <c r="H275" s="231">
        <v>532.59199999999998</v>
      </c>
      <c r="I275" s="232"/>
      <c r="J275" s="233">
        <f>ROUND(I275*H275,2)</f>
        <v>0</v>
      </c>
      <c r="K275" s="229" t="s">
        <v>154</v>
      </c>
      <c r="L275" s="45"/>
      <c r="M275" s="234" t="s">
        <v>1</v>
      </c>
      <c r="N275" s="235" t="s">
        <v>42</v>
      </c>
      <c r="O275" s="92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155</v>
      </c>
      <c r="AT275" s="238" t="s">
        <v>150</v>
      </c>
      <c r="AU275" s="238" t="s">
        <v>87</v>
      </c>
      <c r="AY275" s="18" t="s">
        <v>148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155</v>
      </c>
      <c r="BM275" s="238" t="s">
        <v>1522</v>
      </c>
    </row>
    <row r="276" s="13" customFormat="1">
      <c r="A276" s="13"/>
      <c r="B276" s="245"/>
      <c r="C276" s="246"/>
      <c r="D276" s="240" t="s">
        <v>159</v>
      </c>
      <c r="E276" s="247" t="s">
        <v>1</v>
      </c>
      <c r="F276" s="248" t="s">
        <v>296</v>
      </c>
      <c r="G276" s="246"/>
      <c r="H276" s="247" t="s">
        <v>1</v>
      </c>
      <c r="I276" s="249"/>
      <c r="J276" s="246"/>
      <c r="K276" s="246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159</v>
      </c>
      <c r="AU276" s="254" t="s">
        <v>87</v>
      </c>
      <c r="AV276" s="13" t="s">
        <v>85</v>
      </c>
      <c r="AW276" s="13" t="s">
        <v>33</v>
      </c>
      <c r="AX276" s="13" t="s">
        <v>77</v>
      </c>
      <c r="AY276" s="254" t="s">
        <v>148</v>
      </c>
    </row>
    <row r="277" s="14" customFormat="1">
      <c r="A277" s="14"/>
      <c r="B277" s="255"/>
      <c r="C277" s="256"/>
      <c r="D277" s="240" t="s">
        <v>159</v>
      </c>
      <c r="E277" s="257" t="s">
        <v>1</v>
      </c>
      <c r="F277" s="258" t="s">
        <v>1523</v>
      </c>
      <c r="G277" s="256"/>
      <c r="H277" s="259">
        <v>532.59199999999998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159</v>
      </c>
      <c r="AU277" s="265" t="s">
        <v>87</v>
      </c>
      <c r="AV277" s="14" t="s">
        <v>87</v>
      </c>
      <c r="AW277" s="14" t="s">
        <v>33</v>
      </c>
      <c r="AX277" s="14" t="s">
        <v>77</v>
      </c>
      <c r="AY277" s="265" t="s">
        <v>148</v>
      </c>
    </row>
    <row r="278" s="16" customFormat="1">
      <c r="A278" s="16"/>
      <c r="B278" s="277"/>
      <c r="C278" s="278"/>
      <c r="D278" s="240" t="s">
        <v>159</v>
      </c>
      <c r="E278" s="279" t="s">
        <v>1</v>
      </c>
      <c r="F278" s="280" t="s">
        <v>185</v>
      </c>
      <c r="G278" s="278"/>
      <c r="H278" s="281">
        <v>532.59199999999998</v>
      </c>
      <c r="I278" s="282"/>
      <c r="J278" s="278"/>
      <c r="K278" s="278"/>
      <c r="L278" s="283"/>
      <c r="M278" s="284"/>
      <c r="N278" s="285"/>
      <c r="O278" s="285"/>
      <c r="P278" s="285"/>
      <c r="Q278" s="285"/>
      <c r="R278" s="285"/>
      <c r="S278" s="285"/>
      <c r="T278" s="28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T278" s="287" t="s">
        <v>159</v>
      </c>
      <c r="AU278" s="287" t="s">
        <v>87</v>
      </c>
      <c r="AV278" s="16" t="s">
        <v>155</v>
      </c>
      <c r="AW278" s="16" t="s">
        <v>33</v>
      </c>
      <c r="AX278" s="16" t="s">
        <v>85</v>
      </c>
      <c r="AY278" s="287" t="s">
        <v>148</v>
      </c>
    </row>
    <row r="279" s="2" customFormat="1" ht="37.8" customHeight="1">
      <c r="A279" s="39"/>
      <c r="B279" s="40"/>
      <c r="C279" s="227" t="s">
        <v>302</v>
      </c>
      <c r="D279" s="227" t="s">
        <v>150</v>
      </c>
      <c r="E279" s="228" t="s">
        <v>303</v>
      </c>
      <c r="F279" s="229" t="s">
        <v>304</v>
      </c>
      <c r="G279" s="230" t="s">
        <v>204</v>
      </c>
      <c r="H279" s="231">
        <v>163.79499999999999</v>
      </c>
      <c r="I279" s="232"/>
      <c r="J279" s="233">
        <f>ROUND(I279*H279,2)</f>
        <v>0</v>
      </c>
      <c r="K279" s="229" t="s">
        <v>154</v>
      </c>
      <c r="L279" s="45"/>
      <c r="M279" s="234" t="s">
        <v>1</v>
      </c>
      <c r="N279" s="235" t="s">
        <v>42</v>
      </c>
      <c r="O279" s="92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155</v>
      </c>
      <c r="AT279" s="238" t="s">
        <v>150</v>
      </c>
      <c r="AU279" s="238" t="s">
        <v>87</v>
      </c>
      <c r="AY279" s="18" t="s">
        <v>148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155</v>
      </c>
      <c r="BM279" s="238" t="s">
        <v>1524</v>
      </c>
    </row>
    <row r="280" s="13" customFormat="1">
      <c r="A280" s="13"/>
      <c r="B280" s="245"/>
      <c r="C280" s="246"/>
      <c r="D280" s="240" t="s">
        <v>159</v>
      </c>
      <c r="E280" s="247" t="s">
        <v>1</v>
      </c>
      <c r="F280" s="248" t="s">
        <v>296</v>
      </c>
      <c r="G280" s="246"/>
      <c r="H280" s="247" t="s">
        <v>1</v>
      </c>
      <c r="I280" s="249"/>
      <c r="J280" s="246"/>
      <c r="K280" s="246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159</v>
      </c>
      <c r="AU280" s="254" t="s">
        <v>87</v>
      </c>
      <c r="AV280" s="13" t="s">
        <v>85</v>
      </c>
      <c r="AW280" s="13" t="s">
        <v>33</v>
      </c>
      <c r="AX280" s="13" t="s">
        <v>77</v>
      </c>
      <c r="AY280" s="254" t="s">
        <v>148</v>
      </c>
    </row>
    <row r="281" s="14" customFormat="1">
      <c r="A281" s="14"/>
      <c r="B281" s="255"/>
      <c r="C281" s="256"/>
      <c r="D281" s="240" t="s">
        <v>159</v>
      </c>
      <c r="E281" s="257" t="s">
        <v>1</v>
      </c>
      <c r="F281" s="258" t="s">
        <v>1525</v>
      </c>
      <c r="G281" s="256"/>
      <c r="H281" s="259">
        <v>163.79499999999999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159</v>
      </c>
      <c r="AU281" s="265" t="s">
        <v>87</v>
      </c>
      <c r="AV281" s="14" t="s">
        <v>87</v>
      </c>
      <c r="AW281" s="14" t="s">
        <v>33</v>
      </c>
      <c r="AX281" s="14" t="s">
        <v>77</v>
      </c>
      <c r="AY281" s="265" t="s">
        <v>148</v>
      </c>
    </row>
    <row r="282" s="16" customFormat="1">
      <c r="A282" s="16"/>
      <c r="B282" s="277"/>
      <c r="C282" s="278"/>
      <c r="D282" s="240" t="s">
        <v>159</v>
      </c>
      <c r="E282" s="279" t="s">
        <v>1</v>
      </c>
      <c r="F282" s="280" t="s">
        <v>185</v>
      </c>
      <c r="G282" s="278"/>
      <c r="H282" s="281">
        <v>163.79499999999999</v>
      </c>
      <c r="I282" s="282"/>
      <c r="J282" s="278"/>
      <c r="K282" s="278"/>
      <c r="L282" s="283"/>
      <c r="M282" s="284"/>
      <c r="N282" s="285"/>
      <c r="O282" s="285"/>
      <c r="P282" s="285"/>
      <c r="Q282" s="285"/>
      <c r="R282" s="285"/>
      <c r="S282" s="285"/>
      <c r="T282" s="28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287" t="s">
        <v>159</v>
      </c>
      <c r="AU282" s="287" t="s">
        <v>87</v>
      </c>
      <c r="AV282" s="16" t="s">
        <v>155</v>
      </c>
      <c r="AW282" s="16" t="s">
        <v>33</v>
      </c>
      <c r="AX282" s="16" t="s">
        <v>85</v>
      </c>
      <c r="AY282" s="287" t="s">
        <v>148</v>
      </c>
    </row>
    <row r="283" s="2" customFormat="1" ht="37.8" customHeight="1">
      <c r="A283" s="39"/>
      <c r="B283" s="40"/>
      <c r="C283" s="227" t="s">
        <v>307</v>
      </c>
      <c r="D283" s="227" t="s">
        <v>150</v>
      </c>
      <c r="E283" s="228" t="s">
        <v>308</v>
      </c>
      <c r="F283" s="229" t="s">
        <v>309</v>
      </c>
      <c r="G283" s="230" t="s">
        <v>204</v>
      </c>
      <c r="H283" s="231">
        <v>327.58999999999997</v>
      </c>
      <c r="I283" s="232"/>
      <c r="J283" s="233">
        <f>ROUND(I283*H283,2)</f>
        <v>0</v>
      </c>
      <c r="K283" s="229" t="s">
        <v>154</v>
      </c>
      <c r="L283" s="45"/>
      <c r="M283" s="234" t="s">
        <v>1</v>
      </c>
      <c r="N283" s="235" t="s">
        <v>42</v>
      </c>
      <c r="O283" s="92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155</v>
      </c>
      <c r="AT283" s="238" t="s">
        <v>150</v>
      </c>
      <c r="AU283" s="238" t="s">
        <v>87</v>
      </c>
      <c r="AY283" s="18" t="s">
        <v>148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155</v>
      </c>
      <c r="BM283" s="238" t="s">
        <v>1526</v>
      </c>
    </row>
    <row r="284" s="13" customFormat="1">
      <c r="A284" s="13"/>
      <c r="B284" s="245"/>
      <c r="C284" s="246"/>
      <c r="D284" s="240" t="s">
        <v>159</v>
      </c>
      <c r="E284" s="247" t="s">
        <v>1</v>
      </c>
      <c r="F284" s="248" t="s">
        <v>296</v>
      </c>
      <c r="G284" s="246"/>
      <c r="H284" s="247" t="s">
        <v>1</v>
      </c>
      <c r="I284" s="249"/>
      <c r="J284" s="246"/>
      <c r="K284" s="246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159</v>
      </c>
      <c r="AU284" s="254" t="s">
        <v>87</v>
      </c>
      <c r="AV284" s="13" t="s">
        <v>85</v>
      </c>
      <c r="AW284" s="13" t="s">
        <v>33</v>
      </c>
      <c r="AX284" s="13" t="s">
        <v>77</v>
      </c>
      <c r="AY284" s="254" t="s">
        <v>148</v>
      </c>
    </row>
    <row r="285" s="14" customFormat="1">
      <c r="A285" s="14"/>
      <c r="B285" s="255"/>
      <c r="C285" s="256"/>
      <c r="D285" s="240" t="s">
        <v>159</v>
      </c>
      <c r="E285" s="257" t="s">
        <v>1</v>
      </c>
      <c r="F285" s="258" t="s">
        <v>1527</v>
      </c>
      <c r="G285" s="256"/>
      <c r="H285" s="259">
        <v>327.58999999999997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159</v>
      </c>
      <c r="AU285" s="265" t="s">
        <v>87</v>
      </c>
      <c r="AV285" s="14" t="s">
        <v>87</v>
      </c>
      <c r="AW285" s="14" t="s">
        <v>33</v>
      </c>
      <c r="AX285" s="14" t="s">
        <v>77</v>
      </c>
      <c r="AY285" s="265" t="s">
        <v>148</v>
      </c>
    </row>
    <row r="286" s="16" customFormat="1">
      <c r="A286" s="16"/>
      <c r="B286" s="277"/>
      <c r="C286" s="278"/>
      <c r="D286" s="240" t="s">
        <v>159</v>
      </c>
      <c r="E286" s="279" t="s">
        <v>1</v>
      </c>
      <c r="F286" s="280" t="s">
        <v>185</v>
      </c>
      <c r="G286" s="278"/>
      <c r="H286" s="281">
        <v>327.58999999999997</v>
      </c>
      <c r="I286" s="282"/>
      <c r="J286" s="278"/>
      <c r="K286" s="278"/>
      <c r="L286" s="283"/>
      <c r="M286" s="284"/>
      <c r="N286" s="285"/>
      <c r="O286" s="285"/>
      <c r="P286" s="285"/>
      <c r="Q286" s="285"/>
      <c r="R286" s="285"/>
      <c r="S286" s="285"/>
      <c r="T286" s="28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87" t="s">
        <v>159</v>
      </c>
      <c r="AU286" s="287" t="s">
        <v>87</v>
      </c>
      <c r="AV286" s="16" t="s">
        <v>155</v>
      </c>
      <c r="AW286" s="16" t="s">
        <v>33</v>
      </c>
      <c r="AX286" s="16" t="s">
        <v>85</v>
      </c>
      <c r="AY286" s="287" t="s">
        <v>148</v>
      </c>
    </row>
    <row r="287" s="2" customFormat="1" ht="24.15" customHeight="1">
      <c r="A287" s="39"/>
      <c r="B287" s="40"/>
      <c r="C287" s="227" t="s">
        <v>312</v>
      </c>
      <c r="D287" s="227" t="s">
        <v>150</v>
      </c>
      <c r="E287" s="228" t="s">
        <v>1528</v>
      </c>
      <c r="F287" s="229" t="s">
        <v>1529</v>
      </c>
      <c r="G287" s="230" t="s">
        <v>204</v>
      </c>
      <c r="H287" s="231">
        <v>102.50100000000001</v>
      </c>
      <c r="I287" s="232"/>
      <c r="J287" s="233">
        <f>ROUND(I287*H287,2)</f>
        <v>0</v>
      </c>
      <c r="K287" s="229" t="s">
        <v>154</v>
      </c>
      <c r="L287" s="45"/>
      <c r="M287" s="234" t="s">
        <v>1</v>
      </c>
      <c r="N287" s="235" t="s">
        <v>42</v>
      </c>
      <c r="O287" s="92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155</v>
      </c>
      <c r="AT287" s="238" t="s">
        <v>150</v>
      </c>
      <c r="AU287" s="238" t="s">
        <v>87</v>
      </c>
      <c r="AY287" s="18" t="s">
        <v>148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155</v>
      </c>
      <c r="BM287" s="238" t="s">
        <v>1530</v>
      </c>
    </row>
    <row r="288" s="13" customFormat="1">
      <c r="A288" s="13"/>
      <c r="B288" s="245"/>
      <c r="C288" s="246"/>
      <c r="D288" s="240" t="s">
        <v>159</v>
      </c>
      <c r="E288" s="247" t="s">
        <v>1</v>
      </c>
      <c r="F288" s="248" t="s">
        <v>1517</v>
      </c>
      <c r="G288" s="246"/>
      <c r="H288" s="247" t="s">
        <v>1</v>
      </c>
      <c r="I288" s="249"/>
      <c r="J288" s="246"/>
      <c r="K288" s="246"/>
      <c r="L288" s="250"/>
      <c r="M288" s="251"/>
      <c r="N288" s="252"/>
      <c r="O288" s="252"/>
      <c r="P288" s="252"/>
      <c r="Q288" s="252"/>
      <c r="R288" s="252"/>
      <c r="S288" s="252"/>
      <c r="T288" s="25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4" t="s">
        <v>159</v>
      </c>
      <c r="AU288" s="254" t="s">
        <v>87</v>
      </c>
      <c r="AV288" s="13" t="s">
        <v>85</v>
      </c>
      <c r="AW288" s="13" t="s">
        <v>33</v>
      </c>
      <c r="AX288" s="13" t="s">
        <v>77</v>
      </c>
      <c r="AY288" s="254" t="s">
        <v>148</v>
      </c>
    </row>
    <row r="289" s="13" customFormat="1">
      <c r="A289" s="13"/>
      <c r="B289" s="245"/>
      <c r="C289" s="246"/>
      <c r="D289" s="240" t="s">
        <v>159</v>
      </c>
      <c r="E289" s="247" t="s">
        <v>1</v>
      </c>
      <c r="F289" s="248" t="s">
        <v>1518</v>
      </c>
      <c r="G289" s="246"/>
      <c r="H289" s="247" t="s">
        <v>1</v>
      </c>
      <c r="I289" s="249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159</v>
      </c>
      <c r="AU289" s="254" t="s">
        <v>87</v>
      </c>
      <c r="AV289" s="13" t="s">
        <v>85</v>
      </c>
      <c r="AW289" s="13" t="s">
        <v>33</v>
      </c>
      <c r="AX289" s="13" t="s">
        <v>77</v>
      </c>
      <c r="AY289" s="254" t="s">
        <v>148</v>
      </c>
    </row>
    <row r="290" s="14" customFormat="1">
      <c r="A290" s="14"/>
      <c r="B290" s="255"/>
      <c r="C290" s="256"/>
      <c r="D290" s="240" t="s">
        <v>159</v>
      </c>
      <c r="E290" s="257" t="s">
        <v>1</v>
      </c>
      <c r="F290" s="258" t="s">
        <v>1531</v>
      </c>
      <c r="G290" s="256"/>
      <c r="H290" s="259">
        <v>102.50100000000001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159</v>
      </c>
      <c r="AU290" s="265" t="s">
        <v>87</v>
      </c>
      <c r="AV290" s="14" t="s">
        <v>87</v>
      </c>
      <c r="AW290" s="14" t="s">
        <v>33</v>
      </c>
      <c r="AX290" s="14" t="s">
        <v>77</v>
      </c>
      <c r="AY290" s="265" t="s">
        <v>148</v>
      </c>
    </row>
    <row r="291" s="15" customFormat="1">
      <c r="A291" s="15"/>
      <c r="B291" s="266"/>
      <c r="C291" s="267"/>
      <c r="D291" s="240" t="s">
        <v>159</v>
      </c>
      <c r="E291" s="268" t="s">
        <v>1</v>
      </c>
      <c r="F291" s="269" t="s">
        <v>165</v>
      </c>
      <c r="G291" s="267"/>
      <c r="H291" s="270">
        <v>102.50100000000001</v>
      </c>
      <c r="I291" s="271"/>
      <c r="J291" s="267"/>
      <c r="K291" s="267"/>
      <c r="L291" s="272"/>
      <c r="M291" s="273"/>
      <c r="N291" s="274"/>
      <c r="O291" s="274"/>
      <c r="P291" s="274"/>
      <c r="Q291" s="274"/>
      <c r="R291" s="274"/>
      <c r="S291" s="274"/>
      <c r="T291" s="27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6" t="s">
        <v>159</v>
      </c>
      <c r="AU291" s="276" t="s">
        <v>87</v>
      </c>
      <c r="AV291" s="15" t="s">
        <v>166</v>
      </c>
      <c r="AW291" s="15" t="s">
        <v>33</v>
      </c>
      <c r="AX291" s="15" t="s">
        <v>77</v>
      </c>
      <c r="AY291" s="276" t="s">
        <v>148</v>
      </c>
    </row>
    <row r="292" s="16" customFormat="1">
      <c r="A292" s="16"/>
      <c r="B292" s="277"/>
      <c r="C292" s="278"/>
      <c r="D292" s="240" t="s">
        <v>159</v>
      </c>
      <c r="E292" s="279" t="s">
        <v>1</v>
      </c>
      <c r="F292" s="280" t="s">
        <v>185</v>
      </c>
      <c r="G292" s="278"/>
      <c r="H292" s="281">
        <v>102.50100000000001</v>
      </c>
      <c r="I292" s="282"/>
      <c r="J292" s="278"/>
      <c r="K292" s="278"/>
      <c r="L292" s="283"/>
      <c r="M292" s="284"/>
      <c r="N292" s="285"/>
      <c r="O292" s="285"/>
      <c r="P292" s="285"/>
      <c r="Q292" s="285"/>
      <c r="R292" s="285"/>
      <c r="S292" s="285"/>
      <c r="T292" s="28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7" t="s">
        <v>159</v>
      </c>
      <c r="AU292" s="287" t="s">
        <v>87</v>
      </c>
      <c r="AV292" s="16" t="s">
        <v>155</v>
      </c>
      <c r="AW292" s="16" t="s">
        <v>33</v>
      </c>
      <c r="AX292" s="16" t="s">
        <v>85</v>
      </c>
      <c r="AY292" s="287" t="s">
        <v>148</v>
      </c>
    </row>
    <row r="293" s="2" customFormat="1" ht="33" customHeight="1">
      <c r="A293" s="39"/>
      <c r="B293" s="40"/>
      <c r="C293" s="227" t="s">
        <v>320</v>
      </c>
      <c r="D293" s="227" t="s">
        <v>150</v>
      </c>
      <c r="E293" s="228" t="s">
        <v>313</v>
      </c>
      <c r="F293" s="229" t="s">
        <v>314</v>
      </c>
      <c r="G293" s="230" t="s">
        <v>315</v>
      </c>
      <c r="H293" s="231">
        <v>688.14599999999996</v>
      </c>
      <c r="I293" s="232"/>
      <c r="J293" s="233">
        <f>ROUND(I293*H293,2)</f>
        <v>0</v>
      </c>
      <c r="K293" s="229" t="s">
        <v>154</v>
      </c>
      <c r="L293" s="45"/>
      <c r="M293" s="234" t="s">
        <v>1</v>
      </c>
      <c r="N293" s="235" t="s">
        <v>42</v>
      </c>
      <c r="O293" s="92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155</v>
      </c>
      <c r="AT293" s="238" t="s">
        <v>150</v>
      </c>
      <c r="AU293" s="238" t="s">
        <v>87</v>
      </c>
      <c r="AY293" s="18" t="s">
        <v>148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155</v>
      </c>
      <c r="BM293" s="238" t="s">
        <v>1532</v>
      </c>
    </row>
    <row r="294" s="13" customFormat="1">
      <c r="A294" s="13"/>
      <c r="B294" s="245"/>
      <c r="C294" s="246"/>
      <c r="D294" s="240" t="s">
        <v>159</v>
      </c>
      <c r="E294" s="247" t="s">
        <v>1</v>
      </c>
      <c r="F294" s="248" t="s">
        <v>324</v>
      </c>
      <c r="G294" s="246"/>
      <c r="H294" s="247" t="s">
        <v>1</v>
      </c>
      <c r="I294" s="249"/>
      <c r="J294" s="246"/>
      <c r="K294" s="246"/>
      <c r="L294" s="250"/>
      <c r="M294" s="251"/>
      <c r="N294" s="252"/>
      <c r="O294" s="252"/>
      <c r="P294" s="252"/>
      <c r="Q294" s="252"/>
      <c r="R294" s="252"/>
      <c r="S294" s="252"/>
      <c r="T294" s="25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4" t="s">
        <v>159</v>
      </c>
      <c r="AU294" s="254" t="s">
        <v>87</v>
      </c>
      <c r="AV294" s="13" t="s">
        <v>85</v>
      </c>
      <c r="AW294" s="13" t="s">
        <v>33</v>
      </c>
      <c r="AX294" s="13" t="s">
        <v>77</v>
      </c>
      <c r="AY294" s="254" t="s">
        <v>148</v>
      </c>
    </row>
    <row r="295" s="14" customFormat="1">
      <c r="A295" s="14"/>
      <c r="B295" s="255"/>
      <c r="C295" s="256"/>
      <c r="D295" s="240" t="s">
        <v>159</v>
      </c>
      <c r="E295" s="257" t="s">
        <v>1</v>
      </c>
      <c r="F295" s="258" t="s">
        <v>1533</v>
      </c>
      <c r="G295" s="256"/>
      <c r="H295" s="259">
        <v>426.07400000000001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159</v>
      </c>
      <c r="AU295" s="265" t="s">
        <v>87</v>
      </c>
      <c r="AV295" s="14" t="s">
        <v>87</v>
      </c>
      <c r="AW295" s="14" t="s">
        <v>33</v>
      </c>
      <c r="AX295" s="14" t="s">
        <v>77</v>
      </c>
      <c r="AY295" s="265" t="s">
        <v>148</v>
      </c>
    </row>
    <row r="296" s="14" customFormat="1">
      <c r="A296" s="14"/>
      <c r="B296" s="255"/>
      <c r="C296" s="256"/>
      <c r="D296" s="240" t="s">
        <v>159</v>
      </c>
      <c r="E296" s="257" t="s">
        <v>1</v>
      </c>
      <c r="F296" s="258" t="s">
        <v>1534</v>
      </c>
      <c r="G296" s="256"/>
      <c r="H296" s="259">
        <v>262.072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159</v>
      </c>
      <c r="AU296" s="265" t="s">
        <v>87</v>
      </c>
      <c r="AV296" s="14" t="s">
        <v>87</v>
      </c>
      <c r="AW296" s="14" t="s">
        <v>33</v>
      </c>
      <c r="AX296" s="14" t="s">
        <v>77</v>
      </c>
      <c r="AY296" s="265" t="s">
        <v>148</v>
      </c>
    </row>
    <row r="297" s="16" customFormat="1">
      <c r="A297" s="16"/>
      <c r="B297" s="277"/>
      <c r="C297" s="278"/>
      <c r="D297" s="240" t="s">
        <v>159</v>
      </c>
      <c r="E297" s="279" t="s">
        <v>1</v>
      </c>
      <c r="F297" s="280" t="s">
        <v>185</v>
      </c>
      <c r="G297" s="278"/>
      <c r="H297" s="281">
        <v>688.14599999999996</v>
      </c>
      <c r="I297" s="282"/>
      <c r="J297" s="278"/>
      <c r="K297" s="278"/>
      <c r="L297" s="283"/>
      <c r="M297" s="284"/>
      <c r="N297" s="285"/>
      <c r="O297" s="285"/>
      <c r="P297" s="285"/>
      <c r="Q297" s="285"/>
      <c r="R297" s="285"/>
      <c r="S297" s="285"/>
      <c r="T297" s="28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87" t="s">
        <v>159</v>
      </c>
      <c r="AU297" s="287" t="s">
        <v>87</v>
      </c>
      <c r="AV297" s="16" t="s">
        <v>155</v>
      </c>
      <c r="AW297" s="16" t="s">
        <v>33</v>
      </c>
      <c r="AX297" s="16" t="s">
        <v>85</v>
      </c>
      <c r="AY297" s="287" t="s">
        <v>148</v>
      </c>
    </row>
    <row r="298" s="2" customFormat="1" ht="16.5" customHeight="1">
      <c r="A298" s="39"/>
      <c r="B298" s="40"/>
      <c r="C298" s="227" t="s">
        <v>326</v>
      </c>
      <c r="D298" s="227" t="s">
        <v>150</v>
      </c>
      <c r="E298" s="228" t="s">
        <v>321</v>
      </c>
      <c r="F298" s="229" t="s">
        <v>322</v>
      </c>
      <c r="G298" s="230" t="s">
        <v>204</v>
      </c>
      <c r="H298" s="231">
        <v>532.59199999999998</v>
      </c>
      <c r="I298" s="232"/>
      <c r="J298" s="233">
        <f>ROUND(I298*H298,2)</f>
        <v>0</v>
      </c>
      <c r="K298" s="229" t="s">
        <v>154</v>
      </c>
      <c r="L298" s="45"/>
      <c r="M298" s="234" t="s">
        <v>1</v>
      </c>
      <c r="N298" s="235" t="s">
        <v>42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155</v>
      </c>
      <c r="AT298" s="238" t="s">
        <v>150</v>
      </c>
      <c r="AU298" s="238" t="s">
        <v>87</v>
      </c>
      <c r="AY298" s="18" t="s">
        <v>148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85</v>
      </c>
      <c r="BK298" s="239">
        <f>ROUND(I298*H298,2)</f>
        <v>0</v>
      </c>
      <c r="BL298" s="18" t="s">
        <v>155</v>
      </c>
      <c r="BM298" s="238" t="s">
        <v>1535</v>
      </c>
    </row>
    <row r="299" s="13" customFormat="1">
      <c r="A299" s="13"/>
      <c r="B299" s="245"/>
      <c r="C299" s="246"/>
      <c r="D299" s="240" t="s">
        <v>159</v>
      </c>
      <c r="E299" s="247" t="s">
        <v>1</v>
      </c>
      <c r="F299" s="248" t="s">
        <v>324</v>
      </c>
      <c r="G299" s="246"/>
      <c r="H299" s="247" t="s">
        <v>1</v>
      </c>
      <c r="I299" s="249"/>
      <c r="J299" s="246"/>
      <c r="K299" s="246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159</v>
      </c>
      <c r="AU299" s="254" t="s">
        <v>87</v>
      </c>
      <c r="AV299" s="13" t="s">
        <v>85</v>
      </c>
      <c r="AW299" s="13" t="s">
        <v>33</v>
      </c>
      <c r="AX299" s="13" t="s">
        <v>77</v>
      </c>
      <c r="AY299" s="254" t="s">
        <v>148</v>
      </c>
    </row>
    <row r="300" s="14" customFormat="1">
      <c r="A300" s="14"/>
      <c r="B300" s="255"/>
      <c r="C300" s="256"/>
      <c r="D300" s="240" t="s">
        <v>159</v>
      </c>
      <c r="E300" s="257" t="s">
        <v>1</v>
      </c>
      <c r="F300" s="258" t="s">
        <v>1521</v>
      </c>
      <c r="G300" s="256"/>
      <c r="H300" s="259">
        <v>266.29599999999999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159</v>
      </c>
      <c r="AU300" s="265" t="s">
        <v>87</v>
      </c>
      <c r="AV300" s="14" t="s">
        <v>87</v>
      </c>
      <c r="AW300" s="14" t="s">
        <v>33</v>
      </c>
      <c r="AX300" s="14" t="s">
        <v>77</v>
      </c>
      <c r="AY300" s="265" t="s">
        <v>148</v>
      </c>
    </row>
    <row r="301" s="14" customFormat="1">
      <c r="A301" s="14"/>
      <c r="B301" s="255"/>
      <c r="C301" s="256"/>
      <c r="D301" s="240" t="s">
        <v>159</v>
      </c>
      <c r="E301" s="257" t="s">
        <v>1</v>
      </c>
      <c r="F301" s="258" t="s">
        <v>1536</v>
      </c>
      <c r="G301" s="256"/>
      <c r="H301" s="259">
        <v>163.79499999999999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159</v>
      </c>
      <c r="AU301" s="265" t="s">
        <v>87</v>
      </c>
      <c r="AV301" s="14" t="s">
        <v>87</v>
      </c>
      <c r="AW301" s="14" t="s">
        <v>33</v>
      </c>
      <c r="AX301" s="14" t="s">
        <v>77</v>
      </c>
      <c r="AY301" s="265" t="s">
        <v>148</v>
      </c>
    </row>
    <row r="302" s="13" customFormat="1">
      <c r="A302" s="13"/>
      <c r="B302" s="245"/>
      <c r="C302" s="246"/>
      <c r="D302" s="240" t="s">
        <v>159</v>
      </c>
      <c r="E302" s="247" t="s">
        <v>1</v>
      </c>
      <c r="F302" s="248" t="s">
        <v>860</v>
      </c>
      <c r="G302" s="246"/>
      <c r="H302" s="247" t="s">
        <v>1</v>
      </c>
      <c r="I302" s="249"/>
      <c r="J302" s="246"/>
      <c r="K302" s="246"/>
      <c r="L302" s="250"/>
      <c r="M302" s="251"/>
      <c r="N302" s="252"/>
      <c r="O302" s="252"/>
      <c r="P302" s="252"/>
      <c r="Q302" s="252"/>
      <c r="R302" s="252"/>
      <c r="S302" s="252"/>
      <c r="T302" s="25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4" t="s">
        <v>159</v>
      </c>
      <c r="AU302" s="254" t="s">
        <v>87</v>
      </c>
      <c r="AV302" s="13" t="s">
        <v>85</v>
      </c>
      <c r="AW302" s="13" t="s">
        <v>33</v>
      </c>
      <c r="AX302" s="13" t="s">
        <v>77</v>
      </c>
      <c r="AY302" s="254" t="s">
        <v>148</v>
      </c>
    </row>
    <row r="303" s="14" customFormat="1">
      <c r="A303" s="14"/>
      <c r="B303" s="255"/>
      <c r="C303" s="256"/>
      <c r="D303" s="240" t="s">
        <v>159</v>
      </c>
      <c r="E303" s="257" t="s">
        <v>1</v>
      </c>
      <c r="F303" s="258" t="s">
        <v>1537</v>
      </c>
      <c r="G303" s="256"/>
      <c r="H303" s="259">
        <v>102.50100000000001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159</v>
      </c>
      <c r="AU303" s="265" t="s">
        <v>87</v>
      </c>
      <c r="AV303" s="14" t="s">
        <v>87</v>
      </c>
      <c r="AW303" s="14" t="s">
        <v>33</v>
      </c>
      <c r="AX303" s="14" t="s">
        <v>77</v>
      </c>
      <c r="AY303" s="265" t="s">
        <v>148</v>
      </c>
    </row>
    <row r="304" s="16" customFormat="1">
      <c r="A304" s="16"/>
      <c r="B304" s="277"/>
      <c r="C304" s="278"/>
      <c r="D304" s="240" t="s">
        <v>159</v>
      </c>
      <c r="E304" s="279" t="s">
        <v>1</v>
      </c>
      <c r="F304" s="280" t="s">
        <v>185</v>
      </c>
      <c r="G304" s="278"/>
      <c r="H304" s="281">
        <v>532.59199999999998</v>
      </c>
      <c r="I304" s="282"/>
      <c r="J304" s="278"/>
      <c r="K304" s="278"/>
      <c r="L304" s="283"/>
      <c r="M304" s="284"/>
      <c r="N304" s="285"/>
      <c r="O304" s="285"/>
      <c r="P304" s="285"/>
      <c r="Q304" s="285"/>
      <c r="R304" s="285"/>
      <c r="S304" s="285"/>
      <c r="T304" s="28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87" t="s">
        <v>159</v>
      </c>
      <c r="AU304" s="287" t="s">
        <v>87</v>
      </c>
      <c r="AV304" s="16" t="s">
        <v>155</v>
      </c>
      <c r="AW304" s="16" t="s">
        <v>33</v>
      </c>
      <c r="AX304" s="16" t="s">
        <v>85</v>
      </c>
      <c r="AY304" s="287" t="s">
        <v>148</v>
      </c>
    </row>
    <row r="305" s="2" customFormat="1" ht="24.15" customHeight="1">
      <c r="A305" s="39"/>
      <c r="B305" s="40"/>
      <c r="C305" s="227" t="s">
        <v>362</v>
      </c>
      <c r="D305" s="227" t="s">
        <v>150</v>
      </c>
      <c r="E305" s="228" t="s">
        <v>327</v>
      </c>
      <c r="F305" s="229" t="s">
        <v>328</v>
      </c>
      <c r="G305" s="230" t="s">
        <v>204</v>
      </c>
      <c r="H305" s="231">
        <v>345.39499999999998</v>
      </c>
      <c r="I305" s="232"/>
      <c r="J305" s="233">
        <f>ROUND(I305*H305,2)</f>
        <v>0</v>
      </c>
      <c r="K305" s="229" t="s">
        <v>154</v>
      </c>
      <c r="L305" s="45"/>
      <c r="M305" s="234" t="s">
        <v>1</v>
      </c>
      <c r="N305" s="235" t="s">
        <v>42</v>
      </c>
      <c r="O305" s="92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155</v>
      </c>
      <c r="AT305" s="238" t="s">
        <v>150</v>
      </c>
      <c r="AU305" s="238" t="s">
        <v>87</v>
      </c>
      <c r="AY305" s="18" t="s">
        <v>148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85</v>
      </c>
      <c r="BK305" s="239">
        <f>ROUND(I305*H305,2)</f>
        <v>0</v>
      </c>
      <c r="BL305" s="18" t="s">
        <v>155</v>
      </c>
      <c r="BM305" s="238" t="s">
        <v>1538</v>
      </c>
    </row>
    <row r="306" s="13" customFormat="1">
      <c r="A306" s="13"/>
      <c r="B306" s="245"/>
      <c r="C306" s="246"/>
      <c r="D306" s="240" t="s">
        <v>159</v>
      </c>
      <c r="E306" s="247" t="s">
        <v>1</v>
      </c>
      <c r="F306" s="248" t="s">
        <v>330</v>
      </c>
      <c r="G306" s="246"/>
      <c r="H306" s="247" t="s">
        <v>1</v>
      </c>
      <c r="I306" s="249"/>
      <c r="J306" s="246"/>
      <c r="K306" s="246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159</v>
      </c>
      <c r="AU306" s="254" t="s">
        <v>87</v>
      </c>
      <c r="AV306" s="13" t="s">
        <v>85</v>
      </c>
      <c r="AW306" s="13" t="s">
        <v>33</v>
      </c>
      <c r="AX306" s="13" t="s">
        <v>77</v>
      </c>
      <c r="AY306" s="254" t="s">
        <v>148</v>
      </c>
    </row>
    <row r="307" s="14" customFormat="1">
      <c r="A307" s="14"/>
      <c r="B307" s="255"/>
      <c r="C307" s="256"/>
      <c r="D307" s="240" t="s">
        <v>159</v>
      </c>
      <c r="E307" s="257" t="s">
        <v>1</v>
      </c>
      <c r="F307" s="258" t="s">
        <v>1539</v>
      </c>
      <c r="G307" s="256"/>
      <c r="H307" s="259">
        <v>532.59199999999998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159</v>
      </c>
      <c r="AU307" s="265" t="s">
        <v>87</v>
      </c>
      <c r="AV307" s="14" t="s">
        <v>87</v>
      </c>
      <c r="AW307" s="14" t="s">
        <v>33</v>
      </c>
      <c r="AX307" s="14" t="s">
        <v>77</v>
      </c>
      <c r="AY307" s="265" t="s">
        <v>148</v>
      </c>
    </row>
    <row r="308" s="15" customFormat="1">
      <c r="A308" s="15"/>
      <c r="B308" s="266"/>
      <c r="C308" s="267"/>
      <c r="D308" s="240" t="s">
        <v>159</v>
      </c>
      <c r="E308" s="268" t="s">
        <v>1</v>
      </c>
      <c r="F308" s="269" t="s">
        <v>165</v>
      </c>
      <c r="G308" s="267"/>
      <c r="H308" s="270">
        <v>532.59199999999998</v>
      </c>
      <c r="I308" s="271"/>
      <c r="J308" s="267"/>
      <c r="K308" s="267"/>
      <c r="L308" s="272"/>
      <c r="M308" s="273"/>
      <c r="N308" s="274"/>
      <c r="O308" s="274"/>
      <c r="P308" s="274"/>
      <c r="Q308" s="274"/>
      <c r="R308" s="274"/>
      <c r="S308" s="274"/>
      <c r="T308" s="27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6" t="s">
        <v>159</v>
      </c>
      <c r="AU308" s="276" t="s">
        <v>87</v>
      </c>
      <c r="AV308" s="15" t="s">
        <v>166</v>
      </c>
      <c r="AW308" s="15" t="s">
        <v>33</v>
      </c>
      <c r="AX308" s="15" t="s">
        <v>77</v>
      </c>
      <c r="AY308" s="276" t="s">
        <v>148</v>
      </c>
    </row>
    <row r="309" s="13" customFormat="1">
      <c r="A309" s="13"/>
      <c r="B309" s="245"/>
      <c r="C309" s="246"/>
      <c r="D309" s="240" t="s">
        <v>159</v>
      </c>
      <c r="E309" s="247" t="s">
        <v>1</v>
      </c>
      <c r="F309" s="248" t="s">
        <v>339</v>
      </c>
      <c r="G309" s="246"/>
      <c r="H309" s="247" t="s">
        <v>1</v>
      </c>
      <c r="I309" s="249"/>
      <c r="J309" s="246"/>
      <c r="K309" s="246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159</v>
      </c>
      <c r="AU309" s="254" t="s">
        <v>87</v>
      </c>
      <c r="AV309" s="13" t="s">
        <v>85</v>
      </c>
      <c r="AW309" s="13" t="s">
        <v>33</v>
      </c>
      <c r="AX309" s="13" t="s">
        <v>77</v>
      </c>
      <c r="AY309" s="254" t="s">
        <v>148</v>
      </c>
    </row>
    <row r="310" s="13" customFormat="1">
      <c r="A310" s="13"/>
      <c r="B310" s="245"/>
      <c r="C310" s="246"/>
      <c r="D310" s="240" t="s">
        <v>159</v>
      </c>
      <c r="E310" s="247" t="s">
        <v>1</v>
      </c>
      <c r="F310" s="248" t="s">
        <v>178</v>
      </c>
      <c r="G310" s="246"/>
      <c r="H310" s="247" t="s">
        <v>1</v>
      </c>
      <c r="I310" s="249"/>
      <c r="J310" s="246"/>
      <c r="K310" s="246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159</v>
      </c>
      <c r="AU310" s="254" t="s">
        <v>87</v>
      </c>
      <c r="AV310" s="13" t="s">
        <v>85</v>
      </c>
      <c r="AW310" s="13" t="s">
        <v>33</v>
      </c>
      <c r="AX310" s="13" t="s">
        <v>77</v>
      </c>
      <c r="AY310" s="254" t="s">
        <v>148</v>
      </c>
    </row>
    <row r="311" s="14" customFormat="1">
      <c r="A311" s="14"/>
      <c r="B311" s="255"/>
      <c r="C311" s="256"/>
      <c r="D311" s="240" t="s">
        <v>159</v>
      </c>
      <c r="E311" s="257" t="s">
        <v>1</v>
      </c>
      <c r="F311" s="258" t="s">
        <v>1540</v>
      </c>
      <c r="G311" s="256"/>
      <c r="H311" s="259">
        <v>-1.786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159</v>
      </c>
      <c r="AU311" s="265" t="s">
        <v>87</v>
      </c>
      <c r="AV311" s="14" t="s">
        <v>87</v>
      </c>
      <c r="AW311" s="14" t="s">
        <v>33</v>
      </c>
      <c r="AX311" s="14" t="s">
        <v>77</v>
      </c>
      <c r="AY311" s="265" t="s">
        <v>148</v>
      </c>
    </row>
    <row r="312" s="13" customFormat="1">
      <c r="A312" s="13"/>
      <c r="B312" s="245"/>
      <c r="C312" s="246"/>
      <c r="D312" s="240" t="s">
        <v>159</v>
      </c>
      <c r="E312" s="247" t="s">
        <v>1</v>
      </c>
      <c r="F312" s="248" t="s">
        <v>181</v>
      </c>
      <c r="G312" s="246"/>
      <c r="H312" s="247" t="s">
        <v>1</v>
      </c>
      <c r="I312" s="249"/>
      <c r="J312" s="246"/>
      <c r="K312" s="246"/>
      <c r="L312" s="250"/>
      <c r="M312" s="251"/>
      <c r="N312" s="252"/>
      <c r="O312" s="252"/>
      <c r="P312" s="252"/>
      <c r="Q312" s="252"/>
      <c r="R312" s="252"/>
      <c r="S312" s="252"/>
      <c r="T312" s="25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4" t="s">
        <v>159</v>
      </c>
      <c r="AU312" s="254" t="s">
        <v>87</v>
      </c>
      <c r="AV312" s="13" t="s">
        <v>85</v>
      </c>
      <c r="AW312" s="13" t="s">
        <v>33</v>
      </c>
      <c r="AX312" s="13" t="s">
        <v>77</v>
      </c>
      <c r="AY312" s="254" t="s">
        <v>148</v>
      </c>
    </row>
    <row r="313" s="14" customFormat="1">
      <c r="A313" s="14"/>
      <c r="B313" s="255"/>
      <c r="C313" s="256"/>
      <c r="D313" s="240" t="s">
        <v>159</v>
      </c>
      <c r="E313" s="257" t="s">
        <v>1</v>
      </c>
      <c r="F313" s="258" t="s">
        <v>1541</v>
      </c>
      <c r="G313" s="256"/>
      <c r="H313" s="259">
        <v>-1.4750000000000001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159</v>
      </c>
      <c r="AU313" s="265" t="s">
        <v>87</v>
      </c>
      <c r="AV313" s="14" t="s">
        <v>87</v>
      </c>
      <c r="AW313" s="14" t="s">
        <v>33</v>
      </c>
      <c r="AX313" s="14" t="s">
        <v>77</v>
      </c>
      <c r="AY313" s="265" t="s">
        <v>148</v>
      </c>
    </row>
    <row r="314" s="13" customFormat="1">
      <c r="A314" s="13"/>
      <c r="B314" s="245"/>
      <c r="C314" s="246"/>
      <c r="D314" s="240" t="s">
        <v>159</v>
      </c>
      <c r="E314" s="247" t="s">
        <v>1</v>
      </c>
      <c r="F314" s="248" t="s">
        <v>184</v>
      </c>
      <c r="G314" s="246"/>
      <c r="H314" s="247" t="s">
        <v>1</v>
      </c>
      <c r="I314" s="249"/>
      <c r="J314" s="246"/>
      <c r="K314" s="246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159</v>
      </c>
      <c r="AU314" s="254" t="s">
        <v>87</v>
      </c>
      <c r="AV314" s="13" t="s">
        <v>85</v>
      </c>
      <c r="AW314" s="13" t="s">
        <v>33</v>
      </c>
      <c r="AX314" s="13" t="s">
        <v>77</v>
      </c>
      <c r="AY314" s="254" t="s">
        <v>148</v>
      </c>
    </row>
    <row r="315" s="14" customFormat="1">
      <c r="A315" s="14"/>
      <c r="B315" s="255"/>
      <c r="C315" s="256"/>
      <c r="D315" s="240" t="s">
        <v>159</v>
      </c>
      <c r="E315" s="257" t="s">
        <v>1</v>
      </c>
      <c r="F315" s="258" t="s">
        <v>1542</v>
      </c>
      <c r="G315" s="256"/>
      <c r="H315" s="259">
        <v>-0.221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159</v>
      </c>
      <c r="AU315" s="265" t="s">
        <v>87</v>
      </c>
      <c r="AV315" s="14" t="s">
        <v>87</v>
      </c>
      <c r="AW315" s="14" t="s">
        <v>33</v>
      </c>
      <c r="AX315" s="14" t="s">
        <v>77</v>
      </c>
      <c r="AY315" s="265" t="s">
        <v>148</v>
      </c>
    </row>
    <row r="316" s="13" customFormat="1">
      <c r="A316" s="13"/>
      <c r="B316" s="245"/>
      <c r="C316" s="246"/>
      <c r="D316" s="240" t="s">
        <v>159</v>
      </c>
      <c r="E316" s="247" t="s">
        <v>1</v>
      </c>
      <c r="F316" s="248" t="s">
        <v>178</v>
      </c>
      <c r="G316" s="246"/>
      <c r="H316" s="247" t="s">
        <v>1</v>
      </c>
      <c r="I316" s="249"/>
      <c r="J316" s="246"/>
      <c r="K316" s="246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159</v>
      </c>
      <c r="AU316" s="254" t="s">
        <v>87</v>
      </c>
      <c r="AV316" s="13" t="s">
        <v>85</v>
      </c>
      <c r="AW316" s="13" t="s">
        <v>33</v>
      </c>
      <c r="AX316" s="13" t="s">
        <v>77</v>
      </c>
      <c r="AY316" s="254" t="s">
        <v>148</v>
      </c>
    </row>
    <row r="317" s="14" customFormat="1">
      <c r="A317" s="14"/>
      <c r="B317" s="255"/>
      <c r="C317" s="256"/>
      <c r="D317" s="240" t="s">
        <v>159</v>
      </c>
      <c r="E317" s="257" t="s">
        <v>1</v>
      </c>
      <c r="F317" s="258" t="s">
        <v>1543</v>
      </c>
      <c r="G317" s="256"/>
      <c r="H317" s="259">
        <v>-0.96799999999999997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5" t="s">
        <v>159</v>
      </c>
      <c r="AU317" s="265" t="s">
        <v>87</v>
      </c>
      <c r="AV317" s="14" t="s">
        <v>87</v>
      </c>
      <c r="AW317" s="14" t="s">
        <v>33</v>
      </c>
      <c r="AX317" s="14" t="s">
        <v>77</v>
      </c>
      <c r="AY317" s="265" t="s">
        <v>148</v>
      </c>
    </row>
    <row r="318" s="13" customFormat="1">
      <c r="A318" s="13"/>
      <c r="B318" s="245"/>
      <c r="C318" s="246"/>
      <c r="D318" s="240" t="s">
        <v>159</v>
      </c>
      <c r="E318" s="247" t="s">
        <v>1</v>
      </c>
      <c r="F318" s="248" t="s">
        <v>181</v>
      </c>
      <c r="G318" s="246"/>
      <c r="H318" s="247" t="s">
        <v>1</v>
      </c>
      <c r="I318" s="249"/>
      <c r="J318" s="246"/>
      <c r="K318" s="246"/>
      <c r="L318" s="250"/>
      <c r="M318" s="251"/>
      <c r="N318" s="252"/>
      <c r="O318" s="252"/>
      <c r="P318" s="252"/>
      <c r="Q318" s="252"/>
      <c r="R318" s="252"/>
      <c r="S318" s="252"/>
      <c r="T318" s="25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4" t="s">
        <v>159</v>
      </c>
      <c r="AU318" s="254" t="s">
        <v>87</v>
      </c>
      <c r="AV318" s="13" t="s">
        <v>85</v>
      </c>
      <c r="AW318" s="13" t="s">
        <v>33</v>
      </c>
      <c r="AX318" s="13" t="s">
        <v>77</v>
      </c>
      <c r="AY318" s="254" t="s">
        <v>148</v>
      </c>
    </row>
    <row r="319" s="14" customFormat="1">
      <c r="A319" s="14"/>
      <c r="B319" s="255"/>
      <c r="C319" s="256"/>
      <c r="D319" s="240" t="s">
        <v>159</v>
      </c>
      <c r="E319" s="257" t="s">
        <v>1</v>
      </c>
      <c r="F319" s="258" t="s">
        <v>1544</v>
      </c>
      <c r="G319" s="256"/>
      <c r="H319" s="259">
        <v>-0.70899999999999996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159</v>
      </c>
      <c r="AU319" s="265" t="s">
        <v>87</v>
      </c>
      <c r="AV319" s="14" t="s">
        <v>87</v>
      </c>
      <c r="AW319" s="14" t="s">
        <v>33</v>
      </c>
      <c r="AX319" s="14" t="s">
        <v>77</v>
      </c>
      <c r="AY319" s="265" t="s">
        <v>148</v>
      </c>
    </row>
    <row r="320" s="13" customFormat="1">
      <c r="A320" s="13"/>
      <c r="B320" s="245"/>
      <c r="C320" s="246"/>
      <c r="D320" s="240" t="s">
        <v>159</v>
      </c>
      <c r="E320" s="247" t="s">
        <v>1</v>
      </c>
      <c r="F320" s="248" t="s">
        <v>184</v>
      </c>
      <c r="G320" s="246"/>
      <c r="H320" s="247" t="s">
        <v>1</v>
      </c>
      <c r="I320" s="249"/>
      <c r="J320" s="246"/>
      <c r="K320" s="246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159</v>
      </c>
      <c r="AU320" s="254" t="s">
        <v>87</v>
      </c>
      <c r="AV320" s="13" t="s">
        <v>85</v>
      </c>
      <c r="AW320" s="13" t="s">
        <v>33</v>
      </c>
      <c r="AX320" s="13" t="s">
        <v>77</v>
      </c>
      <c r="AY320" s="254" t="s">
        <v>148</v>
      </c>
    </row>
    <row r="321" s="14" customFormat="1">
      <c r="A321" s="14"/>
      <c r="B321" s="255"/>
      <c r="C321" s="256"/>
      <c r="D321" s="240" t="s">
        <v>159</v>
      </c>
      <c r="E321" s="257" t="s">
        <v>1</v>
      </c>
      <c r="F321" s="258" t="s">
        <v>1545</v>
      </c>
      <c r="G321" s="256"/>
      <c r="H321" s="259">
        <v>-0.027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159</v>
      </c>
      <c r="AU321" s="265" t="s">
        <v>87</v>
      </c>
      <c r="AV321" s="14" t="s">
        <v>87</v>
      </c>
      <c r="AW321" s="14" t="s">
        <v>33</v>
      </c>
      <c r="AX321" s="14" t="s">
        <v>77</v>
      </c>
      <c r="AY321" s="265" t="s">
        <v>148</v>
      </c>
    </row>
    <row r="322" s="14" customFormat="1">
      <c r="A322" s="14"/>
      <c r="B322" s="255"/>
      <c r="C322" s="256"/>
      <c r="D322" s="240" t="s">
        <v>159</v>
      </c>
      <c r="E322" s="257" t="s">
        <v>1</v>
      </c>
      <c r="F322" s="258" t="s">
        <v>1546</v>
      </c>
      <c r="G322" s="256"/>
      <c r="H322" s="259">
        <v>-45.094999999999999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159</v>
      </c>
      <c r="AU322" s="265" t="s">
        <v>87</v>
      </c>
      <c r="AV322" s="14" t="s">
        <v>87</v>
      </c>
      <c r="AW322" s="14" t="s">
        <v>33</v>
      </c>
      <c r="AX322" s="14" t="s">
        <v>77</v>
      </c>
      <c r="AY322" s="265" t="s">
        <v>148</v>
      </c>
    </row>
    <row r="323" s="14" customFormat="1">
      <c r="A323" s="14"/>
      <c r="B323" s="255"/>
      <c r="C323" s="256"/>
      <c r="D323" s="240" t="s">
        <v>159</v>
      </c>
      <c r="E323" s="257" t="s">
        <v>1</v>
      </c>
      <c r="F323" s="258" t="s">
        <v>1547</v>
      </c>
      <c r="G323" s="256"/>
      <c r="H323" s="259">
        <v>-35.393999999999998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5" t="s">
        <v>159</v>
      </c>
      <c r="AU323" s="265" t="s">
        <v>87</v>
      </c>
      <c r="AV323" s="14" t="s">
        <v>87</v>
      </c>
      <c r="AW323" s="14" t="s">
        <v>33</v>
      </c>
      <c r="AX323" s="14" t="s">
        <v>77</v>
      </c>
      <c r="AY323" s="265" t="s">
        <v>148</v>
      </c>
    </row>
    <row r="324" s="14" customFormat="1">
      <c r="A324" s="14"/>
      <c r="B324" s="255"/>
      <c r="C324" s="256"/>
      <c r="D324" s="240" t="s">
        <v>159</v>
      </c>
      <c r="E324" s="257" t="s">
        <v>1</v>
      </c>
      <c r="F324" s="258" t="s">
        <v>1548</v>
      </c>
      <c r="G324" s="256"/>
      <c r="H324" s="259">
        <v>-25.559999999999999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5" t="s">
        <v>159</v>
      </c>
      <c r="AU324" s="265" t="s">
        <v>87</v>
      </c>
      <c r="AV324" s="14" t="s">
        <v>87</v>
      </c>
      <c r="AW324" s="14" t="s">
        <v>33</v>
      </c>
      <c r="AX324" s="14" t="s">
        <v>77</v>
      </c>
      <c r="AY324" s="265" t="s">
        <v>148</v>
      </c>
    </row>
    <row r="325" s="14" customFormat="1">
      <c r="A325" s="14"/>
      <c r="B325" s="255"/>
      <c r="C325" s="256"/>
      <c r="D325" s="240" t="s">
        <v>159</v>
      </c>
      <c r="E325" s="257" t="s">
        <v>1</v>
      </c>
      <c r="F325" s="258" t="s">
        <v>1549</v>
      </c>
      <c r="G325" s="256"/>
      <c r="H325" s="259">
        <v>-15.385999999999999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159</v>
      </c>
      <c r="AU325" s="265" t="s">
        <v>87</v>
      </c>
      <c r="AV325" s="14" t="s">
        <v>87</v>
      </c>
      <c r="AW325" s="14" t="s">
        <v>33</v>
      </c>
      <c r="AX325" s="14" t="s">
        <v>77</v>
      </c>
      <c r="AY325" s="265" t="s">
        <v>148</v>
      </c>
    </row>
    <row r="326" s="14" customFormat="1">
      <c r="A326" s="14"/>
      <c r="B326" s="255"/>
      <c r="C326" s="256"/>
      <c r="D326" s="240" t="s">
        <v>159</v>
      </c>
      <c r="E326" s="257" t="s">
        <v>1</v>
      </c>
      <c r="F326" s="258" t="s">
        <v>1550</v>
      </c>
      <c r="G326" s="256"/>
      <c r="H326" s="259">
        <v>-5.1289999999999996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159</v>
      </c>
      <c r="AU326" s="265" t="s">
        <v>87</v>
      </c>
      <c r="AV326" s="14" t="s">
        <v>87</v>
      </c>
      <c r="AW326" s="14" t="s">
        <v>33</v>
      </c>
      <c r="AX326" s="14" t="s">
        <v>77</v>
      </c>
      <c r="AY326" s="265" t="s">
        <v>148</v>
      </c>
    </row>
    <row r="327" s="15" customFormat="1">
      <c r="A327" s="15"/>
      <c r="B327" s="266"/>
      <c r="C327" s="267"/>
      <c r="D327" s="240" t="s">
        <v>159</v>
      </c>
      <c r="E327" s="268" t="s">
        <v>1</v>
      </c>
      <c r="F327" s="269" t="s">
        <v>165</v>
      </c>
      <c r="G327" s="267"/>
      <c r="H327" s="270">
        <v>-131.75</v>
      </c>
      <c r="I327" s="271"/>
      <c r="J327" s="267"/>
      <c r="K327" s="267"/>
      <c r="L327" s="272"/>
      <c r="M327" s="273"/>
      <c r="N327" s="274"/>
      <c r="O327" s="274"/>
      <c r="P327" s="274"/>
      <c r="Q327" s="274"/>
      <c r="R327" s="274"/>
      <c r="S327" s="274"/>
      <c r="T327" s="27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6" t="s">
        <v>159</v>
      </c>
      <c r="AU327" s="276" t="s">
        <v>87</v>
      </c>
      <c r="AV327" s="15" t="s">
        <v>166</v>
      </c>
      <c r="AW327" s="15" t="s">
        <v>33</v>
      </c>
      <c r="AX327" s="15" t="s">
        <v>77</v>
      </c>
      <c r="AY327" s="276" t="s">
        <v>148</v>
      </c>
    </row>
    <row r="328" s="13" customFormat="1">
      <c r="A328" s="13"/>
      <c r="B328" s="245"/>
      <c r="C328" s="246"/>
      <c r="D328" s="240" t="s">
        <v>159</v>
      </c>
      <c r="E328" s="247" t="s">
        <v>1</v>
      </c>
      <c r="F328" s="248" t="s">
        <v>350</v>
      </c>
      <c r="G328" s="246"/>
      <c r="H328" s="247" t="s">
        <v>1</v>
      </c>
      <c r="I328" s="249"/>
      <c r="J328" s="246"/>
      <c r="K328" s="246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159</v>
      </c>
      <c r="AU328" s="254" t="s">
        <v>87</v>
      </c>
      <c r="AV328" s="13" t="s">
        <v>85</v>
      </c>
      <c r="AW328" s="13" t="s">
        <v>33</v>
      </c>
      <c r="AX328" s="13" t="s">
        <v>77</v>
      </c>
      <c r="AY328" s="254" t="s">
        <v>148</v>
      </c>
    </row>
    <row r="329" s="13" customFormat="1">
      <c r="A329" s="13"/>
      <c r="B329" s="245"/>
      <c r="C329" s="246"/>
      <c r="D329" s="240" t="s">
        <v>159</v>
      </c>
      <c r="E329" s="247" t="s">
        <v>1</v>
      </c>
      <c r="F329" s="248" t="s">
        <v>1551</v>
      </c>
      <c r="G329" s="246"/>
      <c r="H329" s="247" t="s">
        <v>1</v>
      </c>
      <c r="I329" s="249"/>
      <c r="J329" s="246"/>
      <c r="K329" s="246"/>
      <c r="L329" s="250"/>
      <c r="M329" s="251"/>
      <c r="N329" s="252"/>
      <c r="O329" s="252"/>
      <c r="P329" s="252"/>
      <c r="Q329" s="252"/>
      <c r="R329" s="252"/>
      <c r="S329" s="252"/>
      <c r="T329" s="25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4" t="s">
        <v>159</v>
      </c>
      <c r="AU329" s="254" t="s">
        <v>87</v>
      </c>
      <c r="AV329" s="13" t="s">
        <v>85</v>
      </c>
      <c r="AW329" s="13" t="s">
        <v>33</v>
      </c>
      <c r="AX329" s="13" t="s">
        <v>77</v>
      </c>
      <c r="AY329" s="254" t="s">
        <v>148</v>
      </c>
    </row>
    <row r="330" s="13" customFormat="1">
      <c r="A330" s="13"/>
      <c r="B330" s="245"/>
      <c r="C330" s="246"/>
      <c r="D330" s="240" t="s">
        <v>159</v>
      </c>
      <c r="E330" s="247" t="s">
        <v>1</v>
      </c>
      <c r="F330" s="248" t="s">
        <v>178</v>
      </c>
      <c r="G330" s="246"/>
      <c r="H330" s="247" t="s">
        <v>1</v>
      </c>
      <c r="I330" s="249"/>
      <c r="J330" s="246"/>
      <c r="K330" s="246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159</v>
      </c>
      <c r="AU330" s="254" t="s">
        <v>87</v>
      </c>
      <c r="AV330" s="13" t="s">
        <v>85</v>
      </c>
      <c r="AW330" s="13" t="s">
        <v>33</v>
      </c>
      <c r="AX330" s="13" t="s">
        <v>77</v>
      </c>
      <c r="AY330" s="254" t="s">
        <v>148</v>
      </c>
    </row>
    <row r="331" s="14" customFormat="1">
      <c r="A331" s="14"/>
      <c r="B331" s="255"/>
      <c r="C331" s="256"/>
      <c r="D331" s="240" t="s">
        <v>159</v>
      </c>
      <c r="E331" s="257" t="s">
        <v>1</v>
      </c>
      <c r="F331" s="258" t="s">
        <v>1552</v>
      </c>
      <c r="G331" s="256"/>
      <c r="H331" s="259">
        <v>-11.962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5" t="s">
        <v>159</v>
      </c>
      <c r="AU331" s="265" t="s">
        <v>87</v>
      </c>
      <c r="AV331" s="14" t="s">
        <v>87</v>
      </c>
      <c r="AW331" s="14" t="s">
        <v>33</v>
      </c>
      <c r="AX331" s="14" t="s">
        <v>77</v>
      </c>
      <c r="AY331" s="265" t="s">
        <v>148</v>
      </c>
    </row>
    <row r="332" s="13" customFormat="1">
      <c r="A332" s="13"/>
      <c r="B332" s="245"/>
      <c r="C332" s="246"/>
      <c r="D332" s="240" t="s">
        <v>159</v>
      </c>
      <c r="E332" s="247" t="s">
        <v>1</v>
      </c>
      <c r="F332" s="248" t="s">
        <v>181</v>
      </c>
      <c r="G332" s="246"/>
      <c r="H332" s="247" t="s">
        <v>1</v>
      </c>
      <c r="I332" s="249"/>
      <c r="J332" s="246"/>
      <c r="K332" s="246"/>
      <c r="L332" s="250"/>
      <c r="M332" s="251"/>
      <c r="N332" s="252"/>
      <c r="O332" s="252"/>
      <c r="P332" s="252"/>
      <c r="Q332" s="252"/>
      <c r="R332" s="252"/>
      <c r="S332" s="252"/>
      <c r="T332" s="25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4" t="s">
        <v>159</v>
      </c>
      <c r="AU332" s="254" t="s">
        <v>87</v>
      </c>
      <c r="AV332" s="13" t="s">
        <v>85</v>
      </c>
      <c r="AW332" s="13" t="s">
        <v>33</v>
      </c>
      <c r="AX332" s="13" t="s">
        <v>77</v>
      </c>
      <c r="AY332" s="254" t="s">
        <v>148</v>
      </c>
    </row>
    <row r="333" s="14" customFormat="1">
      <c r="A333" s="14"/>
      <c r="B333" s="255"/>
      <c r="C333" s="256"/>
      <c r="D333" s="240" t="s">
        <v>159</v>
      </c>
      <c r="E333" s="257" t="s">
        <v>1</v>
      </c>
      <c r="F333" s="258" t="s">
        <v>1553</v>
      </c>
      <c r="G333" s="256"/>
      <c r="H333" s="259">
        <v>-10.667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159</v>
      </c>
      <c r="AU333" s="265" t="s">
        <v>87</v>
      </c>
      <c r="AV333" s="14" t="s">
        <v>87</v>
      </c>
      <c r="AW333" s="14" t="s">
        <v>33</v>
      </c>
      <c r="AX333" s="14" t="s">
        <v>77</v>
      </c>
      <c r="AY333" s="265" t="s">
        <v>148</v>
      </c>
    </row>
    <row r="334" s="13" customFormat="1">
      <c r="A334" s="13"/>
      <c r="B334" s="245"/>
      <c r="C334" s="246"/>
      <c r="D334" s="240" t="s">
        <v>159</v>
      </c>
      <c r="E334" s="247" t="s">
        <v>1</v>
      </c>
      <c r="F334" s="248" t="s">
        <v>184</v>
      </c>
      <c r="G334" s="246"/>
      <c r="H334" s="247" t="s">
        <v>1</v>
      </c>
      <c r="I334" s="249"/>
      <c r="J334" s="246"/>
      <c r="K334" s="246"/>
      <c r="L334" s="250"/>
      <c r="M334" s="251"/>
      <c r="N334" s="252"/>
      <c r="O334" s="252"/>
      <c r="P334" s="252"/>
      <c r="Q334" s="252"/>
      <c r="R334" s="252"/>
      <c r="S334" s="252"/>
      <c r="T334" s="25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4" t="s">
        <v>159</v>
      </c>
      <c r="AU334" s="254" t="s">
        <v>87</v>
      </c>
      <c r="AV334" s="13" t="s">
        <v>85</v>
      </c>
      <c r="AW334" s="13" t="s">
        <v>33</v>
      </c>
      <c r="AX334" s="13" t="s">
        <v>77</v>
      </c>
      <c r="AY334" s="254" t="s">
        <v>148</v>
      </c>
    </row>
    <row r="335" s="14" customFormat="1">
      <c r="A335" s="14"/>
      <c r="B335" s="255"/>
      <c r="C335" s="256"/>
      <c r="D335" s="240" t="s">
        <v>159</v>
      </c>
      <c r="E335" s="257" t="s">
        <v>1</v>
      </c>
      <c r="F335" s="258" t="s">
        <v>1554</v>
      </c>
      <c r="G335" s="256"/>
      <c r="H335" s="259">
        <v>-1.9870000000000001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159</v>
      </c>
      <c r="AU335" s="265" t="s">
        <v>87</v>
      </c>
      <c r="AV335" s="14" t="s">
        <v>87</v>
      </c>
      <c r="AW335" s="14" t="s">
        <v>33</v>
      </c>
      <c r="AX335" s="14" t="s">
        <v>77</v>
      </c>
      <c r="AY335" s="265" t="s">
        <v>148</v>
      </c>
    </row>
    <row r="336" s="13" customFormat="1">
      <c r="A336" s="13"/>
      <c r="B336" s="245"/>
      <c r="C336" s="246"/>
      <c r="D336" s="240" t="s">
        <v>159</v>
      </c>
      <c r="E336" s="247" t="s">
        <v>1</v>
      </c>
      <c r="F336" s="248" t="s">
        <v>178</v>
      </c>
      <c r="G336" s="246"/>
      <c r="H336" s="247" t="s">
        <v>1</v>
      </c>
      <c r="I336" s="249"/>
      <c r="J336" s="246"/>
      <c r="K336" s="246"/>
      <c r="L336" s="250"/>
      <c r="M336" s="251"/>
      <c r="N336" s="252"/>
      <c r="O336" s="252"/>
      <c r="P336" s="252"/>
      <c r="Q336" s="252"/>
      <c r="R336" s="252"/>
      <c r="S336" s="252"/>
      <c r="T336" s="25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4" t="s">
        <v>159</v>
      </c>
      <c r="AU336" s="254" t="s">
        <v>87</v>
      </c>
      <c r="AV336" s="13" t="s">
        <v>85</v>
      </c>
      <c r="AW336" s="13" t="s">
        <v>33</v>
      </c>
      <c r="AX336" s="13" t="s">
        <v>77</v>
      </c>
      <c r="AY336" s="254" t="s">
        <v>148</v>
      </c>
    </row>
    <row r="337" s="14" customFormat="1">
      <c r="A337" s="14"/>
      <c r="B337" s="255"/>
      <c r="C337" s="256"/>
      <c r="D337" s="240" t="s">
        <v>159</v>
      </c>
      <c r="E337" s="257" t="s">
        <v>1</v>
      </c>
      <c r="F337" s="258" t="s">
        <v>1555</v>
      </c>
      <c r="G337" s="256"/>
      <c r="H337" s="259">
        <v>-5.5999999999999996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5" t="s">
        <v>159</v>
      </c>
      <c r="AU337" s="265" t="s">
        <v>87</v>
      </c>
      <c r="AV337" s="14" t="s">
        <v>87</v>
      </c>
      <c r="AW337" s="14" t="s">
        <v>33</v>
      </c>
      <c r="AX337" s="14" t="s">
        <v>77</v>
      </c>
      <c r="AY337" s="265" t="s">
        <v>148</v>
      </c>
    </row>
    <row r="338" s="13" customFormat="1">
      <c r="A338" s="13"/>
      <c r="B338" s="245"/>
      <c r="C338" s="246"/>
      <c r="D338" s="240" t="s">
        <v>159</v>
      </c>
      <c r="E338" s="247" t="s">
        <v>1</v>
      </c>
      <c r="F338" s="248" t="s">
        <v>181</v>
      </c>
      <c r="G338" s="246"/>
      <c r="H338" s="247" t="s">
        <v>1</v>
      </c>
      <c r="I338" s="249"/>
      <c r="J338" s="246"/>
      <c r="K338" s="246"/>
      <c r="L338" s="250"/>
      <c r="M338" s="251"/>
      <c r="N338" s="252"/>
      <c r="O338" s="252"/>
      <c r="P338" s="252"/>
      <c r="Q338" s="252"/>
      <c r="R338" s="252"/>
      <c r="S338" s="252"/>
      <c r="T338" s="25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4" t="s">
        <v>159</v>
      </c>
      <c r="AU338" s="254" t="s">
        <v>87</v>
      </c>
      <c r="AV338" s="13" t="s">
        <v>85</v>
      </c>
      <c r="AW338" s="13" t="s">
        <v>33</v>
      </c>
      <c r="AX338" s="13" t="s">
        <v>77</v>
      </c>
      <c r="AY338" s="254" t="s">
        <v>148</v>
      </c>
    </row>
    <row r="339" s="14" customFormat="1">
      <c r="A339" s="14"/>
      <c r="B339" s="255"/>
      <c r="C339" s="256"/>
      <c r="D339" s="240" t="s">
        <v>159</v>
      </c>
      <c r="E339" s="257" t="s">
        <v>1</v>
      </c>
      <c r="F339" s="258" t="s">
        <v>1556</v>
      </c>
      <c r="G339" s="256"/>
      <c r="H339" s="259">
        <v>-4.4400000000000004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5" t="s">
        <v>159</v>
      </c>
      <c r="AU339" s="265" t="s">
        <v>87</v>
      </c>
      <c r="AV339" s="14" t="s">
        <v>87</v>
      </c>
      <c r="AW339" s="14" t="s">
        <v>33</v>
      </c>
      <c r="AX339" s="14" t="s">
        <v>77</v>
      </c>
      <c r="AY339" s="265" t="s">
        <v>148</v>
      </c>
    </row>
    <row r="340" s="13" customFormat="1">
      <c r="A340" s="13"/>
      <c r="B340" s="245"/>
      <c r="C340" s="246"/>
      <c r="D340" s="240" t="s">
        <v>159</v>
      </c>
      <c r="E340" s="247" t="s">
        <v>1</v>
      </c>
      <c r="F340" s="248" t="s">
        <v>1557</v>
      </c>
      <c r="G340" s="246"/>
      <c r="H340" s="247" t="s">
        <v>1</v>
      </c>
      <c r="I340" s="249"/>
      <c r="J340" s="246"/>
      <c r="K340" s="246"/>
      <c r="L340" s="250"/>
      <c r="M340" s="251"/>
      <c r="N340" s="252"/>
      <c r="O340" s="252"/>
      <c r="P340" s="252"/>
      <c r="Q340" s="252"/>
      <c r="R340" s="252"/>
      <c r="S340" s="252"/>
      <c r="T340" s="25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4" t="s">
        <v>159</v>
      </c>
      <c r="AU340" s="254" t="s">
        <v>87</v>
      </c>
      <c r="AV340" s="13" t="s">
        <v>85</v>
      </c>
      <c r="AW340" s="13" t="s">
        <v>33</v>
      </c>
      <c r="AX340" s="13" t="s">
        <v>77</v>
      </c>
      <c r="AY340" s="254" t="s">
        <v>148</v>
      </c>
    </row>
    <row r="341" s="13" customFormat="1">
      <c r="A341" s="13"/>
      <c r="B341" s="245"/>
      <c r="C341" s="246"/>
      <c r="D341" s="240" t="s">
        <v>159</v>
      </c>
      <c r="E341" s="247" t="s">
        <v>1</v>
      </c>
      <c r="F341" s="248" t="s">
        <v>178</v>
      </c>
      <c r="G341" s="246"/>
      <c r="H341" s="247" t="s">
        <v>1</v>
      </c>
      <c r="I341" s="249"/>
      <c r="J341" s="246"/>
      <c r="K341" s="246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159</v>
      </c>
      <c r="AU341" s="254" t="s">
        <v>87</v>
      </c>
      <c r="AV341" s="13" t="s">
        <v>85</v>
      </c>
      <c r="AW341" s="13" t="s">
        <v>33</v>
      </c>
      <c r="AX341" s="13" t="s">
        <v>77</v>
      </c>
      <c r="AY341" s="254" t="s">
        <v>148</v>
      </c>
    </row>
    <row r="342" s="14" customFormat="1">
      <c r="A342" s="14"/>
      <c r="B342" s="255"/>
      <c r="C342" s="256"/>
      <c r="D342" s="240" t="s">
        <v>159</v>
      </c>
      <c r="E342" s="257" t="s">
        <v>1</v>
      </c>
      <c r="F342" s="258" t="s">
        <v>1558</v>
      </c>
      <c r="G342" s="256"/>
      <c r="H342" s="259">
        <v>-5.5960000000000001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5" t="s">
        <v>159</v>
      </c>
      <c r="AU342" s="265" t="s">
        <v>87</v>
      </c>
      <c r="AV342" s="14" t="s">
        <v>87</v>
      </c>
      <c r="AW342" s="14" t="s">
        <v>33</v>
      </c>
      <c r="AX342" s="14" t="s">
        <v>77</v>
      </c>
      <c r="AY342" s="265" t="s">
        <v>148</v>
      </c>
    </row>
    <row r="343" s="13" customFormat="1">
      <c r="A343" s="13"/>
      <c r="B343" s="245"/>
      <c r="C343" s="246"/>
      <c r="D343" s="240" t="s">
        <v>159</v>
      </c>
      <c r="E343" s="247" t="s">
        <v>1</v>
      </c>
      <c r="F343" s="248" t="s">
        <v>181</v>
      </c>
      <c r="G343" s="246"/>
      <c r="H343" s="247" t="s">
        <v>1</v>
      </c>
      <c r="I343" s="249"/>
      <c r="J343" s="246"/>
      <c r="K343" s="246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159</v>
      </c>
      <c r="AU343" s="254" t="s">
        <v>87</v>
      </c>
      <c r="AV343" s="13" t="s">
        <v>85</v>
      </c>
      <c r="AW343" s="13" t="s">
        <v>33</v>
      </c>
      <c r="AX343" s="13" t="s">
        <v>77</v>
      </c>
      <c r="AY343" s="254" t="s">
        <v>148</v>
      </c>
    </row>
    <row r="344" s="14" customFormat="1">
      <c r="A344" s="14"/>
      <c r="B344" s="255"/>
      <c r="C344" s="256"/>
      <c r="D344" s="240" t="s">
        <v>159</v>
      </c>
      <c r="E344" s="257" t="s">
        <v>1</v>
      </c>
      <c r="F344" s="258" t="s">
        <v>1559</v>
      </c>
      <c r="G344" s="256"/>
      <c r="H344" s="259">
        <v>-4.1040000000000001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159</v>
      </c>
      <c r="AU344" s="265" t="s">
        <v>87</v>
      </c>
      <c r="AV344" s="14" t="s">
        <v>87</v>
      </c>
      <c r="AW344" s="14" t="s">
        <v>33</v>
      </c>
      <c r="AX344" s="14" t="s">
        <v>77</v>
      </c>
      <c r="AY344" s="265" t="s">
        <v>148</v>
      </c>
    </row>
    <row r="345" s="13" customFormat="1">
      <c r="A345" s="13"/>
      <c r="B345" s="245"/>
      <c r="C345" s="246"/>
      <c r="D345" s="240" t="s">
        <v>159</v>
      </c>
      <c r="E345" s="247" t="s">
        <v>1</v>
      </c>
      <c r="F345" s="248" t="s">
        <v>184</v>
      </c>
      <c r="G345" s="246"/>
      <c r="H345" s="247" t="s">
        <v>1</v>
      </c>
      <c r="I345" s="249"/>
      <c r="J345" s="246"/>
      <c r="K345" s="246"/>
      <c r="L345" s="250"/>
      <c r="M345" s="251"/>
      <c r="N345" s="252"/>
      <c r="O345" s="252"/>
      <c r="P345" s="252"/>
      <c r="Q345" s="252"/>
      <c r="R345" s="252"/>
      <c r="S345" s="252"/>
      <c r="T345" s="25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4" t="s">
        <v>159</v>
      </c>
      <c r="AU345" s="254" t="s">
        <v>87</v>
      </c>
      <c r="AV345" s="13" t="s">
        <v>85</v>
      </c>
      <c r="AW345" s="13" t="s">
        <v>33</v>
      </c>
      <c r="AX345" s="13" t="s">
        <v>77</v>
      </c>
      <c r="AY345" s="254" t="s">
        <v>148</v>
      </c>
    </row>
    <row r="346" s="14" customFormat="1">
      <c r="A346" s="14"/>
      <c r="B346" s="255"/>
      <c r="C346" s="256"/>
      <c r="D346" s="240" t="s">
        <v>159</v>
      </c>
      <c r="E346" s="257" t="s">
        <v>1</v>
      </c>
      <c r="F346" s="258" t="s">
        <v>1560</v>
      </c>
      <c r="G346" s="256"/>
      <c r="H346" s="259">
        <v>-0.36099999999999999</v>
      </c>
      <c r="I346" s="260"/>
      <c r="J346" s="256"/>
      <c r="K346" s="256"/>
      <c r="L346" s="261"/>
      <c r="M346" s="262"/>
      <c r="N346" s="263"/>
      <c r="O346" s="263"/>
      <c r="P346" s="263"/>
      <c r="Q346" s="263"/>
      <c r="R346" s="263"/>
      <c r="S346" s="263"/>
      <c r="T346" s="26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5" t="s">
        <v>159</v>
      </c>
      <c r="AU346" s="265" t="s">
        <v>87</v>
      </c>
      <c r="AV346" s="14" t="s">
        <v>87</v>
      </c>
      <c r="AW346" s="14" t="s">
        <v>33</v>
      </c>
      <c r="AX346" s="14" t="s">
        <v>77</v>
      </c>
      <c r="AY346" s="265" t="s">
        <v>148</v>
      </c>
    </row>
    <row r="347" s="13" customFormat="1">
      <c r="A347" s="13"/>
      <c r="B347" s="245"/>
      <c r="C347" s="246"/>
      <c r="D347" s="240" t="s">
        <v>159</v>
      </c>
      <c r="E347" s="247" t="s">
        <v>1</v>
      </c>
      <c r="F347" s="248" t="s">
        <v>178</v>
      </c>
      <c r="G347" s="246"/>
      <c r="H347" s="247" t="s">
        <v>1</v>
      </c>
      <c r="I347" s="249"/>
      <c r="J347" s="246"/>
      <c r="K347" s="246"/>
      <c r="L347" s="250"/>
      <c r="M347" s="251"/>
      <c r="N347" s="252"/>
      <c r="O347" s="252"/>
      <c r="P347" s="252"/>
      <c r="Q347" s="252"/>
      <c r="R347" s="252"/>
      <c r="S347" s="252"/>
      <c r="T347" s="25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4" t="s">
        <v>159</v>
      </c>
      <c r="AU347" s="254" t="s">
        <v>87</v>
      </c>
      <c r="AV347" s="13" t="s">
        <v>85</v>
      </c>
      <c r="AW347" s="13" t="s">
        <v>33</v>
      </c>
      <c r="AX347" s="13" t="s">
        <v>77</v>
      </c>
      <c r="AY347" s="254" t="s">
        <v>148</v>
      </c>
    </row>
    <row r="348" s="14" customFormat="1">
      <c r="A348" s="14"/>
      <c r="B348" s="255"/>
      <c r="C348" s="256"/>
      <c r="D348" s="240" t="s">
        <v>159</v>
      </c>
      <c r="E348" s="257" t="s">
        <v>1</v>
      </c>
      <c r="F348" s="258" t="s">
        <v>1561</v>
      </c>
      <c r="G348" s="256"/>
      <c r="H348" s="259">
        <v>-6.1689999999999996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159</v>
      </c>
      <c r="AU348" s="265" t="s">
        <v>87</v>
      </c>
      <c r="AV348" s="14" t="s">
        <v>87</v>
      </c>
      <c r="AW348" s="14" t="s">
        <v>33</v>
      </c>
      <c r="AX348" s="14" t="s">
        <v>77</v>
      </c>
      <c r="AY348" s="265" t="s">
        <v>148</v>
      </c>
    </row>
    <row r="349" s="13" customFormat="1">
      <c r="A349" s="13"/>
      <c r="B349" s="245"/>
      <c r="C349" s="246"/>
      <c r="D349" s="240" t="s">
        <v>159</v>
      </c>
      <c r="E349" s="247" t="s">
        <v>1</v>
      </c>
      <c r="F349" s="248" t="s">
        <v>181</v>
      </c>
      <c r="G349" s="246"/>
      <c r="H349" s="247" t="s">
        <v>1</v>
      </c>
      <c r="I349" s="249"/>
      <c r="J349" s="246"/>
      <c r="K349" s="246"/>
      <c r="L349" s="250"/>
      <c r="M349" s="251"/>
      <c r="N349" s="252"/>
      <c r="O349" s="252"/>
      <c r="P349" s="252"/>
      <c r="Q349" s="252"/>
      <c r="R349" s="252"/>
      <c r="S349" s="252"/>
      <c r="T349" s="25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4" t="s">
        <v>159</v>
      </c>
      <c r="AU349" s="254" t="s">
        <v>87</v>
      </c>
      <c r="AV349" s="13" t="s">
        <v>85</v>
      </c>
      <c r="AW349" s="13" t="s">
        <v>33</v>
      </c>
      <c r="AX349" s="13" t="s">
        <v>77</v>
      </c>
      <c r="AY349" s="254" t="s">
        <v>148</v>
      </c>
    </row>
    <row r="350" s="14" customFormat="1">
      <c r="A350" s="14"/>
      <c r="B350" s="255"/>
      <c r="C350" s="256"/>
      <c r="D350" s="240" t="s">
        <v>159</v>
      </c>
      <c r="E350" s="257" t="s">
        <v>1</v>
      </c>
      <c r="F350" s="258" t="s">
        <v>1562</v>
      </c>
      <c r="G350" s="256"/>
      <c r="H350" s="259">
        <v>-4.29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5" t="s">
        <v>159</v>
      </c>
      <c r="AU350" s="265" t="s">
        <v>87</v>
      </c>
      <c r="AV350" s="14" t="s">
        <v>87</v>
      </c>
      <c r="AW350" s="14" t="s">
        <v>33</v>
      </c>
      <c r="AX350" s="14" t="s">
        <v>77</v>
      </c>
      <c r="AY350" s="265" t="s">
        <v>148</v>
      </c>
    </row>
    <row r="351" s="13" customFormat="1">
      <c r="A351" s="13"/>
      <c r="B351" s="245"/>
      <c r="C351" s="246"/>
      <c r="D351" s="240" t="s">
        <v>159</v>
      </c>
      <c r="E351" s="247" t="s">
        <v>1</v>
      </c>
      <c r="F351" s="248" t="s">
        <v>184</v>
      </c>
      <c r="G351" s="246"/>
      <c r="H351" s="247" t="s">
        <v>1</v>
      </c>
      <c r="I351" s="249"/>
      <c r="J351" s="246"/>
      <c r="K351" s="246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159</v>
      </c>
      <c r="AU351" s="254" t="s">
        <v>87</v>
      </c>
      <c r="AV351" s="13" t="s">
        <v>85</v>
      </c>
      <c r="AW351" s="13" t="s">
        <v>33</v>
      </c>
      <c r="AX351" s="13" t="s">
        <v>77</v>
      </c>
      <c r="AY351" s="254" t="s">
        <v>148</v>
      </c>
    </row>
    <row r="352" s="14" customFormat="1">
      <c r="A352" s="14"/>
      <c r="B352" s="255"/>
      <c r="C352" s="256"/>
      <c r="D352" s="240" t="s">
        <v>159</v>
      </c>
      <c r="E352" s="257" t="s">
        <v>1</v>
      </c>
      <c r="F352" s="258" t="s">
        <v>1563</v>
      </c>
      <c r="G352" s="256"/>
      <c r="H352" s="259">
        <v>-0.27100000000000002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5" t="s">
        <v>159</v>
      </c>
      <c r="AU352" s="265" t="s">
        <v>87</v>
      </c>
      <c r="AV352" s="14" t="s">
        <v>87</v>
      </c>
      <c r="AW352" s="14" t="s">
        <v>33</v>
      </c>
      <c r="AX352" s="14" t="s">
        <v>77</v>
      </c>
      <c r="AY352" s="265" t="s">
        <v>148</v>
      </c>
    </row>
    <row r="353" s="15" customFormat="1">
      <c r="A353" s="15"/>
      <c r="B353" s="266"/>
      <c r="C353" s="267"/>
      <c r="D353" s="240" t="s">
        <v>159</v>
      </c>
      <c r="E353" s="268" t="s">
        <v>1</v>
      </c>
      <c r="F353" s="269" t="s">
        <v>165</v>
      </c>
      <c r="G353" s="267"/>
      <c r="H353" s="270">
        <v>-55.447000000000003</v>
      </c>
      <c r="I353" s="271"/>
      <c r="J353" s="267"/>
      <c r="K353" s="267"/>
      <c r="L353" s="272"/>
      <c r="M353" s="273"/>
      <c r="N353" s="274"/>
      <c r="O353" s="274"/>
      <c r="P353" s="274"/>
      <c r="Q353" s="274"/>
      <c r="R353" s="274"/>
      <c r="S353" s="274"/>
      <c r="T353" s="27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6" t="s">
        <v>159</v>
      </c>
      <c r="AU353" s="276" t="s">
        <v>87</v>
      </c>
      <c r="AV353" s="15" t="s">
        <v>166</v>
      </c>
      <c r="AW353" s="15" t="s">
        <v>33</v>
      </c>
      <c r="AX353" s="15" t="s">
        <v>77</v>
      </c>
      <c r="AY353" s="276" t="s">
        <v>148</v>
      </c>
    </row>
    <row r="354" s="16" customFormat="1">
      <c r="A354" s="16"/>
      <c r="B354" s="277"/>
      <c r="C354" s="278"/>
      <c r="D354" s="240" t="s">
        <v>159</v>
      </c>
      <c r="E354" s="279" t="s">
        <v>1</v>
      </c>
      <c r="F354" s="280" t="s">
        <v>185</v>
      </c>
      <c r="G354" s="278"/>
      <c r="H354" s="281">
        <v>345.39499999999998</v>
      </c>
      <c r="I354" s="282"/>
      <c r="J354" s="278"/>
      <c r="K354" s="278"/>
      <c r="L354" s="283"/>
      <c r="M354" s="284"/>
      <c r="N354" s="285"/>
      <c r="O354" s="285"/>
      <c r="P354" s="285"/>
      <c r="Q354" s="285"/>
      <c r="R354" s="285"/>
      <c r="S354" s="285"/>
      <c r="T354" s="28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87" t="s">
        <v>159</v>
      </c>
      <c r="AU354" s="287" t="s">
        <v>87</v>
      </c>
      <c r="AV354" s="16" t="s">
        <v>155</v>
      </c>
      <c r="AW354" s="16" t="s">
        <v>33</v>
      </c>
      <c r="AX354" s="16" t="s">
        <v>85</v>
      </c>
      <c r="AY354" s="287" t="s">
        <v>148</v>
      </c>
    </row>
    <row r="355" s="13" customFormat="1">
      <c r="A355" s="13"/>
      <c r="B355" s="245"/>
      <c r="C355" s="246"/>
      <c r="D355" s="240" t="s">
        <v>159</v>
      </c>
      <c r="E355" s="247" t="s">
        <v>1</v>
      </c>
      <c r="F355" s="248" t="s">
        <v>359</v>
      </c>
      <c r="G355" s="246"/>
      <c r="H355" s="247" t="s">
        <v>1</v>
      </c>
      <c r="I355" s="249"/>
      <c r="J355" s="246"/>
      <c r="K355" s="246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159</v>
      </c>
      <c r="AU355" s="254" t="s">
        <v>87</v>
      </c>
      <c r="AV355" s="13" t="s">
        <v>85</v>
      </c>
      <c r="AW355" s="13" t="s">
        <v>33</v>
      </c>
      <c r="AX355" s="13" t="s">
        <v>77</v>
      </c>
      <c r="AY355" s="254" t="s">
        <v>148</v>
      </c>
    </row>
    <row r="356" s="13" customFormat="1">
      <c r="A356" s="13"/>
      <c r="B356" s="245"/>
      <c r="C356" s="246"/>
      <c r="D356" s="240" t="s">
        <v>159</v>
      </c>
      <c r="E356" s="247" t="s">
        <v>1</v>
      </c>
      <c r="F356" s="248" t="s">
        <v>178</v>
      </c>
      <c r="G356" s="246"/>
      <c r="H356" s="247" t="s">
        <v>1</v>
      </c>
      <c r="I356" s="249"/>
      <c r="J356" s="246"/>
      <c r="K356" s="246"/>
      <c r="L356" s="250"/>
      <c r="M356" s="251"/>
      <c r="N356" s="252"/>
      <c r="O356" s="252"/>
      <c r="P356" s="252"/>
      <c r="Q356" s="252"/>
      <c r="R356" s="252"/>
      <c r="S356" s="252"/>
      <c r="T356" s="25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4" t="s">
        <v>159</v>
      </c>
      <c r="AU356" s="254" t="s">
        <v>87</v>
      </c>
      <c r="AV356" s="13" t="s">
        <v>85</v>
      </c>
      <c r="AW356" s="13" t="s">
        <v>33</v>
      </c>
      <c r="AX356" s="13" t="s">
        <v>77</v>
      </c>
      <c r="AY356" s="254" t="s">
        <v>148</v>
      </c>
    </row>
    <row r="357" s="14" customFormat="1">
      <c r="A357" s="14"/>
      <c r="B357" s="255"/>
      <c r="C357" s="256"/>
      <c r="D357" s="240" t="s">
        <v>159</v>
      </c>
      <c r="E357" s="257" t="s">
        <v>1</v>
      </c>
      <c r="F357" s="258" t="s">
        <v>1564</v>
      </c>
      <c r="G357" s="256"/>
      <c r="H357" s="259">
        <v>94.5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159</v>
      </c>
      <c r="AU357" s="265" t="s">
        <v>87</v>
      </c>
      <c r="AV357" s="14" t="s">
        <v>87</v>
      </c>
      <c r="AW357" s="14" t="s">
        <v>33</v>
      </c>
      <c r="AX357" s="14" t="s">
        <v>77</v>
      </c>
      <c r="AY357" s="265" t="s">
        <v>148</v>
      </c>
    </row>
    <row r="358" s="13" customFormat="1">
      <c r="A358" s="13"/>
      <c r="B358" s="245"/>
      <c r="C358" s="246"/>
      <c r="D358" s="240" t="s">
        <v>159</v>
      </c>
      <c r="E358" s="247" t="s">
        <v>1</v>
      </c>
      <c r="F358" s="248" t="s">
        <v>181</v>
      </c>
      <c r="G358" s="246"/>
      <c r="H358" s="247" t="s">
        <v>1</v>
      </c>
      <c r="I358" s="249"/>
      <c r="J358" s="246"/>
      <c r="K358" s="246"/>
      <c r="L358" s="250"/>
      <c r="M358" s="251"/>
      <c r="N358" s="252"/>
      <c r="O358" s="252"/>
      <c r="P358" s="252"/>
      <c r="Q358" s="252"/>
      <c r="R358" s="252"/>
      <c r="S358" s="252"/>
      <c r="T358" s="25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4" t="s">
        <v>159</v>
      </c>
      <c r="AU358" s="254" t="s">
        <v>87</v>
      </c>
      <c r="AV358" s="13" t="s">
        <v>85</v>
      </c>
      <c r="AW358" s="13" t="s">
        <v>33</v>
      </c>
      <c r="AX358" s="13" t="s">
        <v>77</v>
      </c>
      <c r="AY358" s="254" t="s">
        <v>148</v>
      </c>
    </row>
    <row r="359" s="14" customFormat="1">
      <c r="A359" s="14"/>
      <c r="B359" s="255"/>
      <c r="C359" s="256"/>
      <c r="D359" s="240" t="s">
        <v>159</v>
      </c>
      <c r="E359" s="257" t="s">
        <v>1</v>
      </c>
      <c r="F359" s="258" t="s">
        <v>1565</v>
      </c>
      <c r="G359" s="256"/>
      <c r="H359" s="259">
        <v>76.066000000000002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5" t="s">
        <v>159</v>
      </c>
      <c r="AU359" s="265" t="s">
        <v>87</v>
      </c>
      <c r="AV359" s="14" t="s">
        <v>87</v>
      </c>
      <c r="AW359" s="14" t="s">
        <v>33</v>
      </c>
      <c r="AX359" s="14" t="s">
        <v>77</v>
      </c>
      <c r="AY359" s="265" t="s">
        <v>148</v>
      </c>
    </row>
    <row r="360" s="13" customFormat="1">
      <c r="A360" s="13"/>
      <c r="B360" s="245"/>
      <c r="C360" s="246"/>
      <c r="D360" s="240" t="s">
        <v>159</v>
      </c>
      <c r="E360" s="247" t="s">
        <v>1</v>
      </c>
      <c r="F360" s="248" t="s">
        <v>184</v>
      </c>
      <c r="G360" s="246"/>
      <c r="H360" s="247" t="s">
        <v>1</v>
      </c>
      <c r="I360" s="249"/>
      <c r="J360" s="246"/>
      <c r="K360" s="246"/>
      <c r="L360" s="250"/>
      <c r="M360" s="251"/>
      <c r="N360" s="252"/>
      <c r="O360" s="252"/>
      <c r="P360" s="252"/>
      <c r="Q360" s="252"/>
      <c r="R360" s="252"/>
      <c r="S360" s="252"/>
      <c r="T360" s="25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4" t="s">
        <v>159</v>
      </c>
      <c r="AU360" s="254" t="s">
        <v>87</v>
      </c>
      <c r="AV360" s="13" t="s">
        <v>85</v>
      </c>
      <c r="AW360" s="13" t="s">
        <v>33</v>
      </c>
      <c r="AX360" s="13" t="s">
        <v>77</v>
      </c>
      <c r="AY360" s="254" t="s">
        <v>148</v>
      </c>
    </row>
    <row r="361" s="14" customFormat="1">
      <c r="A361" s="14"/>
      <c r="B361" s="255"/>
      <c r="C361" s="256"/>
      <c r="D361" s="240" t="s">
        <v>159</v>
      </c>
      <c r="E361" s="257" t="s">
        <v>1</v>
      </c>
      <c r="F361" s="258" t="s">
        <v>1566</v>
      </c>
      <c r="G361" s="256"/>
      <c r="H361" s="259">
        <v>13.408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159</v>
      </c>
      <c r="AU361" s="265" t="s">
        <v>87</v>
      </c>
      <c r="AV361" s="14" t="s">
        <v>87</v>
      </c>
      <c r="AW361" s="14" t="s">
        <v>33</v>
      </c>
      <c r="AX361" s="14" t="s">
        <v>77</v>
      </c>
      <c r="AY361" s="265" t="s">
        <v>148</v>
      </c>
    </row>
    <row r="362" s="13" customFormat="1">
      <c r="A362" s="13"/>
      <c r="B362" s="245"/>
      <c r="C362" s="246"/>
      <c r="D362" s="240" t="s">
        <v>159</v>
      </c>
      <c r="E362" s="247" t="s">
        <v>1</v>
      </c>
      <c r="F362" s="248" t="s">
        <v>178</v>
      </c>
      <c r="G362" s="246"/>
      <c r="H362" s="247" t="s">
        <v>1</v>
      </c>
      <c r="I362" s="249"/>
      <c r="J362" s="246"/>
      <c r="K362" s="246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159</v>
      </c>
      <c r="AU362" s="254" t="s">
        <v>87</v>
      </c>
      <c r="AV362" s="13" t="s">
        <v>85</v>
      </c>
      <c r="AW362" s="13" t="s">
        <v>33</v>
      </c>
      <c r="AX362" s="13" t="s">
        <v>77</v>
      </c>
      <c r="AY362" s="254" t="s">
        <v>148</v>
      </c>
    </row>
    <row r="363" s="14" customFormat="1">
      <c r="A363" s="14"/>
      <c r="B363" s="255"/>
      <c r="C363" s="256"/>
      <c r="D363" s="240" t="s">
        <v>159</v>
      </c>
      <c r="E363" s="257" t="s">
        <v>1</v>
      </c>
      <c r="F363" s="258" t="s">
        <v>1567</v>
      </c>
      <c r="G363" s="256"/>
      <c r="H363" s="259">
        <v>33.817999999999998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159</v>
      </c>
      <c r="AU363" s="265" t="s">
        <v>87</v>
      </c>
      <c r="AV363" s="14" t="s">
        <v>87</v>
      </c>
      <c r="AW363" s="14" t="s">
        <v>33</v>
      </c>
      <c r="AX363" s="14" t="s">
        <v>77</v>
      </c>
      <c r="AY363" s="265" t="s">
        <v>148</v>
      </c>
    </row>
    <row r="364" s="13" customFormat="1">
      <c r="A364" s="13"/>
      <c r="B364" s="245"/>
      <c r="C364" s="246"/>
      <c r="D364" s="240" t="s">
        <v>159</v>
      </c>
      <c r="E364" s="247" t="s">
        <v>1</v>
      </c>
      <c r="F364" s="248" t="s">
        <v>181</v>
      </c>
      <c r="G364" s="246"/>
      <c r="H364" s="247" t="s">
        <v>1</v>
      </c>
      <c r="I364" s="249"/>
      <c r="J364" s="246"/>
      <c r="K364" s="246"/>
      <c r="L364" s="250"/>
      <c r="M364" s="251"/>
      <c r="N364" s="252"/>
      <c r="O364" s="252"/>
      <c r="P364" s="252"/>
      <c r="Q364" s="252"/>
      <c r="R364" s="252"/>
      <c r="S364" s="252"/>
      <c r="T364" s="25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4" t="s">
        <v>159</v>
      </c>
      <c r="AU364" s="254" t="s">
        <v>87</v>
      </c>
      <c r="AV364" s="13" t="s">
        <v>85</v>
      </c>
      <c r="AW364" s="13" t="s">
        <v>33</v>
      </c>
      <c r="AX364" s="13" t="s">
        <v>77</v>
      </c>
      <c r="AY364" s="254" t="s">
        <v>148</v>
      </c>
    </row>
    <row r="365" s="14" customFormat="1">
      <c r="A365" s="14"/>
      <c r="B365" s="255"/>
      <c r="C365" s="256"/>
      <c r="D365" s="240" t="s">
        <v>159</v>
      </c>
      <c r="E365" s="257" t="s">
        <v>1</v>
      </c>
      <c r="F365" s="258" t="s">
        <v>1568</v>
      </c>
      <c r="G365" s="256"/>
      <c r="H365" s="259">
        <v>25.102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5" t="s">
        <v>159</v>
      </c>
      <c r="AU365" s="265" t="s">
        <v>87</v>
      </c>
      <c r="AV365" s="14" t="s">
        <v>87</v>
      </c>
      <c r="AW365" s="14" t="s">
        <v>33</v>
      </c>
      <c r="AX365" s="14" t="s">
        <v>77</v>
      </c>
      <c r="AY365" s="265" t="s">
        <v>148</v>
      </c>
    </row>
    <row r="366" s="15" customFormat="1">
      <c r="A366" s="15"/>
      <c r="B366" s="266"/>
      <c r="C366" s="267"/>
      <c r="D366" s="240" t="s">
        <v>159</v>
      </c>
      <c r="E366" s="268" t="s">
        <v>1</v>
      </c>
      <c r="F366" s="269" t="s">
        <v>165</v>
      </c>
      <c r="G366" s="267"/>
      <c r="H366" s="270">
        <v>242.89400000000001</v>
      </c>
      <c r="I366" s="271"/>
      <c r="J366" s="267"/>
      <c r="K366" s="267"/>
      <c r="L366" s="272"/>
      <c r="M366" s="273"/>
      <c r="N366" s="274"/>
      <c r="O366" s="274"/>
      <c r="P366" s="274"/>
      <c r="Q366" s="274"/>
      <c r="R366" s="274"/>
      <c r="S366" s="274"/>
      <c r="T366" s="27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6" t="s">
        <v>159</v>
      </c>
      <c r="AU366" s="276" t="s">
        <v>87</v>
      </c>
      <c r="AV366" s="15" t="s">
        <v>166</v>
      </c>
      <c r="AW366" s="15" t="s">
        <v>33</v>
      </c>
      <c r="AX366" s="15" t="s">
        <v>77</v>
      </c>
      <c r="AY366" s="276" t="s">
        <v>148</v>
      </c>
    </row>
    <row r="367" s="14" customFormat="1">
      <c r="A367" s="14"/>
      <c r="B367" s="255"/>
      <c r="C367" s="256"/>
      <c r="D367" s="240" t="s">
        <v>159</v>
      </c>
      <c r="E367" s="257" t="s">
        <v>1</v>
      </c>
      <c r="F367" s="258" t="s">
        <v>1569</v>
      </c>
      <c r="G367" s="256"/>
      <c r="H367" s="259">
        <v>242.89400000000001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159</v>
      </c>
      <c r="AU367" s="265" t="s">
        <v>87</v>
      </c>
      <c r="AV367" s="14" t="s">
        <v>87</v>
      </c>
      <c r="AW367" s="14" t="s">
        <v>33</v>
      </c>
      <c r="AX367" s="14" t="s">
        <v>77</v>
      </c>
      <c r="AY367" s="265" t="s">
        <v>148</v>
      </c>
    </row>
    <row r="368" s="15" customFormat="1">
      <c r="A368" s="15"/>
      <c r="B368" s="266"/>
      <c r="C368" s="267"/>
      <c r="D368" s="240" t="s">
        <v>159</v>
      </c>
      <c r="E368" s="268" t="s">
        <v>1</v>
      </c>
      <c r="F368" s="269" t="s">
        <v>165</v>
      </c>
      <c r="G368" s="267"/>
      <c r="H368" s="270">
        <v>242.89400000000001</v>
      </c>
      <c r="I368" s="271"/>
      <c r="J368" s="267"/>
      <c r="K368" s="267"/>
      <c r="L368" s="272"/>
      <c r="M368" s="273"/>
      <c r="N368" s="274"/>
      <c r="O368" s="274"/>
      <c r="P368" s="274"/>
      <c r="Q368" s="274"/>
      <c r="R368" s="274"/>
      <c r="S368" s="274"/>
      <c r="T368" s="27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6" t="s">
        <v>159</v>
      </c>
      <c r="AU368" s="276" t="s">
        <v>87</v>
      </c>
      <c r="AV368" s="15" t="s">
        <v>166</v>
      </c>
      <c r="AW368" s="15" t="s">
        <v>33</v>
      </c>
      <c r="AX368" s="15" t="s">
        <v>77</v>
      </c>
      <c r="AY368" s="276" t="s">
        <v>148</v>
      </c>
    </row>
    <row r="369" s="13" customFormat="1">
      <c r="A369" s="13"/>
      <c r="B369" s="245"/>
      <c r="C369" s="246"/>
      <c r="D369" s="240" t="s">
        <v>159</v>
      </c>
      <c r="E369" s="247" t="s">
        <v>1</v>
      </c>
      <c r="F369" s="248" t="s">
        <v>1518</v>
      </c>
      <c r="G369" s="246"/>
      <c r="H369" s="247" t="s">
        <v>1</v>
      </c>
      <c r="I369" s="249"/>
      <c r="J369" s="246"/>
      <c r="K369" s="246"/>
      <c r="L369" s="250"/>
      <c r="M369" s="251"/>
      <c r="N369" s="252"/>
      <c r="O369" s="252"/>
      <c r="P369" s="252"/>
      <c r="Q369" s="252"/>
      <c r="R369" s="252"/>
      <c r="S369" s="252"/>
      <c r="T369" s="25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4" t="s">
        <v>159</v>
      </c>
      <c r="AU369" s="254" t="s">
        <v>87</v>
      </c>
      <c r="AV369" s="13" t="s">
        <v>85</v>
      </c>
      <c r="AW369" s="13" t="s">
        <v>33</v>
      </c>
      <c r="AX369" s="13" t="s">
        <v>77</v>
      </c>
      <c r="AY369" s="254" t="s">
        <v>148</v>
      </c>
    </row>
    <row r="370" s="14" customFormat="1">
      <c r="A370" s="14"/>
      <c r="B370" s="255"/>
      <c r="C370" s="256"/>
      <c r="D370" s="240" t="s">
        <v>159</v>
      </c>
      <c r="E370" s="257" t="s">
        <v>1</v>
      </c>
      <c r="F370" s="258" t="s">
        <v>1570</v>
      </c>
      <c r="G370" s="256"/>
      <c r="H370" s="259">
        <v>102.50100000000001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5" t="s">
        <v>159</v>
      </c>
      <c r="AU370" s="265" t="s">
        <v>87</v>
      </c>
      <c r="AV370" s="14" t="s">
        <v>87</v>
      </c>
      <c r="AW370" s="14" t="s">
        <v>33</v>
      </c>
      <c r="AX370" s="14" t="s">
        <v>77</v>
      </c>
      <c r="AY370" s="265" t="s">
        <v>148</v>
      </c>
    </row>
    <row r="371" s="15" customFormat="1">
      <c r="A371" s="15"/>
      <c r="B371" s="266"/>
      <c r="C371" s="267"/>
      <c r="D371" s="240" t="s">
        <v>159</v>
      </c>
      <c r="E371" s="268" t="s">
        <v>1</v>
      </c>
      <c r="F371" s="269" t="s">
        <v>165</v>
      </c>
      <c r="G371" s="267"/>
      <c r="H371" s="270">
        <v>102.50100000000001</v>
      </c>
      <c r="I371" s="271"/>
      <c r="J371" s="267"/>
      <c r="K371" s="267"/>
      <c r="L371" s="272"/>
      <c r="M371" s="273"/>
      <c r="N371" s="274"/>
      <c r="O371" s="274"/>
      <c r="P371" s="274"/>
      <c r="Q371" s="274"/>
      <c r="R371" s="274"/>
      <c r="S371" s="274"/>
      <c r="T371" s="27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76" t="s">
        <v>159</v>
      </c>
      <c r="AU371" s="276" t="s">
        <v>87</v>
      </c>
      <c r="AV371" s="15" t="s">
        <v>166</v>
      </c>
      <c r="AW371" s="15" t="s">
        <v>33</v>
      </c>
      <c r="AX371" s="15" t="s">
        <v>77</v>
      </c>
      <c r="AY371" s="276" t="s">
        <v>148</v>
      </c>
    </row>
    <row r="372" s="2" customFormat="1" ht="24.15" customHeight="1">
      <c r="A372" s="39"/>
      <c r="B372" s="40"/>
      <c r="C372" s="288" t="s">
        <v>370</v>
      </c>
      <c r="D372" s="288" t="s">
        <v>363</v>
      </c>
      <c r="E372" s="289" t="s">
        <v>364</v>
      </c>
      <c r="F372" s="290" t="s">
        <v>365</v>
      </c>
      <c r="G372" s="291" t="s">
        <v>204</v>
      </c>
      <c r="H372" s="292">
        <v>269.85500000000002</v>
      </c>
      <c r="I372" s="293"/>
      <c r="J372" s="294">
        <f>ROUND(I372*H372,2)</f>
        <v>0</v>
      </c>
      <c r="K372" s="290" t="s">
        <v>1</v>
      </c>
      <c r="L372" s="295"/>
      <c r="M372" s="296" t="s">
        <v>1</v>
      </c>
      <c r="N372" s="297" t="s">
        <v>42</v>
      </c>
      <c r="O372" s="92"/>
      <c r="P372" s="236">
        <f>O372*H372</f>
        <v>0</v>
      </c>
      <c r="Q372" s="236">
        <v>0</v>
      </c>
      <c r="R372" s="236">
        <f>Q372*H372</f>
        <v>0</v>
      </c>
      <c r="S372" s="236">
        <v>0</v>
      </c>
      <c r="T372" s="23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265</v>
      </c>
      <c r="AT372" s="238" t="s">
        <v>363</v>
      </c>
      <c r="AU372" s="238" t="s">
        <v>87</v>
      </c>
      <c r="AY372" s="18" t="s">
        <v>148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85</v>
      </c>
      <c r="BK372" s="239">
        <f>ROUND(I372*H372,2)</f>
        <v>0</v>
      </c>
      <c r="BL372" s="18" t="s">
        <v>155</v>
      </c>
      <c r="BM372" s="238" t="s">
        <v>1571</v>
      </c>
    </row>
    <row r="373" s="14" customFormat="1">
      <c r="A373" s="14"/>
      <c r="B373" s="255"/>
      <c r="C373" s="256"/>
      <c r="D373" s="240" t="s">
        <v>159</v>
      </c>
      <c r="E373" s="257" t="s">
        <v>1</v>
      </c>
      <c r="F373" s="258" t="s">
        <v>1572</v>
      </c>
      <c r="G373" s="256"/>
      <c r="H373" s="259">
        <v>242.89400000000001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159</v>
      </c>
      <c r="AU373" s="265" t="s">
        <v>87</v>
      </c>
      <c r="AV373" s="14" t="s">
        <v>87</v>
      </c>
      <c r="AW373" s="14" t="s">
        <v>33</v>
      </c>
      <c r="AX373" s="14" t="s">
        <v>77</v>
      </c>
      <c r="AY373" s="265" t="s">
        <v>148</v>
      </c>
    </row>
    <row r="374" s="15" customFormat="1">
      <c r="A374" s="15"/>
      <c r="B374" s="266"/>
      <c r="C374" s="267"/>
      <c r="D374" s="240" t="s">
        <v>159</v>
      </c>
      <c r="E374" s="268" t="s">
        <v>1</v>
      </c>
      <c r="F374" s="269" t="s">
        <v>165</v>
      </c>
      <c r="G374" s="267"/>
      <c r="H374" s="270">
        <v>242.89400000000001</v>
      </c>
      <c r="I374" s="271"/>
      <c r="J374" s="267"/>
      <c r="K374" s="267"/>
      <c r="L374" s="272"/>
      <c r="M374" s="273"/>
      <c r="N374" s="274"/>
      <c r="O374" s="274"/>
      <c r="P374" s="274"/>
      <c r="Q374" s="274"/>
      <c r="R374" s="274"/>
      <c r="S374" s="274"/>
      <c r="T374" s="27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6" t="s">
        <v>159</v>
      </c>
      <c r="AU374" s="276" t="s">
        <v>87</v>
      </c>
      <c r="AV374" s="15" t="s">
        <v>166</v>
      </c>
      <c r="AW374" s="15" t="s">
        <v>33</v>
      </c>
      <c r="AX374" s="15" t="s">
        <v>77</v>
      </c>
      <c r="AY374" s="276" t="s">
        <v>148</v>
      </c>
    </row>
    <row r="375" s="14" customFormat="1">
      <c r="A375" s="14"/>
      <c r="B375" s="255"/>
      <c r="C375" s="256"/>
      <c r="D375" s="240" t="s">
        <v>159</v>
      </c>
      <c r="E375" s="257" t="s">
        <v>1</v>
      </c>
      <c r="F375" s="258" t="s">
        <v>1573</v>
      </c>
      <c r="G375" s="256"/>
      <c r="H375" s="259">
        <v>269.85500000000002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159</v>
      </c>
      <c r="AU375" s="265" t="s">
        <v>87</v>
      </c>
      <c r="AV375" s="14" t="s">
        <v>87</v>
      </c>
      <c r="AW375" s="14" t="s">
        <v>33</v>
      </c>
      <c r="AX375" s="14" t="s">
        <v>85</v>
      </c>
      <c r="AY375" s="265" t="s">
        <v>148</v>
      </c>
    </row>
    <row r="376" s="2" customFormat="1" ht="24.15" customHeight="1">
      <c r="A376" s="39"/>
      <c r="B376" s="40"/>
      <c r="C376" s="227" t="s">
        <v>382</v>
      </c>
      <c r="D376" s="227" t="s">
        <v>150</v>
      </c>
      <c r="E376" s="228" t="s">
        <v>981</v>
      </c>
      <c r="F376" s="229" t="s">
        <v>982</v>
      </c>
      <c r="G376" s="230" t="s">
        <v>204</v>
      </c>
      <c r="H376" s="231">
        <v>45.094999999999999</v>
      </c>
      <c r="I376" s="232"/>
      <c r="J376" s="233">
        <f>ROUND(I376*H376,2)</f>
        <v>0</v>
      </c>
      <c r="K376" s="229" t="s">
        <v>154</v>
      </c>
      <c r="L376" s="45"/>
      <c r="M376" s="234" t="s">
        <v>1</v>
      </c>
      <c r="N376" s="235" t="s">
        <v>42</v>
      </c>
      <c r="O376" s="92"/>
      <c r="P376" s="236">
        <f>O376*H376</f>
        <v>0</v>
      </c>
      <c r="Q376" s="236">
        <v>0</v>
      </c>
      <c r="R376" s="236">
        <f>Q376*H376</f>
        <v>0</v>
      </c>
      <c r="S376" s="236">
        <v>0</v>
      </c>
      <c r="T376" s="23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8" t="s">
        <v>155</v>
      </c>
      <c r="AT376" s="238" t="s">
        <v>150</v>
      </c>
      <c r="AU376" s="238" t="s">
        <v>87</v>
      </c>
      <c r="AY376" s="18" t="s">
        <v>148</v>
      </c>
      <c r="BE376" s="239">
        <f>IF(N376="základní",J376,0)</f>
        <v>0</v>
      </c>
      <c r="BF376" s="239">
        <f>IF(N376="snížená",J376,0)</f>
        <v>0</v>
      </c>
      <c r="BG376" s="239">
        <f>IF(N376="zákl. přenesená",J376,0)</f>
        <v>0</v>
      </c>
      <c r="BH376" s="239">
        <f>IF(N376="sníž. přenesená",J376,0)</f>
        <v>0</v>
      </c>
      <c r="BI376" s="239">
        <f>IF(N376="nulová",J376,0)</f>
        <v>0</v>
      </c>
      <c r="BJ376" s="18" t="s">
        <v>85</v>
      </c>
      <c r="BK376" s="239">
        <f>ROUND(I376*H376,2)</f>
        <v>0</v>
      </c>
      <c r="BL376" s="18" t="s">
        <v>155</v>
      </c>
      <c r="BM376" s="238" t="s">
        <v>1574</v>
      </c>
    </row>
    <row r="377" s="13" customFormat="1">
      <c r="A377" s="13"/>
      <c r="B377" s="245"/>
      <c r="C377" s="246"/>
      <c r="D377" s="240" t="s">
        <v>159</v>
      </c>
      <c r="E377" s="247" t="s">
        <v>1</v>
      </c>
      <c r="F377" s="248" t="s">
        <v>178</v>
      </c>
      <c r="G377" s="246"/>
      <c r="H377" s="247" t="s">
        <v>1</v>
      </c>
      <c r="I377" s="249"/>
      <c r="J377" s="246"/>
      <c r="K377" s="246"/>
      <c r="L377" s="250"/>
      <c r="M377" s="251"/>
      <c r="N377" s="252"/>
      <c r="O377" s="252"/>
      <c r="P377" s="252"/>
      <c r="Q377" s="252"/>
      <c r="R377" s="252"/>
      <c r="S377" s="252"/>
      <c r="T377" s="25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4" t="s">
        <v>159</v>
      </c>
      <c r="AU377" s="254" t="s">
        <v>87</v>
      </c>
      <c r="AV377" s="13" t="s">
        <v>85</v>
      </c>
      <c r="AW377" s="13" t="s">
        <v>33</v>
      </c>
      <c r="AX377" s="13" t="s">
        <v>77</v>
      </c>
      <c r="AY377" s="254" t="s">
        <v>148</v>
      </c>
    </row>
    <row r="378" s="14" customFormat="1">
      <c r="A378" s="14"/>
      <c r="B378" s="255"/>
      <c r="C378" s="256"/>
      <c r="D378" s="240" t="s">
        <v>159</v>
      </c>
      <c r="E378" s="257" t="s">
        <v>1</v>
      </c>
      <c r="F378" s="258" t="s">
        <v>1575</v>
      </c>
      <c r="G378" s="256"/>
      <c r="H378" s="259">
        <v>26.600999999999999</v>
      </c>
      <c r="I378" s="260"/>
      <c r="J378" s="256"/>
      <c r="K378" s="256"/>
      <c r="L378" s="261"/>
      <c r="M378" s="262"/>
      <c r="N378" s="263"/>
      <c r="O378" s="263"/>
      <c r="P378" s="263"/>
      <c r="Q378" s="263"/>
      <c r="R378" s="263"/>
      <c r="S378" s="263"/>
      <c r="T378" s="26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5" t="s">
        <v>159</v>
      </c>
      <c r="AU378" s="265" t="s">
        <v>87</v>
      </c>
      <c r="AV378" s="14" t="s">
        <v>87</v>
      </c>
      <c r="AW378" s="14" t="s">
        <v>33</v>
      </c>
      <c r="AX378" s="14" t="s">
        <v>77</v>
      </c>
      <c r="AY378" s="265" t="s">
        <v>148</v>
      </c>
    </row>
    <row r="379" s="13" customFormat="1">
      <c r="A379" s="13"/>
      <c r="B379" s="245"/>
      <c r="C379" s="246"/>
      <c r="D379" s="240" t="s">
        <v>159</v>
      </c>
      <c r="E379" s="247" t="s">
        <v>1</v>
      </c>
      <c r="F379" s="248" t="s">
        <v>181</v>
      </c>
      <c r="G379" s="246"/>
      <c r="H379" s="247" t="s">
        <v>1</v>
      </c>
      <c r="I379" s="249"/>
      <c r="J379" s="246"/>
      <c r="K379" s="246"/>
      <c r="L379" s="250"/>
      <c r="M379" s="251"/>
      <c r="N379" s="252"/>
      <c r="O379" s="252"/>
      <c r="P379" s="252"/>
      <c r="Q379" s="252"/>
      <c r="R379" s="252"/>
      <c r="S379" s="252"/>
      <c r="T379" s="25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4" t="s">
        <v>159</v>
      </c>
      <c r="AU379" s="254" t="s">
        <v>87</v>
      </c>
      <c r="AV379" s="13" t="s">
        <v>85</v>
      </c>
      <c r="AW379" s="13" t="s">
        <v>33</v>
      </c>
      <c r="AX379" s="13" t="s">
        <v>77</v>
      </c>
      <c r="AY379" s="254" t="s">
        <v>148</v>
      </c>
    </row>
    <row r="380" s="14" customFormat="1">
      <c r="A380" s="14"/>
      <c r="B380" s="255"/>
      <c r="C380" s="256"/>
      <c r="D380" s="240" t="s">
        <v>159</v>
      </c>
      <c r="E380" s="257" t="s">
        <v>1</v>
      </c>
      <c r="F380" s="258" t="s">
        <v>1576</v>
      </c>
      <c r="G380" s="256"/>
      <c r="H380" s="259">
        <v>19.463999999999999</v>
      </c>
      <c r="I380" s="260"/>
      <c r="J380" s="256"/>
      <c r="K380" s="256"/>
      <c r="L380" s="261"/>
      <c r="M380" s="262"/>
      <c r="N380" s="263"/>
      <c r="O380" s="263"/>
      <c r="P380" s="263"/>
      <c r="Q380" s="263"/>
      <c r="R380" s="263"/>
      <c r="S380" s="263"/>
      <c r="T380" s="26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5" t="s">
        <v>159</v>
      </c>
      <c r="AU380" s="265" t="s">
        <v>87</v>
      </c>
      <c r="AV380" s="14" t="s">
        <v>87</v>
      </c>
      <c r="AW380" s="14" t="s">
        <v>33</v>
      </c>
      <c r="AX380" s="14" t="s">
        <v>77</v>
      </c>
      <c r="AY380" s="265" t="s">
        <v>148</v>
      </c>
    </row>
    <row r="381" s="13" customFormat="1">
      <c r="A381" s="13"/>
      <c r="B381" s="245"/>
      <c r="C381" s="246"/>
      <c r="D381" s="240" t="s">
        <v>159</v>
      </c>
      <c r="E381" s="247" t="s">
        <v>1</v>
      </c>
      <c r="F381" s="248" t="s">
        <v>184</v>
      </c>
      <c r="G381" s="246"/>
      <c r="H381" s="247" t="s">
        <v>1</v>
      </c>
      <c r="I381" s="249"/>
      <c r="J381" s="246"/>
      <c r="K381" s="246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159</v>
      </c>
      <c r="AU381" s="254" t="s">
        <v>87</v>
      </c>
      <c r="AV381" s="13" t="s">
        <v>85</v>
      </c>
      <c r="AW381" s="13" t="s">
        <v>33</v>
      </c>
      <c r="AX381" s="13" t="s">
        <v>77</v>
      </c>
      <c r="AY381" s="254" t="s">
        <v>148</v>
      </c>
    </row>
    <row r="382" s="14" customFormat="1">
      <c r="A382" s="14"/>
      <c r="B382" s="255"/>
      <c r="C382" s="256"/>
      <c r="D382" s="240" t="s">
        <v>159</v>
      </c>
      <c r="E382" s="257" t="s">
        <v>1</v>
      </c>
      <c r="F382" s="258" t="s">
        <v>1577</v>
      </c>
      <c r="G382" s="256"/>
      <c r="H382" s="259">
        <v>0.73399999999999999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159</v>
      </c>
      <c r="AU382" s="265" t="s">
        <v>87</v>
      </c>
      <c r="AV382" s="14" t="s">
        <v>87</v>
      </c>
      <c r="AW382" s="14" t="s">
        <v>33</v>
      </c>
      <c r="AX382" s="14" t="s">
        <v>77</v>
      </c>
      <c r="AY382" s="265" t="s">
        <v>148</v>
      </c>
    </row>
    <row r="383" s="13" customFormat="1">
      <c r="A383" s="13"/>
      <c r="B383" s="245"/>
      <c r="C383" s="246"/>
      <c r="D383" s="240" t="s">
        <v>159</v>
      </c>
      <c r="E383" s="247" t="s">
        <v>1</v>
      </c>
      <c r="F383" s="248" t="s">
        <v>339</v>
      </c>
      <c r="G383" s="246"/>
      <c r="H383" s="247" t="s">
        <v>1</v>
      </c>
      <c r="I383" s="249"/>
      <c r="J383" s="246"/>
      <c r="K383" s="246"/>
      <c r="L383" s="250"/>
      <c r="M383" s="251"/>
      <c r="N383" s="252"/>
      <c r="O383" s="252"/>
      <c r="P383" s="252"/>
      <c r="Q383" s="252"/>
      <c r="R383" s="252"/>
      <c r="S383" s="252"/>
      <c r="T383" s="25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4" t="s">
        <v>159</v>
      </c>
      <c r="AU383" s="254" t="s">
        <v>87</v>
      </c>
      <c r="AV383" s="13" t="s">
        <v>85</v>
      </c>
      <c r="AW383" s="13" t="s">
        <v>33</v>
      </c>
      <c r="AX383" s="13" t="s">
        <v>77</v>
      </c>
      <c r="AY383" s="254" t="s">
        <v>148</v>
      </c>
    </row>
    <row r="384" s="13" customFormat="1">
      <c r="A384" s="13"/>
      <c r="B384" s="245"/>
      <c r="C384" s="246"/>
      <c r="D384" s="240" t="s">
        <v>159</v>
      </c>
      <c r="E384" s="247" t="s">
        <v>1</v>
      </c>
      <c r="F384" s="248" t="s">
        <v>178</v>
      </c>
      <c r="G384" s="246"/>
      <c r="H384" s="247" t="s">
        <v>1</v>
      </c>
      <c r="I384" s="249"/>
      <c r="J384" s="246"/>
      <c r="K384" s="246"/>
      <c r="L384" s="250"/>
      <c r="M384" s="251"/>
      <c r="N384" s="252"/>
      <c r="O384" s="252"/>
      <c r="P384" s="252"/>
      <c r="Q384" s="252"/>
      <c r="R384" s="252"/>
      <c r="S384" s="252"/>
      <c r="T384" s="25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4" t="s">
        <v>159</v>
      </c>
      <c r="AU384" s="254" t="s">
        <v>87</v>
      </c>
      <c r="AV384" s="13" t="s">
        <v>85</v>
      </c>
      <c r="AW384" s="13" t="s">
        <v>33</v>
      </c>
      <c r="AX384" s="13" t="s">
        <v>77</v>
      </c>
      <c r="AY384" s="254" t="s">
        <v>148</v>
      </c>
    </row>
    <row r="385" s="14" customFormat="1">
      <c r="A385" s="14"/>
      <c r="B385" s="255"/>
      <c r="C385" s="256"/>
      <c r="D385" s="240" t="s">
        <v>159</v>
      </c>
      <c r="E385" s="257" t="s">
        <v>1</v>
      </c>
      <c r="F385" s="258" t="s">
        <v>1543</v>
      </c>
      <c r="G385" s="256"/>
      <c r="H385" s="259">
        <v>-0.96799999999999997</v>
      </c>
      <c r="I385" s="260"/>
      <c r="J385" s="256"/>
      <c r="K385" s="256"/>
      <c r="L385" s="261"/>
      <c r="M385" s="262"/>
      <c r="N385" s="263"/>
      <c r="O385" s="263"/>
      <c r="P385" s="263"/>
      <c r="Q385" s="263"/>
      <c r="R385" s="263"/>
      <c r="S385" s="263"/>
      <c r="T385" s="26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5" t="s">
        <v>159</v>
      </c>
      <c r="AU385" s="265" t="s">
        <v>87</v>
      </c>
      <c r="AV385" s="14" t="s">
        <v>87</v>
      </c>
      <c r="AW385" s="14" t="s">
        <v>33</v>
      </c>
      <c r="AX385" s="14" t="s">
        <v>77</v>
      </c>
      <c r="AY385" s="265" t="s">
        <v>148</v>
      </c>
    </row>
    <row r="386" s="13" customFormat="1">
      <c r="A386" s="13"/>
      <c r="B386" s="245"/>
      <c r="C386" s="246"/>
      <c r="D386" s="240" t="s">
        <v>159</v>
      </c>
      <c r="E386" s="247" t="s">
        <v>1</v>
      </c>
      <c r="F386" s="248" t="s">
        <v>181</v>
      </c>
      <c r="G386" s="246"/>
      <c r="H386" s="247" t="s">
        <v>1</v>
      </c>
      <c r="I386" s="249"/>
      <c r="J386" s="246"/>
      <c r="K386" s="246"/>
      <c r="L386" s="250"/>
      <c r="M386" s="251"/>
      <c r="N386" s="252"/>
      <c r="O386" s="252"/>
      <c r="P386" s="252"/>
      <c r="Q386" s="252"/>
      <c r="R386" s="252"/>
      <c r="S386" s="252"/>
      <c r="T386" s="25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4" t="s">
        <v>159</v>
      </c>
      <c r="AU386" s="254" t="s">
        <v>87</v>
      </c>
      <c r="AV386" s="13" t="s">
        <v>85</v>
      </c>
      <c r="AW386" s="13" t="s">
        <v>33</v>
      </c>
      <c r="AX386" s="13" t="s">
        <v>77</v>
      </c>
      <c r="AY386" s="254" t="s">
        <v>148</v>
      </c>
    </row>
    <row r="387" s="14" customFormat="1">
      <c r="A387" s="14"/>
      <c r="B387" s="255"/>
      <c r="C387" s="256"/>
      <c r="D387" s="240" t="s">
        <v>159</v>
      </c>
      <c r="E387" s="257" t="s">
        <v>1</v>
      </c>
      <c r="F387" s="258" t="s">
        <v>1544</v>
      </c>
      <c r="G387" s="256"/>
      <c r="H387" s="259">
        <v>-0.70899999999999996</v>
      </c>
      <c r="I387" s="260"/>
      <c r="J387" s="256"/>
      <c r="K387" s="256"/>
      <c r="L387" s="261"/>
      <c r="M387" s="262"/>
      <c r="N387" s="263"/>
      <c r="O387" s="263"/>
      <c r="P387" s="263"/>
      <c r="Q387" s="263"/>
      <c r="R387" s="263"/>
      <c r="S387" s="263"/>
      <c r="T387" s="26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5" t="s">
        <v>159</v>
      </c>
      <c r="AU387" s="265" t="s">
        <v>87</v>
      </c>
      <c r="AV387" s="14" t="s">
        <v>87</v>
      </c>
      <c r="AW387" s="14" t="s">
        <v>33</v>
      </c>
      <c r="AX387" s="14" t="s">
        <v>77</v>
      </c>
      <c r="AY387" s="265" t="s">
        <v>148</v>
      </c>
    </row>
    <row r="388" s="13" customFormat="1">
      <c r="A388" s="13"/>
      <c r="B388" s="245"/>
      <c r="C388" s="246"/>
      <c r="D388" s="240" t="s">
        <v>159</v>
      </c>
      <c r="E388" s="247" t="s">
        <v>1</v>
      </c>
      <c r="F388" s="248" t="s">
        <v>184</v>
      </c>
      <c r="G388" s="246"/>
      <c r="H388" s="247" t="s">
        <v>1</v>
      </c>
      <c r="I388" s="249"/>
      <c r="J388" s="246"/>
      <c r="K388" s="246"/>
      <c r="L388" s="250"/>
      <c r="M388" s="251"/>
      <c r="N388" s="252"/>
      <c r="O388" s="252"/>
      <c r="P388" s="252"/>
      <c r="Q388" s="252"/>
      <c r="R388" s="252"/>
      <c r="S388" s="252"/>
      <c r="T388" s="25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4" t="s">
        <v>159</v>
      </c>
      <c r="AU388" s="254" t="s">
        <v>87</v>
      </c>
      <c r="AV388" s="13" t="s">
        <v>85</v>
      </c>
      <c r="AW388" s="13" t="s">
        <v>33</v>
      </c>
      <c r="AX388" s="13" t="s">
        <v>77</v>
      </c>
      <c r="AY388" s="254" t="s">
        <v>148</v>
      </c>
    </row>
    <row r="389" s="14" customFormat="1">
      <c r="A389" s="14"/>
      <c r="B389" s="255"/>
      <c r="C389" s="256"/>
      <c r="D389" s="240" t="s">
        <v>159</v>
      </c>
      <c r="E389" s="257" t="s">
        <v>1</v>
      </c>
      <c r="F389" s="258" t="s">
        <v>1545</v>
      </c>
      <c r="G389" s="256"/>
      <c r="H389" s="259">
        <v>-0.027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5" t="s">
        <v>159</v>
      </c>
      <c r="AU389" s="265" t="s">
        <v>87</v>
      </c>
      <c r="AV389" s="14" t="s">
        <v>87</v>
      </c>
      <c r="AW389" s="14" t="s">
        <v>33</v>
      </c>
      <c r="AX389" s="14" t="s">
        <v>77</v>
      </c>
      <c r="AY389" s="265" t="s">
        <v>148</v>
      </c>
    </row>
    <row r="390" s="16" customFormat="1">
      <c r="A390" s="16"/>
      <c r="B390" s="277"/>
      <c r="C390" s="278"/>
      <c r="D390" s="240" t="s">
        <v>159</v>
      </c>
      <c r="E390" s="279" t="s">
        <v>1</v>
      </c>
      <c r="F390" s="280" t="s">
        <v>185</v>
      </c>
      <c r="G390" s="278"/>
      <c r="H390" s="281">
        <v>45.094999999999999</v>
      </c>
      <c r="I390" s="282"/>
      <c r="J390" s="278"/>
      <c r="K390" s="278"/>
      <c r="L390" s="283"/>
      <c r="M390" s="284"/>
      <c r="N390" s="285"/>
      <c r="O390" s="285"/>
      <c r="P390" s="285"/>
      <c r="Q390" s="285"/>
      <c r="R390" s="285"/>
      <c r="S390" s="285"/>
      <c r="T390" s="28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87" t="s">
        <v>159</v>
      </c>
      <c r="AU390" s="287" t="s">
        <v>87</v>
      </c>
      <c r="AV390" s="16" t="s">
        <v>155</v>
      </c>
      <c r="AW390" s="16" t="s">
        <v>33</v>
      </c>
      <c r="AX390" s="16" t="s">
        <v>85</v>
      </c>
      <c r="AY390" s="287" t="s">
        <v>148</v>
      </c>
    </row>
    <row r="391" s="2" customFormat="1" ht="16.5" customHeight="1">
      <c r="A391" s="39"/>
      <c r="B391" s="40"/>
      <c r="C391" s="288" t="s">
        <v>7</v>
      </c>
      <c r="D391" s="288" t="s">
        <v>363</v>
      </c>
      <c r="E391" s="289" t="s">
        <v>1578</v>
      </c>
      <c r="F391" s="290" t="s">
        <v>1579</v>
      </c>
      <c r="G391" s="291" t="s">
        <v>315</v>
      </c>
      <c r="H391" s="292">
        <v>83.668000000000006</v>
      </c>
      <c r="I391" s="293"/>
      <c r="J391" s="294">
        <f>ROUND(I391*H391,2)</f>
        <v>0</v>
      </c>
      <c r="K391" s="290" t="s">
        <v>154</v>
      </c>
      <c r="L391" s="295"/>
      <c r="M391" s="296" t="s">
        <v>1</v>
      </c>
      <c r="N391" s="297" t="s">
        <v>42</v>
      </c>
      <c r="O391" s="92"/>
      <c r="P391" s="236">
        <f>O391*H391</f>
        <v>0</v>
      </c>
      <c r="Q391" s="236">
        <v>1</v>
      </c>
      <c r="R391" s="236">
        <f>Q391*H391</f>
        <v>83.668000000000006</v>
      </c>
      <c r="S391" s="236">
        <v>0</v>
      </c>
      <c r="T391" s="237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8" t="s">
        <v>265</v>
      </c>
      <c r="AT391" s="238" t="s">
        <v>363</v>
      </c>
      <c r="AU391" s="238" t="s">
        <v>87</v>
      </c>
      <c r="AY391" s="18" t="s">
        <v>148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8" t="s">
        <v>85</v>
      </c>
      <c r="BK391" s="239">
        <f>ROUND(I391*H391,2)</f>
        <v>0</v>
      </c>
      <c r="BL391" s="18" t="s">
        <v>155</v>
      </c>
      <c r="BM391" s="238" t="s">
        <v>1580</v>
      </c>
    </row>
    <row r="392" s="13" customFormat="1">
      <c r="A392" s="13"/>
      <c r="B392" s="245"/>
      <c r="C392" s="246"/>
      <c r="D392" s="240" t="s">
        <v>159</v>
      </c>
      <c r="E392" s="247" t="s">
        <v>1</v>
      </c>
      <c r="F392" s="248" t="s">
        <v>1581</v>
      </c>
      <c r="G392" s="246"/>
      <c r="H392" s="247" t="s">
        <v>1</v>
      </c>
      <c r="I392" s="249"/>
      <c r="J392" s="246"/>
      <c r="K392" s="246"/>
      <c r="L392" s="250"/>
      <c r="M392" s="251"/>
      <c r="N392" s="252"/>
      <c r="O392" s="252"/>
      <c r="P392" s="252"/>
      <c r="Q392" s="252"/>
      <c r="R392" s="252"/>
      <c r="S392" s="252"/>
      <c r="T392" s="25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4" t="s">
        <v>159</v>
      </c>
      <c r="AU392" s="254" t="s">
        <v>87</v>
      </c>
      <c r="AV392" s="13" t="s">
        <v>85</v>
      </c>
      <c r="AW392" s="13" t="s">
        <v>33</v>
      </c>
      <c r="AX392" s="13" t="s">
        <v>77</v>
      </c>
      <c r="AY392" s="254" t="s">
        <v>148</v>
      </c>
    </row>
    <row r="393" s="14" customFormat="1">
      <c r="A393" s="14"/>
      <c r="B393" s="255"/>
      <c r="C393" s="256"/>
      <c r="D393" s="240" t="s">
        <v>159</v>
      </c>
      <c r="E393" s="257" t="s">
        <v>1</v>
      </c>
      <c r="F393" s="258" t="s">
        <v>1582</v>
      </c>
      <c r="G393" s="256"/>
      <c r="H393" s="259">
        <v>83.668000000000006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5" t="s">
        <v>159</v>
      </c>
      <c r="AU393" s="265" t="s">
        <v>87</v>
      </c>
      <c r="AV393" s="14" t="s">
        <v>87</v>
      </c>
      <c r="AW393" s="14" t="s">
        <v>33</v>
      </c>
      <c r="AX393" s="14" t="s">
        <v>77</v>
      </c>
      <c r="AY393" s="265" t="s">
        <v>148</v>
      </c>
    </row>
    <row r="394" s="16" customFormat="1">
      <c r="A394" s="16"/>
      <c r="B394" s="277"/>
      <c r="C394" s="278"/>
      <c r="D394" s="240" t="s">
        <v>159</v>
      </c>
      <c r="E394" s="279" t="s">
        <v>1</v>
      </c>
      <c r="F394" s="280" t="s">
        <v>185</v>
      </c>
      <c r="G394" s="278"/>
      <c r="H394" s="281">
        <v>83.668000000000006</v>
      </c>
      <c r="I394" s="282"/>
      <c r="J394" s="278"/>
      <c r="K394" s="278"/>
      <c r="L394" s="283"/>
      <c r="M394" s="284"/>
      <c r="N394" s="285"/>
      <c r="O394" s="285"/>
      <c r="P394" s="285"/>
      <c r="Q394" s="285"/>
      <c r="R394" s="285"/>
      <c r="S394" s="285"/>
      <c r="T394" s="28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87" t="s">
        <v>159</v>
      </c>
      <c r="AU394" s="287" t="s">
        <v>87</v>
      </c>
      <c r="AV394" s="16" t="s">
        <v>155</v>
      </c>
      <c r="AW394" s="16" t="s">
        <v>33</v>
      </c>
      <c r="AX394" s="16" t="s">
        <v>85</v>
      </c>
      <c r="AY394" s="287" t="s">
        <v>148</v>
      </c>
    </row>
    <row r="395" s="12" customFormat="1" ht="20.88" customHeight="1">
      <c r="A395" s="12"/>
      <c r="B395" s="211"/>
      <c r="C395" s="212"/>
      <c r="D395" s="213" t="s">
        <v>76</v>
      </c>
      <c r="E395" s="225" t="s">
        <v>292</v>
      </c>
      <c r="F395" s="225" t="s">
        <v>369</v>
      </c>
      <c r="G395" s="212"/>
      <c r="H395" s="212"/>
      <c r="I395" s="215"/>
      <c r="J395" s="226">
        <f>BK395</f>
        <v>0</v>
      </c>
      <c r="K395" s="212"/>
      <c r="L395" s="217"/>
      <c r="M395" s="218"/>
      <c r="N395" s="219"/>
      <c r="O395" s="219"/>
      <c r="P395" s="220">
        <f>SUM(P396:P454)</f>
        <v>0</v>
      </c>
      <c r="Q395" s="219"/>
      <c r="R395" s="220">
        <f>SUM(R396:R454)</f>
        <v>0</v>
      </c>
      <c r="S395" s="219"/>
      <c r="T395" s="221">
        <f>SUM(T396:T454)</f>
        <v>130.19808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22" t="s">
        <v>85</v>
      </c>
      <c r="AT395" s="223" t="s">
        <v>76</v>
      </c>
      <c r="AU395" s="223" t="s">
        <v>87</v>
      </c>
      <c r="AY395" s="222" t="s">
        <v>148</v>
      </c>
      <c r="BK395" s="224">
        <f>SUM(BK396:BK454)</f>
        <v>0</v>
      </c>
    </row>
    <row r="396" s="2" customFormat="1" ht="24.15" customHeight="1">
      <c r="A396" s="39"/>
      <c r="B396" s="40"/>
      <c r="C396" s="227" t="s">
        <v>392</v>
      </c>
      <c r="D396" s="227" t="s">
        <v>150</v>
      </c>
      <c r="E396" s="228" t="s">
        <v>1583</v>
      </c>
      <c r="F396" s="229" t="s">
        <v>1584</v>
      </c>
      <c r="G396" s="230" t="s">
        <v>273</v>
      </c>
      <c r="H396" s="231">
        <v>122.304</v>
      </c>
      <c r="I396" s="232"/>
      <c r="J396" s="233">
        <f>ROUND(I396*H396,2)</f>
        <v>0</v>
      </c>
      <c r="K396" s="229" t="s">
        <v>154</v>
      </c>
      <c r="L396" s="45"/>
      <c r="M396" s="234" t="s">
        <v>1</v>
      </c>
      <c r="N396" s="235" t="s">
        <v>42</v>
      </c>
      <c r="O396" s="92"/>
      <c r="P396" s="236">
        <f>O396*H396</f>
        <v>0</v>
      </c>
      <c r="Q396" s="236">
        <v>0</v>
      </c>
      <c r="R396" s="236">
        <f>Q396*H396</f>
        <v>0</v>
      </c>
      <c r="S396" s="236">
        <v>0.29499999999999998</v>
      </c>
      <c r="T396" s="237">
        <f>S396*H396</f>
        <v>36.079679999999996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8" t="s">
        <v>155</v>
      </c>
      <c r="AT396" s="238" t="s">
        <v>150</v>
      </c>
      <c r="AU396" s="238" t="s">
        <v>166</v>
      </c>
      <c r="AY396" s="18" t="s">
        <v>148</v>
      </c>
      <c r="BE396" s="239">
        <f>IF(N396="základní",J396,0)</f>
        <v>0</v>
      </c>
      <c r="BF396" s="239">
        <f>IF(N396="snížená",J396,0)</f>
        <v>0</v>
      </c>
      <c r="BG396" s="239">
        <f>IF(N396="zákl. přenesená",J396,0)</f>
        <v>0</v>
      </c>
      <c r="BH396" s="239">
        <f>IF(N396="sníž. přenesená",J396,0)</f>
        <v>0</v>
      </c>
      <c r="BI396" s="239">
        <f>IF(N396="nulová",J396,0)</f>
        <v>0</v>
      </c>
      <c r="BJ396" s="18" t="s">
        <v>85</v>
      </c>
      <c r="BK396" s="239">
        <f>ROUND(I396*H396,2)</f>
        <v>0</v>
      </c>
      <c r="BL396" s="18" t="s">
        <v>155</v>
      </c>
      <c r="BM396" s="238" t="s">
        <v>1585</v>
      </c>
    </row>
    <row r="397" s="13" customFormat="1">
      <c r="A397" s="13"/>
      <c r="B397" s="245"/>
      <c r="C397" s="246"/>
      <c r="D397" s="240" t="s">
        <v>159</v>
      </c>
      <c r="E397" s="247" t="s">
        <v>1</v>
      </c>
      <c r="F397" s="248" t="s">
        <v>1586</v>
      </c>
      <c r="G397" s="246"/>
      <c r="H397" s="247" t="s">
        <v>1</v>
      </c>
      <c r="I397" s="249"/>
      <c r="J397" s="246"/>
      <c r="K397" s="246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159</v>
      </c>
      <c r="AU397" s="254" t="s">
        <v>166</v>
      </c>
      <c r="AV397" s="13" t="s">
        <v>85</v>
      </c>
      <c r="AW397" s="13" t="s">
        <v>33</v>
      </c>
      <c r="AX397" s="13" t="s">
        <v>77</v>
      </c>
      <c r="AY397" s="254" t="s">
        <v>148</v>
      </c>
    </row>
    <row r="398" s="13" customFormat="1">
      <c r="A398" s="13"/>
      <c r="B398" s="245"/>
      <c r="C398" s="246"/>
      <c r="D398" s="240" t="s">
        <v>159</v>
      </c>
      <c r="E398" s="247" t="s">
        <v>1</v>
      </c>
      <c r="F398" s="248" t="s">
        <v>1587</v>
      </c>
      <c r="G398" s="246"/>
      <c r="H398" s="247" t="s">
        <v>1</v>
      </c>
      <c r="I398" s="249"/>
      <c r="J398" s="246"/>
      <c r="K398" s="246"/>
      <c r="L398" s="250"/>
      <c r="M398" s="251"/>
      <c r="N398" s="252"/>
      <c r="O398" s="252"/>
      <c r="P398" s="252"/>
      <c r="Q398" s="252"/>
      <c r="R398" s="252"/>
      <c r="S398" s="252"/>
      <c r="T398" s="25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4" t="s">
        <v>159</v>
      </c>
      <c r="AU398" s="254" t="s">
        <v>166</v>
      </c>
      <c r="AV398" s="13" t="s">
        <v>85</v>
      </c>
      <c r="AW398" s="13" t="s">
        <v>33</v>
      </c>
      <c r="AX398" s="13" t="s">
        <v>77</v>
      </c>
      <c r="AY398" s="254" t="s">
        <v>148</v>
      </c>
    </row>
    <row r="399" s="13" customFormat="1">
      <c r="A399" s="13"/>
      <c r="B399" s="245"/>
      <c r="C399" s="246"/>
      <c r="D399" s="240" t="s">
        <v>159</v>
      </c>
      <c r="E399" s="247" t="s">
        <v>1</v>
      </c>
      <c r="F399" s="248" t="s">
        <v>178</v>
      </c>
      <c r="G399" s="246"/>
      <c r="H399" s="247" t="s">
        <v>1</v>
      </c>
      <c r="I399" s="249"/>
      <c r="J399" s="246"/>
      <c r="K399" s="246"/>
      <c r="L399" s="250"/>
      <c r="M399" s="251"/>
      <c r="N399" s="252"/>
      <c r="O399" s="252"/>
      <c r="P399" s="252"/>
      <c r="Q399" s="252"/>
      <c r="R399" s="252"/>
      <c r="S399" s="252"/>
      <c r="T399" s="25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4" t="s">
        <v>159</v>
      </c>
      <c r="AU399" s="254" t="s">
        <v>166</v>
      </c>
      <c r="AV399" s="13" t="s">
        <v>85</v>
      </c>
      <c r="AW399" s="13" t="s">
        <v>33</v>
      </c>
      <c r="AX399" s="13" t="s">
        <v>77</v>
      </c>
      <c r="AY399" s="254" t="s">
        <v>148</v>
      </c>
    </row>
    <row r="400" s="14" customFormat="1">
      <c r="A400" s="14"/>
      <c r="B400" s="255"/>
      <c r="C400" s="256"/>
      <c r="D400" s="240" t="s">
        <v>159</v>
      </c>
      <c r="E400" s="257" t="s">
        <v>1</v>
      </c>
      <c r="F400" s="258" t="s">
        <v>1588</v>
      </c>
      <c r="G400" s="256"/>
      <c r="H400" s="259">
        <v>32.915999999999997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5" t="s">
        <v>159</v>
      </c>
      <c r="AU400" s="265" t="s">
        <v>166</v>
      </c>
      <c r="AV400" s="14" t="s">
        <v>87</v>
      </c>
      <c r="AW400" s="14" t="s">
        <v>33</v>
      </c>
      <c r="AX400" s="14" t="s">
        <v>77</v>
      </c>
      <c r="AY400" s="265" t="s">
        <v>148</v>
      </c>
    </row>
    <row r="401" s="13" customFormat="1">
      <c r="A401" s="13"/>
      <c r="B401" s="245"/>
      <c r="C401" s="246"/>
      <c r="D401" s="240" t="s">
        <v>159</v>
      </c>
      <c r="E401" s="247" t="s">
        <v>1</v>
      </c>
      <c r="F401" s="248" t="s">
        <v>181</v>
      </c>
      <c r="G401" s="246"/>
      <c r="H401" s="247" t="s">
        <v>1</v>
      </c>
      <c r="I401" s="249"/>
      <c r="J401" s="246"/>
      <c r="K401" s="246"/>
      <c r="L401" s="250"/>
      <c r="M401" s="251"/>
      <c r="N401" s="252"/>
      <c r="O401" s="252"/>
      <c r="P401" s="252"/>
      <c r="Q401" s="252"/>
      <c r="R401" s="252"/>
      <c r="S401" s="252"/>
      <c r="T401" s="25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4" t="s">
        <v>159</v>
      </c>
      <c r="AU401" s="254" t="s">
        <v>166</v>
      </c>
      <c r="AV401" s="13" t="s">
        <v>85</v>
      </c>
      <c r="AW401" s="13" t="s">
        <v>33</v>
      </c>
      <c r="AX401" s="13" t="s">
        <v>77</v>
      </c>
      <c r="AY401" s="254" t="s">
        <v>148</v>
      </c>
    </row>
    <row r="402" s="14" customFormat="1">
      <c r="A402" s="14"/>
      <c r="B402" s="255"/>
      <c r="C402" s="256"/>
      <c r="D402" s="240" t="s">
        <v>159</v>
      </c>
      <c r="E402" s="257" t="s">
        <v>1</v>
      </c>
      <c r="F402" s="258" t="s">
        <v>1589</v>
      </c>
      <c r="G402" s="256"/>
      <c r="H402" s="259">
        <v>24.143999999999998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5" t="s">
        <v>159</v>
      </c>
      <c r="AU402" s="265" t="s">
        <v>166</v>
      </c>
      <c r="AV402" s="14" t="s">
        <v>87</v>
      </c>
      <c r="AW402" s="14" t="s">
        <v>33</v>
      </c>
      <c r="AX402" s="14" t="s">
        <v>77</v>
      </c>
      <c r="AY402" s="265" t="s">
        <v>148</v>
      </c>
    </row>
    <row r="403" s="13" customFormat="1">
      <c r="A403" s="13"/>
      <c r="B403" s="245"/>
      <c r="C403" s="246"/>
      <c r="D403" s="240" t="s">
        <v>159</v>
      </c>
      <c r="E403" s="247" t="s">
        <v>1</v>
      </c>
      <c r="F403" s="248" t="s">
        <v>184</v>
      </c>
      <c r="G403" s="246"/>
      <c r="H403" s="247" t="s">
        <v>1</v>
      </c>
      <c r="I403" s="249"/>
      <c r="J403" s="246"/>
      <c r="K403" s="246"/>
      <c r="L403" s="250"/>
      <c r="M403" s="251"/>
      <c r="N403" s="252"/>
      <c r="O403" s="252"/>
      <c r="P403" s="252"/>
      <c r="Q403" s="252"/>
      <c r="R403" s="252"/>
      <c r="S403" s="252"/>
      <c r="T403" s="25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4" t="s">
        <v>159</v>
      </c>
      <c r="AU403" s="254" t="s">
        <v>166</v>
      </c>
      <c r="AV403" s="13" t="s">
        <v>85</v>
      </c>
      <c r="AW403" s="13" t="s">
        <v>33</v>
      </c>
      <c r="AX403" s="13" t="s">
        <v>77</v>
      </c>
      <c r="AY403" s="254" t="s">
        <v>148</v>
      </c>
    </row>
    <row r="404" s="14" customFormat="1">
      <c r="A404" s="14"/>
      <c r="B404" s="255"/>
      <c r="C404" s="256"/>
      <c r="D404" s="240" t="s">
        <v>159</v>
      </c>
      <c r="E404" s="257" t="s">
        <v>1</v>
      </c>
      <c r="F404" s="258" t="s">
        <v>1590</v>
      </c>
      <c r="G404" s="256"/>
      <c r="H404" s="259">
        <v>2.1240000000000001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159</v>
      </c>
      <c r="AU404" s="265" t="s">
        <v>166</v>
      </c>
      <c r="AV404" s="14" t="s">
        <v>87</v>
      </c>
      <c r="AW404" s="14" t="s">
        <v>33</v>
      </c>
      <c r="AX404" s="14" t="s">
        <v>77</v>
      </c>
      <c r="AY404" s="265" t="s">
        <v>148</v>
      </c>
    </row>
    <row r="405" s="13" customFormat="1">
      <c r="A405" s="13"/>
      <c r="B405" s="245"/>
      <c r="C405" s="246"/>
      <c r="D405" s="240" t="s">
        <v>159</v>
      </c>
      <c r="E405" s="247" t="s">
        <v>1</v>
      </c>
      <c r="F405" s="248" t="s">
        <v>178</v>
      </c>
      <c r="G405" s="246"/>
      <c r="H405" s="247" t="s">
        <v>1</v>
      </c>
      <c r="I405" s="249"/>
      <c r="J405" s="246"/>
      <c r="K405" s="246"/>
      <c r="L405" s="250"/>
      <c r="M405" s="251"/>
      <c r="N405" s="252"/>
      <c r="O405" s="252"/>
      <c r="P405" s="252"/>
      <c r="Q405" s="252"/>
      <c r="R405" s="252"/>
      <c r="S405" s="252"/>
      <c r="T405" s="25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4" t="s">
        <v>159</v>
      </c>
      <c r="AU405" s="254" t="s">
        <v>166</v>
      </c>
      <c r="AV405" s="13" t="s">
        <v>85</v>
      </c>
      <c r="AW405" s="13" t="s">
        <v>33</v>
      </c>
      <c r="AX405" s="13" t="s">
        <v>77</v>
      </c>
      <c r="AY405" s="254" t="s">
        <v>148</v>
      </c>
    </row>
    <row r="406" s="14" customFormat="1">
      <c r="A406" s="14"/>
      <c r="B406" s="255"/>
      <c r="C406" s="256"/>
      <c r="D406" s="240" t="s">
        <v>159</v>
      </c>
      <c r="E406" s="257" t="s">
        <v>1</v>
      </c>
      <c r="F406" s="258" t="s">
        <v>1591</v>
      </c>
      <c r="G406" s="256"/>
      <c r="H406" s="259">
        <v>36.287999999999997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5" t="s">
        <v>159</v>
      </c>
      <c r="AU406" s="265" t="s">
        <v>166</v>
      </c>
      <c r="AV406" s="14" t="s">
        <v>87</v>
      </c>
      <c r="AW406" s="14" t="s">
        <v>33</v>
      </c>
      <c r="AX406" s="14" t="s">
        <v>77</v>
      </c>
      <c r="AY406" s="265" t="s">
        <v>148</v>
      </c>
    </row>
    <row r="407" s="13" customFormat="1">
      <c r="A407" s="13"/>
      <c r="B407" s="245"/>
      <c r="C407" s="246"/>
      <c r="D407" s="240" t="s">
        <v>159</v>
      </c>
      <c r="E407" s="247" t="s">
        <v>1</v>
      </c>
      <c r="F407" s="248" t="s">
        <v>181</v>
      </c>
      <c r="G407" s="246"/>
      <c r="H407" s="247" t="s">
        <v>1</v>
      </c>
      <c r="I407" s="249"/>
      <c r="J407" s="246"/>
      <c r="K407" s="246"/>
      <c r="L407" s="250"/>
      <c r="M407" s="251"/>
      <c r="N407" s="252"/>
      <c r="O407" s="252"/>
      <c r="P407" s="252"/>
      <c r="Q407" s="252"/>
      <c r="R407" s="252"/>
      <c r="S407" s="252"/>
      <c r="T407" s="25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4" t="s">
        <v>159</v>
      </c>
      <c r="AU407" s="254" t="s">
        <v>166</v>
      </c>
      <c r="AV407" s="13" t="s">
        <v>85</v>
      </c>
      <c r="AW407" s="13" t="s">
        <v>33</v>
      </c>
      <c r="AX407" s="13" t="s">
        <v>77</v>
      </c>
      <c r="AY407" s="254" t="s">
        <v>148</v>
      </c>
    </row>
    <row r="408" s="14" customFormat="1">
      <c r="A408" s="14"/>
      <c r="B408" s="255"/>
      <c r="C408" s="256"/>
      <c r="D408" s="240" t="s">
        <v>159</v>
      </c>
      <c r="E408" s="257" t="s">
        <v>1</v>
      </c>
      <c r="F408" s="258" t="s">
        <v>1592</v>
      </c>
      <c r="G408" s="256"/>
      <c r="H408" s="259">
        <v>25.236000000000001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5" t="s">
        <v>159</v>
      </c>
      <c r="AU408" s="265" t="s">
        <v>166</v>
      </c>
      <c r="AV408" s="14" t="s">
        <v>87</v>
      </c>
      <c r="AW408" s="14" t="s">
        <v>33</v>
      </c>
      <c r="AX408" s="14" t="s">
        <v>77</v>
      </c>
      <c r="AY408" s="265" t="s">
        <v>148</v>
      </c>
    </row>
    <row r="409" s="13" customFormat="1">
      <c r="A409" s="13"/>
      <c r="B409" s="245"/>
      <c r="C409" s="246"/>
      <c r="D409" s="240" t="s">
        <v>159</v>
      </c>
      <c r="E409" s="247" t="s">
        <v>1</v>
      </c>
      <c r="F409" s="248" t="s">
        <v>184</v>
      </c>
      <c r="G409" s="246"/>
      <c r="H409" s="247" t="s">
        <v>1</v>
      </c>
      <c r="I409" s="249"/>
      <c r="J409" s="246"/>
      <c r="K409" s="246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159</v>
      </c>
      <c r="AU409" s="254" t="s">
        <v>166</v>
      </c>
      <c r="AV409" s="13" t="s">
        <v>85</v>
      </c>
      <c r="AW409" s="13" t="s">
        <v>33</v>
      </c>
      <c r="AX409" s="13" t="s">
        <v>77</v>
      </c>
      <c r="AY409" s="254" t="s">
        <v>148</v>
      </c>
    </row>
    <row r="410" s="14" customFormat="1">
      <c r="A410" s="14"/>
      <c r="B410" s="255"/>
      <c r="C410" s="256"/>
      <c r="D410" s="240" t="s">
        <v>159</v>
      </c>
      <c r="E410" s="257" t="s">
        <v>1</v>
      </c>
      <c r="F410" s="258" t="s">
        <v>1593</v>
      </c>
      <c r="G410" s="256"/>
      <c r="H410" s="259">
        <v>1.5960000000000001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5" t="s">
        <v>159</v>
      </c>
      <c r="AU410" s="265" t="s">
        <v>166</v>
      </c>
      <c r="AV410" s="14" t="s">
        <v>87</v>
      </c>
      <c r="AW410" s="14" t="s">
        <v>33</v>
      </c>
      <c r="AX410" s="14" t="s">
        <v>77</v>
      </c>
      <c r="AY410" s="265" t="s">
        <v>148</v>
      </c>
    </row>
    <row r="411" s="16" customFormat="1">
      <c r="A411" s="16"/>
      <c r="B411" s="277"/>
      <c r="C411" s="278"/>
      <c r="D411" s="240" t="s">
        <v>159</v>
      </c>
      <c r="E411" s="279" t="s">
        <v>1</v>
      </c>
      <c r="F411" s="280" t="s">
        <v>185</v>
      </c>
      <c r="G411" s="278"/>
      <c r="H411" s="281">
        <v>122.304</v>
      </c>
      <c r="I411" s="282"/>
      <c r="J411" s="278"/>
      <c r="K411" s="278"/>
      <c r="L411" s="283"/>
      <c r="M411" s="284"/>
      <c r="N411" s="285"/>
      <c r="O411" s="285"/>
      <c r="P411" s="285"/>
      <c r="Q411" s="285"/>
      <c r="R411" s="285"/>
      <c r="S411" s="285"/>
      <c r="T411" s="28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87" t="s">
        <v>159</v>
      </c>
      <c r="AU411" s="287" t="s">
        <v>166</v>
      </c>
      <c r="AV411" s="16" t="s">
        <v>155</v>
      </c>
      <c r="AW411" s="16" t="s">
        <v>33</v>
      </c>
      <c r="AX411" s="16" t="s">
        <v>85</v>
      </c>
      <c r="AY411" s="287" t="s">
        <v>148</v>
      </c>
    </row>
    <row r="412" s="2" customFormat="1" ht="24.15" customHeight="1">
      <c r="A412" s="39"/>
      <c r="B412" s="40"/>
      <c r="C412" s="227" t="s">
        <v>399</v>
      </c>
      <c r="D412" s="227" t="s">
        <v>150</v>
      </c>
      <c r="E412" s="228" t="s">
        <v>1594</v>
      </c>
      <c r="F412" s="229" t="s">
        <v>1595</v>
      </c>
      <c r="G412" s="230" t="s">
        <v>273</v>
      </c>
      <c r="H412" s="231">
        <v>122.304</v>
      </c>
      <c r="I412" s="232"/>
      <c r="J412" s="233">
        <f>ROUND(I412*H412,2)</f>
        <v>0</v>
      </c>
      <c r="K412" s="229" t="s">
        <v>154</v>
      </c>
      <c r="L412" s="45"/>
      <c r="M412" s="234" t="s">
        <v>1</v>
      </c>
      <c r="N412" s="235" t="s">
        <v>42</v>
      </c>
      <c r="O412" s="92"/>
      <c r="P412" s="236">
        <f>O412*H412</f>
        <v>0</v>
      </c>
      <c r="Q412" s="236">
        <v>0</v>
      </c>
      <c r="R412" s="236">
        <f>Q412*H412</f>
        <v>0</v>
      </c>
      <c r="S412" s="236">
        <v>0.28999999999999998</v>
      </c>
      <c r="T412" s="237">
        <f>S412*H412</f>
        <v>35.468159999999997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8" t="s">
        <v>155</v>
      </c>
      <c r="AT412" s="238" t="s">
        <v>150</v>
      </c>
      <c r="AU412" s="238" t="s">
        <v>166</v>
      </c>
      <c r="AY412" s="18" t="s">
        <v>148</v>
      </c>
      <c r="BE412" s="239">
        <f>IF(N412="základní",J412,0)</f>
        <v>0</v>
      </c>
      <c r="BF412" s="239">
        <f>IF(N412="snížená",J412,0)</f>
        <v>0</v>
      </c>
      <c r="BG412" s="239">
        <f>IF(N412="zákl. přenesená",J412,0)</f>
        <v>0</v>
      </c>
      <c r="BH412" s="239">
        <f>IF(N412="sníž. přenesená",J412,0)</f>
        <v>0</v>
      </c>
      <c r="BI412" s="239">
        <f>IF(N412="nulová",J412,0)</f>
        <v>0</v>
      </c>
      <c r="BJ412" s="18" t="s">
        <v>85</v>
      </c>
      <c r="BK412" s="239">
        <f>ROUND(I412*H412,2)</f>
        <v>0</v>
      </c>
      <c r="BL412" s="18" t="s">
        <v>155</v>
      </c>
      <c r="BM412" s="238" t="s">
        <v>1596</v>
      </c>
    </row>
    <row r="413" s="13" customFormat="1">
      <c r="A413" s="13"/>
      <c r="B413" s="245"/>
      <c r="C413" s="246"/>
      <c r="D413" s="240" t="s">
        <v>159</v>
      </c>
      <c r="E413" s="247" t="s">
        <v>1</v>
      </c>
      <c r="F413" s="248" t="s">
        <v>1586</v>
      </c>
      <c r="G413" s="246"/>
      <c r="H413" s="247" t="s">
        <v>1</v>
      </c>
      <c r="I413" s="249"/>
      <c r="J413" s="246"/>
      <c r="K413" s="246"/>
      <c r="L413" s="250"/>
      <c r="M413" s="251"/>
      <c r="N413" s="252"/>
      <c r="O413" s="252"/>
      <c r="P413" s="252"/>
      <c r="Q413" s="252"/>
      <c r="R413" s="252"/>
      <c r="S413" s="252"/>
      <c r="T413" s="25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4" t="s">
        <v>159</v>
      </c>
      <c r="AU413" s="254" t="s">
        <v>166</v>
      </c>
      <c r="AV413" s="13" t="s">
        <v>85</v>
      </c>
      <c r="AW413" s="13" t="s">
        <v>33</v>
      </c>
      <c r="AX413" s="13" t="s">
        <v>77</v>
      </c>
      <c r="AY413" s="254" t="s">
        <v>148</v>
      </c>
    </row>
    <row r="414" s="13" customFormat="1">
      <c r="A414" s="13"/>
      <c r="B414" s="245"/>
      <c r="C414" s="246"/>
      <c r="D414" s="240" t="s">
        <v>159</v>
      </c>
      <c r="E414" s="247" t="s">
        <v>1</v>
      </c>
      <c r="F414" s="248" t="s">
        <v>1597</v>
      </c>
      <c r="G414" s="246"/>
      <c r="H414" s="247" t="s">
        <v>1</v>
      </c>
      <c r="I414" s="249"/>
      <c r="J414" s="246"/>
      <c r="K414" s="246"/>
      <c r="L414" s="250"/>
      <c r="M414" s="251"/>
      <c r="N414" s="252"/>
      <c r="O414" s="252"/>
      <c r="P414" s="252"/>
      <c r="Q414" s="252"/>
      <c r="R414" s="252"/>
      <c r="S414" s="252"/>
      <c r="T414" s="25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4" t="s">
        <v>159</v>
      </c>
      <c r="AU414" s="254" t="s">
        <v>166</v>
      </c>
      <c r="AV414" s="13" t="s">
        <v>85</v>
      </c>
      <c r="AW414" s="13" t="s">
        <v>33</v>
      </c>
      <c r="AX414" s="13" t="s">
        <v>77</v>
      </c>
      <c r="AY414" s="254" t="s">
        <v>148</v>
      </c>
    </row>
    <row r="415" s="13" customFormat="1">
      <c r="A415" s="13"/>
      <c r="B415" s="245"/>
      <c r="C415" s="246"/>
      <c r="D415" s="240" t="s">
        <v>159</v>
      </c>
      <c r="E415" s="247" t="s">
        <v>1</v>
      </c>
      <c r="F415" s="248" t="s">
        <v>178</v>
      </c>
      <c r="G415" s="246"/>
      <c r="H415" s="247" t="s">
        <v>1</v>
      </c>
      <c r="I415" s="249"/>
      <c r="J415" s="246"/>
      <c r="K415" s="246"/>
      <c r="L415" s="250"/>
      <c r="M415" s="251"/>
      <c r="N415" s="252"/>
      <c r="O415" s="252"/>
      <c r="P415" s="252"/>
      <c r="Q415" s="252"/>
      <c r="R415" s="252"/>
      <c r="S415" s="252"/>
      <c r="T415" s="25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4" t="s">
        <v>159</v>
      </c>
      <c r="AU415" s="254" t="s">
        <v>166</v>
      </c>
      <c r="AV415" s="13" t="s">
        <v>85</v>
      </c>
      <c r="AW415" s="13" t="s">
        <v>33</v>
      </c>
      <c r="AX415" s="13" t="s">
        <v>77</v>
      </c>
      <c r="AY415" s="254" t="s">
        <v>148</v>
      </c>
    </row>
    <row r="416" s="14" customFormat="1">
      <c r="A416" s="14"/>
      <c r="B416" s="255"/>
      <c r="C416" s="256"/>
      <c r="D416" s="240" t="s">
        <v>159</v>
      </c>
      <c r="E416" s="257" t="s">
        <v>1</v>
      </c>
      <c r="F416" s="258" t="s">
        <v>1588</v>
      </c>
      <c r="G416" s="256"/>
      <c r="H416" s="259">
        <v>32.915999999999997</v>
      </c>
      <c r="I416" s="260"/>
      <c r="J416" s="256"/>
      <c r="K416" s="256"/>
      <c r="L416" s="261"/>
      <c r="M416" s="262"/>
      <c r="N416" s="263"/>
      <c r="O416" s="263"/>
      <c r="P416" s="263"/>
      <c r="Q416" s="263"/>
      <c r="R416" s="263"/>
      <c r="S416" s="263"/>
      <c r="T416" s="26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5" t="s">
        <v>159</v>
      </c>
      <c r="AU416" s="265" t="s">
        <v>166</v>
      </c>
      <c r="AV416" s="14" t="s">
        <v>87</v>
      </c>
      <c r="AW416" s="14" t="s">
        <v>33</v>
      </c>
      <c r="AX416" s="14" t="s">
        <v>77</v>
      </c>
      <c r="AY416" s="265" t="s">
        <v>148</v>
      </c>
    </row>
    <row r="417" s="13" customFormat="1">
      <c r="A417" s="13"/>
      <c r="B417" s="245"/>
      <c r="C417" s="246"/>
      <c r="D417" s="240" t="s">
        <v>159</v>
      </c>
      <c r="E417" s="247" t="s">
        <v>1</v>
      </c>
      <c r="F417" s="248" t="s">
        <v>181</v>
      </c>
      <c r="G417" s="246"/>
      <c r="H417" s="247" t="s">
        <v>1</v>
      </c>
      <c r="I417" s="249"/>
      <c r="J417" s="246"/>
      <c r="K417" s="246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159</v>
      </c>
      <c r="AU417" s="254" t="s">
        <v>166</v>
      </c>
      <c r="AV417" s="13" t="s">
        <v>85</v>
      </c>
      <c r="AW417" s="13" t="s">
        <v>33</v>
      </c>
      <c r="AX417" s="13" t="s">
        <v>77</v>
      </c>
      <c r="AY417" s="254" t="s">
        <v>148</v>
      </c>
    </row>
    <row r="418" s="14" customFormat="1">
      <c r="A418" s="14"/>
      <c r="B418" s="255"/>
      <c r="C418" s="256"/>
      <c r="D418" s="240" t="s">
        <v>159</v>
      </c>
      <c r="E418" s="257" t="s">
        <v>1</v>
      </c>
      <c r="F418" s="258" t="s">
        <v>1589</v>
      </c>
      <c r="G418" s="256"/>
      <c r="H418" s="259">
        <v>24.143999999999998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5" t="s">
        <v>159</v>
      </c>
      <c r="AU418" s="265" t="s">
        <v>166</v>
      </c>
      <c r="AV418" s="14" t="s">
        <v>87</v>
      </c>
      <c r="AW418" s="14" t="s">
        <v>33</v>
      </c>
      <c r="AX418" s="14" t="s">
        <v>77</v>
      </c>
      <c r="AY418" s="265" t="s">
        <v>148</v>
      </c>
    </row>
    <row r="419" s="13" customFormat="1">
      <c r="A419" s="13"/>
      <c r="B419" s="245"/>
      <c r="C419" s="246"/>
      <c r="D419" s="240" t="s">
        <v>159</v>
      </c>
      <c r="E419" s="247" t="s">
        <v>1</v>
      </c>
      <c r="F419" s="248" t="s">
        <v>184</v>
      </c>
      <c r="G419" s="246"/>
      <c r="H419" s="247" t="s">
        <v>1</v>
      </c>
      <c r="I419" s="249"/>
      <c r="J419" s="246"/>
      <c r="K419" s="246"/>
      <c r="L419" s="250"/>
      <c r="M419" s="251"/>
      <c r="N419" s="252"/>
      <c r="O419" s="252"/>
      <c r="P419" s="252"/>
      <c r="Q419" s="252"/>
      <c r="R419" s="252"/>
      <c r="S419" s="252"/>
      <c r="T419" s="25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4" t="s">
        <v>159</v>
      </c>
      <c r="AU419" s="254" t="s">
        <v>166</v>
      </c>
      <c r="AV419" s="13" t="s">
        <v>85</v>
      </c>
      <c r="AW419" s="13" t="s">
        <v>33</v>
      </c>
      <c r="AX419" s="13" t="s">
        <v>77</v>
      </c>
      <c r="AY419" s="254" t="s">
        <v>148</v>
      </c>
    </row>
    <row r="420" s="14" customFormat="1">
      <c r="A420" s="14"/>
      <c r="B420" s="255"/>
      <c r="C420" s="256"/>
      <c r="D420" s="240" t="s">
        <v>159</v>
      </c>
      <c r="E420" s="257" t="s">
        <v>1</v>
      </c>
      <c r="F420" s="258" t="s">
        <v>1590</v>
      </c>
      <c r="G420" s="256"/>
      <c r="H420" s="259">
        <v>2.1240000000000001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5" t="s">
        <v>159</v>
      </c>
      <c r="AU420" s="265" t="s">
        <v>166</v>
      </c>
      <c r="AV420" s="14" t="s">
        <v>87</v>
      </c>
      <c r="AW420" s="14" t="s">
        <v>33</v>
      </c>
      <c r="AX420" s="14" t="s">
        <v>77</v>
      </c>
      <c r="AY420" s="265" t="s">
        <v>148</v>
      </c>
    </row>
    <row r="421" s="13" customFormat="1">
      <c r="A421" s="13"/>
      <c r="B421" s="245"/>
      <c r="C421" s="246"/>
      <c r="D421" s="240" t="s">
        <v>159</v>
      </c>
      <c r="E421" s="247" t="s">
        <v>1</v>
      </c>
      <c r="F421" s="248" t="s">
        <v>178</v>
      </c>
      <c r="G421" s="246"/>
      <c r="H421" s="247" t="s">
        <v>1</v>
      </c>
      <c r="I421" s="249"/>
      <c r="J421" s="246"/>
      <c r="K421" s="246"/>
      <c r="L421" s="250"/>
      <c r="M421" s="251"/>
      <c r="N421" s="252"/>
      <c r="O421" s="252"/>
      <c r="P421" s="252"/>
      <c r="Q421" s="252"/>
      <c r="R421" s="252"/>
      <c r="S421" s="252"/>
      <c r="T421" s="25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4" t="s">
        <v>159</v>
      </c>
      <c r="AU421" s="254" t="s">
        <v>166</v>
      </c>
      <c r="AV421" s="13" t="s">
        <v>85</v>
      </c>
      <c r="AW421" s="13" t="s">
        <v>33</v>
      </c>
      <c r="AX421" s="13" t="s">
        <v>77</v>
      </c>
      <c r="AY421" s="254" t="s">
        <v>148</v>
      </c>
    </row>
    <row r="422" s="14" customFormat="1">
      <c r="A422" s="14"/>
      <c r="B422" s="255"/>
      <c r="C422" s="256"/>
      <c r="D422" s="240" t="s">
        <v>159</v>
      </c>
      <c r="E422" s="257" t="s">
        <v>1</v>
      </c>
      <c r="F422" s="258" t="s">
        <v>1591</v>
      </c>
      <c r="G422" s="256"/>
      <c r="H422" s="259">
        <v>36.287999999999997</v>
      </c>
      <c r="I422" s="260"/>
      <c r="J422" s="256"/>
      <c r="K422" s="256"/>
      <c r="L422" s="261"/>
      <c r="M422" s="262"/>
      <c r="N422" s="263"/>
      <c r="O422" s="263"/>
      <c r="P422" s="263"/>
      <c r="Q422" s="263"/>
      <c r="R422" s="263"/>
      <c r="S422" s="263"/>
      <c r="T422" s="26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5" t="s">
        <v>159</v>
      </c>
      <c r="AU422" s="265" t="s">
        <v>166</v>
      </c>
      <c r="AV422" s="14" t="s">
        <v>87</v>
      </c>
      <c r="AW422" s="14" t="s">
        <v>33</v>
      </c>
      <c r="AX422" s="14" t="s">
        <v>77</v>
      </c>
      <c r="AY422" s="265" t="s">
        <v>148</v>
      </c>
    </row>
    <row r="423" s="13" customFormat="1">
      <c r="A423" s="13"/>
      <c r="B423" s="245"/>
      <c r="C423" s="246"/>
      <c r="D423" s="240" t="s">
        <v>159</v>
      </c>
      <c r="E423" s="247" t="s">
        <v>1</v>
      </c>
      <c r="F423" s="248" t="s">
        <v>181</v>
      </c>
      <c r="G423" s="246"/>
      <c r="H423" s="247" t="s">
        <v>1</v>
      </c>
      <c r="I423" s="249"/>
      <c r="J423" s="246"/>
      <c r="K423" s="246"/>
      <c r="L423" s="250"/>
      <c r="M423" s="251"/>
      <c r="N423" s="252"/>
      <c r="O423" s="252"/>
      <c r="P423" s="252"/>
      <c r="Q423" s="252"/>
      <c r="R423" s="252"/>
      <c r="S423" s="252"/>
      <c r="T423" s="25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4" t="s">
        <v>159</v>
      </c>
      <c r="AU423" s="254" t="s">
        <v>166</v>
      </c>
      <c r="AV423" s="13" t="s">
        <v>85</v>
      </c>
      <c r="AW423" s="13" t="s">
        <v>33</v>
      </c>
      <c r="AX423" s="13" t="s">
        <v>77</v>
      </c>
      <c r="AY423" s="254" t="s">
        <v>148</v>
      </c>
    </row>
    <row r="424" s="14" customFormat="1">
      <c r="A424" s="14"/>
      <c r="B424" s="255"/>
      <c r="C424" s="256"/>
      <c r="D424" s="240" t="s">
        <v>159</v>
      </c>
      <c r="E424" s="257" t="s">
        <v>1</v>
      </c>
      <c r="F424" s="258" t="s">
        <v>1592</v>
      </c>
      <c r="G424" s="256"/>
      <c r="H424" s="259">
        <v>25.236000000000001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159</v>
      </c>
      <c r="AU424" s="265" t="s">
        <v>166</v>
      </c>
      <c r="AV424" s="14" t="s">
        <v>87</v>
      </c>
      <c r="AW424" s="14" t="s">
        <v>33</v>
      </c>
      <c r="AX424" s="14" t="s">
        <v>77</v>
      </c>
      <c r="AY424" s="265" t="s">
        <v>148</v>
      </c>
    </row>
    <row r="425" s="13" customFormat="1">
      <c r="A425" s="13"/>
      <c r="B425" s="245"/>
      <c r="C425" s="246"/>
      <c r="D425" s="240" t="s">
        <v>159</v>
      </c>
      <c r="E425" s="247" t="s">
        <v>1</v>
      </c>
      <c r="F425" s="248" t="s">
        <v>184</v>
      </c>
      <c r="G425" s="246"/>
      <c r="H425" s="247" t="s">
        <v>1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4" t="s">
        <v>159</v>
      </c>
      <c r="AU425" s="254" t="s">
        <v>166</v>
      </c>
      <c r="AV425" s="13" t="s">
        <v>85</v>
      </c>
      <c r="AW425" s="13" t="s">
        <v>33</v>
      </c>
      <c r="AX425" s="13" t="s">
        <v>77</v>
      </c>
      <c r="AY425" s="254" t="s">
        <v>148</v>
      </c>
    </row>
    <row r="426" s="14" customFormat="1">
      <c r="A426" s="14"/>
      <c r="B426" s="255"/>
      <c r="C426" s="256"/>
      <c r="D426" s="240" t="s">
        <v>159</v>
      </c>
      <c r="E426" s="257" t="s">
        <v>1</v>
      </c>
      <c r="F426" s="258" t="s">
        <v>1593</v>
      </c>
      <c r="G426" s="256"/>
      <c r="H426" s="259">
        <v>1.5960000000000001</v>
      </c>
      <c r="I426" s="260"/>
      <c r="J426" s="256"/>
      <c r="K426" s="256"/>
      <c r="L426" s="261"/>
      <c r="M426" s="262"/>
      <c r="N426" s="263"/>
      <c r="O426" s="263"/>
      <c r="P426" s="263"/>
      <c r="Q426" s="263"/>
      <c r="R426" s="263"/>
      <c r="S426" s="263"/>
      <c r="T426" s="26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5" t="s">
        <v>159</v>
      </c>
      <c r="AU426" s="265" t="s">
        <v>166</v>
      </c>
      <c r="AV426" s="14" t="s">
        <v>87</v>
      </c>
      <c r="AW426" s="14" t="s">
        <v>33</v>
      </c>
      <c r="AX426" s="14" t="s">
        <v>77</v>
      </c>
      <c r="AY426" s="265" t="s">
        <v>148</v>
      </c>
    </row>
    <row r="427" s="16" customFormat="1">
      <c r="A427" s="16"/>
      <c r="B427" s="277"/>
      <c r="C427" s="278"/>
      <c r="D427" s="240" t="s">
        <v>159</v>
      </c>
      <c r="E427" s="279" t="s">
        <v>1</v>
      </c>
      <c r="F427" s="280" t="s">
        <v>185</v>
      </c>
      <c r="G427" s="278"/>
      <c r="H427" s="281">
        <v>122.304</v>
      </c>
      <c r="I427" s="282"/>
      <c r="J427" s="278"/>
      <c r="K427" s="278"/>
      <c r="L427" s="283"/>
      <c r="M427" s="284"/>
      <c r="N427" s="285"/>
      <c r="O427" s="285"/>
      <c r="P427" s="285"/>
      <c r="Q427" s="285"/>
      <c r="R427" s="285"/>
      <c r="S427" s="285"/>
      <c r="T427" s="28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87" t="s">
        <v>159</v>
      </c>
      <c r="AU427" s="287" t="s">
        <v>166</v>
      </c>
      <c r="AV427" s="16" t="s">
        <v>155</v>
      </c>
      <c r="AW427" s="16" t="s">
        <v>33</v>
      </c>
      <c r="AX427" s="16" t="s">
        <v>85</v>
      </c>
      <c r="AY427" s="287" t="s">
        <v>148</v>
      </c>
    </row>
    <row r="428" s="2" customFormat="1" ht="24.15" customHeight="1">
      <c r="A428" s="39"/>
      <c r="B428" s="40"/>
      <c r="C428" s="227" t="s">
        <v>404</v>
      </c>
      <c r="D428" s="227" t="s">
        <v>150</v>
      </c>
      <c r="E428" s="228" t="s">
        <v>371</v>
      </c>
      <c r="F428" s="229" t="s">
        <v>372</v>
      </c>
      <c r="G428" s="230" t="s">
        <v>273</v>
      </c>
      <c r="H428" s="231">
        <v>133.29599999999999</v>
      </c>
      <c r="I428" s="232"/>
      <c r="J428" s="233">
        <f>ROUND(I428*H428,2)</f>
        <v>0</v>
      </c>
      <c r="K428" s="229" t="s">
        <v>154</v>
      </c>
      <c r="L428" s="45"/>
      <c r="M428" s="234" t="s">
        <v>1</v>
      </c>
      <c r="N428" s="235" t="s">
        <v>42</v>
      </c>
      <c r="O428" s="92"/>
      <c r="P428" s="236">
        <f>O428*H428</f>
        <v>0</v>
      </c>
      <c r="Q428" s="236">
        <v>0</v>
      </c>
      <c r="R428" s="236">
        <f>Q428*H428</f>
        <v>0</v>
      </c>
      <c r="S428" s="236">
        <v>0.44</v>
      </c>
      <c r="T428" s="237">
        <f>S428*H428</f>
        <v>58.650239999999997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8" t="s">
        <v>155</v>
      </c>
      <c r="AT428" s="238" t="s">
        <v>150</v>
      </c>
      <c r="AU428" s="238" t="s">
        <v>166</v>
      </c>
      <c r="AY428" s="18" t="s">
        <v>148</v>
      </c>
      <c r="BE428" s="239">
        <f>IF(N428="základní",J428,0)</f>
        <v>0</v>
      </c>
      <c r="BF428" s="239">
        <f>IF(N428="snížená",J428,0)</f>
        <v>0</v>
      </c>
      <c r="BG428" s="239">
        <f>IF(N428="zákl. přenesená",J428,0)</f>
        <v>0</v>
      </c>
      <c r="BH428" s="239">
        <f>IF(N428="sníž. přenesená",J428,0)</f>
        <v>0</v>
      </c>
      <c r="BI428" s="239">
        <f>IF(N428="nulová",J428,0)</f>
        <v>0</v>
      </c>
      <c r="BJ428" s="18" t="s">
        <v>85</v>
      </c>
      <c r="BK428" s="239">
        <f>ROUND(I428*H428,2)</f>
        <v>0</v>
      </c>
      <c r="BL428" s="18" t="s">
        <v>155</v>
      </c>
      <c r="BM428" s="238" t="s">
        <v>1598</v>
      </c>
    </row>
    <row r="429" s="13" customFormat="1">
      <c r="A429" s="13"/>
      <c r="B429" s="245"/>
      <c r="C429" s="246"/>
      <c r="D429" s="240" t="s">
        <v>159</v>
      </c>
      <c r="E429" s="247" t="s">
        <v>1</v>
      </c>
      <c r="F429" s="248" t="s">
        <v>255</v>
      </c>
      <c r="G429" s="246"/>
      <c r="H429" s="247" t="s">
        <v>1</v>
      </c>
      <c r="I429" s="249"/>
      <c r="J429" s="246"/>
      <c r="K429" s="246"/>
      <c r="L429" s="250"/>
      <c r="M429" s="251"/>
      <c r="N429" s="252"/>
      <c r="O429" s="252"/>
      <c r="P429" s="252"/>
      <c r="Q429" s="252"/>
      <c r="R429" s="252"/>
      <c r="S429" s="252"/>
      <c r="T429" s="25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4" t="s">
        <v>159</v>
      </c>
      <c r="AU429" s="254" t="s">
        <v>166</v>
      </c>
      <c r="AV429" s="13" t="s">
        <v>85</v>
      </c>
      <c r="AW429" s="13" t="s">
        <v>33</v>
      </c>
      <c r="AX429" s="13" t="s">
        <v>77</v>
      </c>
      <c r="AY429" s="254" t="s">
        <v>148</v>
      </c>
    </row>
    <row r="430" s="13" customFormat="1">
      <c r="A430" s="13"/>
      <c r="B430" s="245"/>
      <c r="C430" s="246"/>
      <c r="D430" s="240" t="s">
        <v>159</v>
      </c>
      <c r="E430" s="247" t="s">
        <v>1</v>
      </c>
      <c r="F430" s="248" t="s">
        <v>374</v>
      </c>
      <c r="G430" s="246"/>
      <c r="H430" s="247" t="s">
        <v>1</v>
      </c>
      <c r="I430" s="249"/>
      <c r="J430" s="246"/>
      <c r="K430" s="246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159</v>
      </c>
      <c r="AU430" s="254" t="s">
        <v>166</v>
      </c>
      <c r="AV430" s="13" t="s">
        <v>85</v>
      </c>
      <c r="AW430" s="13" t="s">
        <v>33</v>
      </c>
      <c r="AX430" s="13" t="s">
        <v>77</v>
      </c>
      <c r="AY430" s="254" t="s">
        <v>148</v>
      </c>
    </row>
    <row r="431" s="13" customFormat="1">
      <c r="A431" s="13"/>
      <c r="B431" s="245"/>
      <c r="C431" s="246"/>
      <c r="D431" s="240" t="s">
        <v>159</v>
      </c>
      <c r="E431" s="247" t="s">
        <v>1</v>
      </c>
      <c r="F431" s="248" t="s">
        <v>178</v>
      </c>
      <c r="G431" s="246"/>
      <c r="H431" s="247" t="s">
        <v>1</v>
      </c>
      <c r="I431" s="249"/>
      <c r="J431" s="246"/>
      <c r="K431" s="246"/>
      <c r="L431" s="250"/>
      <c r="M431" s="251"/>
      <c r="N431" s="252"/>
      <c r="O431" s="252"/>
      <c r="P431" s="252"/>
      <c r="Q431" s="252"/>
      <c r="R431" s="252"/>
      <c r="S431" s="252"/>
      <c r="T431" s="25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4" t="s">
        <v>159</v>
      </c>
      <c r="AU431" s="254" t="s">
        <v>166</v>
      </c>
      <c r="AV431" s="13" t="s">
        <v>85</v>
      </c>
      <c r="AW431" s="13" t="s">
        <v>33</v>
      </c>
      <c r="AX431" s="13" t="s">
        <v>77</v>
      </c>
      <c r="AY431" s="254" t="s">
        <v>148</v>
      </c>
    </row>
    <row r="432" s="14" customFormat="1">
      <c r="A432" s="14"/>
      <c r="B432" s="255"/>
      <c r="C432" s="256"/>
      <c r="D432" s="240" t="s">
        <v>159</v>
      </c>
      <c r="E432" s="257" t="s">
        <v>1</v>
      </c>
      <c r="F432" s="258" t="s">
        <v>1599</v>
      </c>
      <c r="G432" s="256"/>
      <c r="H432" s="259">
        <v>46.008000000000003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5" t="s">
        <v>159</v>
      </c>
      <c r="AU432" s="265" t="s">
        <v>166</v>
      </c>
      <c r="AV432" s="14" t="s">
        <v>87</v>
      </c>
      <c r="AW432" s="14" t="s">
        <v>33</v>
      </c>
      <c r="AX432" s="14" t="s">
        <v>77</v>
      </c>
      <c r="AY432" s="265" t="s">
        <v>148</v>
      </c>
    </row>
    <row r="433" s="13" customFormat="1">
      <c r="A433" s="13"/>
      <c r="B433" s="245"/>
      <c r="C433" s="246"/>
      <c r="D433" s="240" t="s">
        <v>159</v>
      </c>
      <c r="E433" s="247" t="s">
        <v>1</v>
      </c>
      <c r="F433" s="248" t="s">
        <v>181</v>
      </c>
      <c r="G433" s="246"/>
      <c r="H433" s="247" t="s">
        <v>1</v>
      </c>
      <c r="I433" s="249"/>
      <c r="J433" s="246"/>
      <c r="K433" s="246"/>
      <c r="L433" s="250"/>
      <c r="M433" s="251"/>
      <c r="N433" s="252"/>
      <c r="O433" s="252"/>
      <c r="P433" s="252"/>
      <c r="Q433" s="252"/>
      <c r="R433" s="252"/>
      <c r="S433" s="252"/>
      <c r="T433" s="25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4" t="s">
        <v>159</v>
      </c>
      <c r="AU433" s="254" t="s">
        <v>166</v>
      </c>
      <c r="AV433" s="13" t="s">
        <v>85</v>
      </c>
      <c r="AW433" s="13" t="s">
        <v>33</v>
      </c>
      <c r="AX433" s="13" t="s">
        <v>77</v>
      </c>
      <c r="AY433" s="254" t="s">
        <v>148</v>
      </c>
    </row>
    <row r="434" s="14" customFormat="1">
      <c r="A434" s="14"/>
      <c r="B434" s="255"/>
      <c r="C434" s="256"/>
      <c r="D434" s="240" t="s">
        <v>159</v>
      </c>
      <c r="E434" s="257" t="s">
        <v>1</v>
      </c>
      <c r="F434" s="258" t="s">
        <v>1600</v>
      </c>
      <c r="G434" s="256"/>
      <c r="H434" s="259">
        <v>41.027999999999999</v>
      </c>
      <c r="I434" s="260"/>
      <c r="J434" s="256"/>
      <c r="K434" s="256"/>
      <c r="L434" s="261"/>
      <c r="M434" s="262"/>
      <c r="N434" s="263"/>
      <c r="O434" s="263"/>
      <c r="P434" s="263"/>
      <c r="Q434" s="263"/>
      <c r="R434" s="263"/>
      <c r="S434" s="263"/>
      <c r="T434" s="26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5" t="s">
        <v>159</v>
      </c>
      <c r="AU434" s="265" t="s">
        <v>166</v>
      </c>
      <c r="AV434" s="14" t="s">
        <v>87</v>
      </c>
      <c r="AW434" s="14" t="s">
        <v>33</v>
      </c>
      <c r="AX434" s="14" t="s">
        <v>77</v>
      </c>
      <c r="AY434" s="265" t="s">
        <v>148</v>
      </c>
    </row>
    <row r="435" s="13" customFormat="1">
      <c r="A435" s="13"/>
      <c r="B435" s="245"/>
      <c r="C435" s="246"/>
      <c r="D435" s="240" t="s">
        <v>159</v>
      </c>
      <c r="E435" s="247" t="s">
        <v>1</v>
      </c>
      <c r="F435" s="248" t="s">
        <v>184</v>
      </c>
      <c r="G435" s="246"/>
      <c r="H435" s="247" t="s">
        <v>1</v>
      </c>
      <c r="I435" s="249"/>
      <c r="J435" s="246"/>
      <c r="K435" s="246"/>
      <c r="L435" s="250"/>
      <c r="M435" s="251"/>
      <c r="N435" s="252"/>
      <c r="O435" s="252"/>
      <c r="P435" s="252"/>
      <c r="Q435" s="252"/>
      <c r="R435" s="252"/>
      <c r="S435" s="252"/>
      <c r="T435" s="25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4" t="s">
        <v>159</v>
      </c>
      <c r="AU435" s="254" t="s">
        <v>166</v>
      </c>
      <c r="AV435" s="13" t="s">
        <v>85</v>
      </c>
      <c r="AW435" s="13" t="s">
        <v>33</v>
      </c>
      <c r="AX435" s="13" t="s">
        <v>77</v>
      </c>
      <c r="AY435" s="254" t="s">
        <v>148</v>
      </c>
    </row>
    <row r="436" s="14" customFormat="1">
      <c r="A436" s="14"/>
      <c r="B436" s="255"/>
      <c r="C436" s="256"/>
      <c r="D436" s="240" t="s">
        <v>159</v>
      </c>
      <c r="E436" s="257" t="s">
        <v>1</v>
      </c>
      <c r="F436" s="258" t="s">
        <v>1601</v>
      </c>
      <c r="G436" s="256"/>
      <c r="H436" s="259">
        <v>7.6440000000000001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5" t="s">
        <v>159</v>
      </c>
      <c r="AU436" s="265" t="s">
        <v>166</v>
      </c>
      <c r="AV436" s="14" t="s">
        <v>87</v>
      </c>
      <c r="AW436" s="14" t="s">
        <v>33</v>
      </c>
      <c r="AX436" s="14" t="s">
        <v>77</v>
      </c>
      <c r="AY436" s="265" t="s">
        <v>148</v>
      </c>
    </row>
    <row r="437" s="13" customFormat="1">
      <c r="A437" s="13"/>
      <c r="B437" s="245"/>
      <c r="C437" s="246"/>
      <c r="D437" s="240" t="s">
        <v>159</v>
      </c>
      <c r="E437" s="247" t="s">
        <v>1</v>
      </c>
      <c r="F437" s="248" t="s">
        <v>178</v>
      </c>
      <c r="G437" s="246"/>
      <c r="H437" s="247" t="s">
        <v>1</v>
      </c>
      <c r="I437" s="249"/>
      <c r="J437" s="246"/>
      <c r="K437" s="246"/>
      <c r="L437" s="250"/>
      <c r="M437" s="251"/>
      <c r="N437" s="252"/>
      <c r="O437" s="252"/>
      <c r="P437" s="252"/>
      <c r="Q437" s="252"/>
      <c r="R437" s="252"/>
      <c r="S437" s="252"/>
      <c r="T437" s="25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4" t="s">
        <v>159</v>
      </c>
      <c r="AU437" s="254" t="s">
        <v>166</v>
      </c>
      <c r="AV437" s="13" t="s">
        <v>85</v>
      </c>
      <c r="AW437" s="13" t="s">
        <v>33</v>
      </c>
      <c r="AX437" s="13" t="s">
        <v>77</v>
      </c>
      <c r="AY437" s="254" t="s">
        <v>148</v>
      </c>
    </row>
    <row r="438" s="14" customFormat="1">
      <c r="A438" s="14"/>
      <c r="B438" s="255"/>
      <c r="C438" s="256"/>
      <c r="D438" s="240" t="s">
        <v>159</v>
      </c>
      <c r="E438" s="257" t="s">
        <v>1</v>
      </c>
      <c r="F438" s="258" t="s">
        <v>1602</v>
      </c>
      <c r="G438" s="256"/>
      <c r="H438" s="259">
        <v>21.539999999999999</v>
      </c>
      <c r="I438" s="260"/>
      <c r="J438" s="256"/>
      <c r="K438" s="256"/>
      <c r="L438" s="261"/>
      <c r="M438" s="262"/>
      <c r="N438" s="263"/>
      <c r="O438" s="263"/>
      <c r="P438" s="263"/>
      <c r="Q438" s="263"/>
      <c r="R438" s="263"/>
      <c r="S438" s="263"/>
      <c r="T438" s="26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5" t="s">
        <v>159</v>
      </c>
      <c r="AU438" s="265" t="s">
        <v>166</v>
      </c>
      <c r="AV438" s="14" t="s">
        <v>87</v>
      </c>
      <c r="AW438" s="14" t="s">
        <v>33</v>
      </c>
      <c r="AX438" s="14" t="s">
        <v>77</v>
      </c>
      <c r="AY438" s="265" t="s">
        <v>148</v>
      </c>
    </row>
    <row r="439" s="13" customFormat="1">
      <c r="A439" s="13"/>
      <c r="B439" s="245"/>
      <c r="C439" s="246"/>
      <c r="D439" s="240" t="s">
        <v>159</v>
      </c>
      <c r="E439" s="247" t="s">
        <v>1</v>
      </c>
      <c r="F439" s="248" t="s">
        <v>181</v>
      </c>
      <c r="G439" s="246"/>
      <c r="H439" s="247" t="s">
        <v>1</v>
      </c>
      <c r="I439" s="249"/>
      <c r="J439" s="246"/>
      <c r="K439" s="246"/>
      <c r="L439" s="250"/>
      <c r="M439" s="251"/>
      <c r="N439" s="252"/>
      <c r="O439" s="252"/>
      <c r="P439" s="252"/>
      <c r="Q439" s="252"/>
      <c r="R439" s="252"/>
      <c r="S439" s="252"/>
      <c r="T439" s="25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4" t="s">
        <v>159</v>
      </c>
      <c r="AU439" s="254" t="s">
        <v>166</v>
      </c>
      <c r="AV439" s="13" t="s">
        <v>85</v>
      </c>
      <c r="AW439" s="13" t="s">
        <v>33</v>
      </c>
      <c r="AX439" s="13" t="s">
        <v>77</v>
      </c>
      <c r="AY439" s="254" t="s">
        <v>148</v>
      </c>
    </row>
    <row r="440" s="14" customFormat="1">
      <c r="A440" s="14"/>
      <c r="B440" s="255"/>
      <c r="C440" s="256"/>
      <c r="D440" s="240" t="s">
        <v>159</v>
      </c>
      <c r="E440" s="257" t="s">
        <v>1</v>
      </c>
      <c r="F440" s="258" t="s">
        <v>1603</v>
      </c>
      <c r="G440" s="256"/>
      <c r="H440" s="259">
        <v>17.076000000000001</v>
      </c>
      <c r="I440" s="260"/>
      <c r="J440" s="256"/>
      <c r="K440" s="256"/>
      <c r="L440" s="261"/>
      <c r="M440" s="262"/>
      <c r="N440" s="263"/>
      <c r="O440" s="263"/>
      <c r="P440" s="263"/>
      <c r="Q440" s="263"/>
      <c r="R440" s="263"/>
      <c r="S440" s="263"/>
      <c r="T440" s="26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5" t="s">
        <v>159</v>
      </c>
      <c r="AU440" s="265" t="s">
        <v>166</v>
      </c>
      <c r="AV440" s="14" t="s">
        <v>87</v>
      </c>
      <c r="AW440" s="14" t="s">
        <v>33</v>
      </c>
      <c r="AX440" s="14" t="s">
        <v>77</v>
      </c>
      <c r="AY440" s="265" t="s">
        <v>148</v>
      </c>
    </row>
    <row r="441" s="16" customFormat="1">
      <c r="A441" s="16"/>
      <c r="B441" s="277"/>
      <c r="C441" s="278"/>
      <c r="D441" s="240" t="s">
        <v>159</v>
      </c>
      <c r="E441" s="279" t="s">
        <v>1</v>
      </c>
      <c r="F441" s="280" t="s">
        <v>185</v>
      </c>
      <c r="G441" s="278"/>
      <c r="H441" s="281">
        <v>133.29599999999999</v>
      </c>
      <c r="I441" s="282"/>
      <c r="J441" s="278"/>
      <c r="K441" s="278"/>
      <c r="L441" s="283"/>
      <c r="M441" s="284"/>
      <c r="N441" s="285"/>
      <c r="O441" s="285"/>
      <c r="P441" s="285"/>
      <c r="Q441" s="285"/>
      <c r="R441" s="285"/>
      <c r="S441" s="285"/>
      <c r="T441" s="28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T441" s="287" t="s">
        <v>159</v>
      </c>
      <c r="AU441" s="287" t="s">
        <v>166</v>
      </c>
      <c r="AV441" s="16" t="s">
        <v>155</v>
      </c>
      <c r="AW441" s="16" t="s">
        <v>33</v>
      </c>
      <c r="AX441" s="16" t="s">
        <v>85</v>
      </c>
      <c r="AY441" s="287" t="s">
        <v>148</v>
      </c>
    </row>
    <row r="442" s="2" customFormat="1" ht="21.75" customHeight="1">
      <c r="A442" s="39"/>
      <c r="B442" s="40"/>
      <c r="C442" s="227" t="s">
        <v>407</v>
      </c>
      <c r="D442" s="227" t="s">
        <v>150</v>
      </c>
      <c r="E442" s="228" t="s">
        <v>383</v>
      </c>
      <c r="F442" s="229" t="s">
        <v>384</v>
      </c>
      <c r="G442" s="230" t="s">
        <v>315</v>
      </c>
      <c r="H442" s="231">
        <v>130.19800000000001</v>
      </c>
      <c r="I442" s="232"/>
      <c r="J442" s="233">
        <f>ROUND(I442*H442,2)</f>
        <v>0</v>
      </c>
      <c r="K442" s="229" t="s">
        <v>154</v>
      </c>
      <c r="L442" s="45"/>
      <c r="M442" s="234" t="s">
        <v>1</v>
      </c>
      <c r="N442" s="235" t="s">
        <v>42</v>
      </c>
      <c r="O442" s="92"/>
      <c r="P442" s="236">
        <f>O442*H442</f>
        <v>0</v>
      </c>
      <c r="Q442" s="236">
        <v>0</v>
      </c>
      <c r="R442" s="236">
        <f>Q442*H442</f>
        <v>0</v>
      </c>
      <c r="S442" s="236">
        <v>0</v>
      </c>
      <c r="T442" s="237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8" t="s">
        <v>155</v>
      </c>
      <c r="AT442" s="238" t="s">
        <v>150</v>
      </c>
      <c r="AU442" s="238" t="s">
        <v>166</v>
      </c>
      <c r="AY442" s="18" t="s">
        <v>148</v>
      </c>
      <c r="BE442" s="239">
        <f>IF(N442="základní",J442,0)</f>
        <v>0</v>
      </c>
      <c r="BF442" s="239">
        <f>IF(N442="snížená",J442,0)</f>
        <v>0</v>
      </c>
      <c r="BG442" s="239">
        <f>IF(N442="zákl. přenesená",J442,0)</f>
        <v>0</v>
      </c>
      <c r="BH442" s="239">
        <f>IF(N442="sníž. přenesená",J442,0)</f>
        <v>0</v>
      </c>
      <c r="BI442" s="239">
        <f>IF(N442="nulová",J442,0)</f>
        <v>0</v>
      </c>
      <c r="BJ442" s="18" t="s">
        <v>85</v>
      </c>
      <c r="BK442" s="239">
        <f>ROUND(I442*H442,2)</f>
        <v>0</v>
      </c>
      <c r="BL442" s="18" t="s">
        <v>155</v>
      </c>
      <c r="BM442" s="238" t="s">
        <v>1604</v>
      </c>
    </row>
    <row r="443" s="14" customFormat="1">
      <c r="A443" s="14"/>
      <c r="B443" s="255"/>
      <c r="C443" s="256"/>
      <c r="D443" s="240" t="s">
        <v>159</v>
      </c>
      <c r="E443" s="257" t="s">
        <v>1</v>
      </c>
      <c r="F443" s="258" t="s">
        <v>1605</v>
      </c>
      <c r="G443" s="256"/>
      <c r="H443" s="259">
        <v>130.19800000000001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5" t="s">
        <v>159</v>
      </c>
      <c r="AU443" s="265" t="s">
        <v>166</v>
      </c>
      <c r="AV443" s="14" t="s">
        <v>87</v>
      </c>
      <c r="AW443" s="14" t="s">
        <v>33</v>
      </c>
      <c r="AX443" s="14" t="s">
        <v>77</v>
      </c>
      <c r="AY443" s="265" t="s">
        <v>148</v>
      </c>
    </row>
    <row r="444" s="16" customFormat="1">
      <c r="A444" s="16"/>
      <c r="B444" s="277"/>
      <c r="C444" s="278"/>
      <c r="D444" s="240" t="s">
        <v>159</v>
      </c>
      <c r="E444" s="279" t="s">
        <v>1</v>
      </c>
      <c r="F444" s="280" t="s">
        <v>185</v>
      </c>
      <c r="G444" s="278"/>
      <c r="H444" s="281">
        <v>130.19800000000001</v>
      </c>
      <c r="I444" s="282"/>
      <c r="J444" s="278"/>
      <c r="K444" s="278"/>
      <c r="L444" s="283"/>
      <c r="M444" s="284"/>
      <c r="N444" s="285"/>
      <c r="O444" s="285"/>
      <c r="P444" s="285"/>
      <c r="Q444" s="285"/>
      <c r="R444" s="285"/>
      <c r="S444" s="285"/>
      <c r="T444" s="28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T444" s="287" t="s">
        <v>159</v>
      </c>
      <c r="AU444" s="287" t="s">
        <v>166</v>
      </c>
      <c r="AV444" s="16" t="s">
        <v>155</v>
      </c>
      <c r="AW444" s="16" t="s">
        <v>33</v>
      </c>
      <c r="AX444" s="16" t="s">
        <v>85</v>
      </c>
      <c r="AY444" s="287" t="s">
        <v>148</v>
      </c>
    </row>
    <row r="445" s="2" customFormat="1" ht="16.5" customHeight="1">
      <c r="A445" s="39"/>
      <c r="B445" s="40"/>
      <c r="C445" s="227" t="s">
        <v>411</v>
      </c>
      <c r="D445" s="227" t="s">
        <v>150</v>
      </c>
      <c r="E445" s="228" t="s">
        <v>387</v>
      </c>
      <c r="F445" s="229" t="s">
        <v>388</v>
      </c>
      <c r="G445" s="230" t="s">
        <v>315</v>
      </c>
      <c r="H445" s="231">
        <v>1432.1780000000001</v>
      </c>
      <c r="I445" s="232"/>
      <c r="J445" s="233">
        <f>ROUND(I445*H445,2)</f>
        <v>0</v>
      </c>
      <c r="K445" s="229" t="s">
        <v>154</v>
      </c>
      <c r="L445" s="45"/>
      <c r="M445" s="234" t="s">
        <v>1</v>
      </c>
      <c r="N445" s="235" t="s">
        <v>42</v>
      </c>
      <c r="O445" s="92"/>
      <c r="P445" s="236">
        <f>O445*H445</f>
        <v>0</v>
      </c>
      <c r="Q445" s="236">
        <v>0</v>
      </c>
      <c r="R445" s="236">
        <f>Q445*H445</f>
        <v>0</v>
      </c>
      <c r="S445" s="236">
        <v>0</v>
      </c>
      <c r="T445" s="237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8" t="s">
        <v>155</v>
      </c>
      <c r="AT445" s="238" t="s">
        <v>150</v>
      </c>
      <c r="AU445" s="238" t="s">
        <v>166</v>
      </c>
      <c r="AY445" s="18" t="s">
        <v>148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8" t="s">
        <v>85</v>
      </c>
      <c r="BK445" s="239">
        <f>ROUND(I445*H445,2)</f>
        <v>0</v>
      </c>
      <c r="BL445" s="18" t="s">
        <v>155</v>
      </c>
      <c r="BM445" s="238" t="s">
        <v>1606</v>
      </c>
    </row>
    <row r="446" s="13" customFormat="1">
      <c r="A446" s="13"/>
      <c r="B446" s="245"/>
      <c r="C446" s="246"/>
      <c r="D446" s="240" t="s">
        <v>159</v>
      </c>
      <c r="E446" s="247" t="s">
        <v>1</v>
      </c>
      <c r="F446" s="248" t="s">
        <v>832</v>
      </c>
      <c r="G446" s="246"/>
      <c r="H446" s="247" t="s">
        <v>1</v>
      </c>
      <c r="I446" s="249"/>
      <c r="J446" s="246"/>
      <c r="K446" s="246"/>
      <c r="L446" s="250"/>
      <c r="M446" s="251"/>
      <c r="N446" s="252"/>
      <c r="O446" s="252"/>
      <c r="P446" s="252"/>
      <c r="Q446" s="252"/>
      <c r="R446" s="252"/>
      <c r="S446" s="252"/>
      <c r="T446" s="25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4" t="s">
        <v>159</v>
      </c>
      <c r="AU446" s="254" t="s">
        <v>166</v>
      </c>
      <c r="AV446" s="13" t="s">
        <v>85</v>
      </c>
      <c r="AW446" s="13" t="s">
        <v>33</v>
      </c>
      <c r="AX446" s="13" t="s">
        <v>77</v>
      </c>
      <c r="AY446" s="254" t="s">
        <v>148</v>
      </c>
    </row>
    <row r="447" s="14" customFormat="1">
      <c r="A447" s="14"/>
      <c r="B447" s="255"/>
      <c r="C447" s="256"/>
      <c r="D447" s="240" t="s">
        <v>159</v>
      </c>
      <c r="E447" s="257" t="s">
        <v>1</v>
      </c>
      <c r="F447" s="258" t="s">
        <v>1607</v>
      </c>
      <c r="G447" s="256"/>
      <c r="H447" s="259">
        <v>1432.1780000000001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5" t="s">
        <v>159</v>
      </c>
      <c r="AU447" s="265" t="s">
        <v>166</v>
      </c>
      <c r="AV447" s="14" t="s">
        <v>87</v>
      </c>
      <c r="AW447" s="14" t="s">
        <v>33</v>
      </c>
      <c r="AX447" s="14" t="s">
        <v>77</v>
      </c>
      <c r="AY447" s="265" t="s">
        <v>148</v>
      </c>
    </row>
    <row r="448" s="16" customFormat="1">
      <c r="A448" s="16"/>
      <c r="B448" s="277"/>
      <c r="C448" s="278"/>
      <c r="D448" s="240" t="s">
        <v>159</v>
      </c>
      <c r="E448" s="279" t="s">
        <v>1</v>
      </c>
      <c r="F448" s="280" t="s">
        <v>185</v>
      </c>
      <c r="G448" s="278"/>
      <c r="H448" s="281">
        <v>1432.1780000000001</v>
      </c>
      <c r="I448" s="282"/>
      <c r="J448" s="278"/>
      <c r="K448" s="278"/>
      <c r="L448" s="283"/>
      <c r="M448" s="284"/>
      <c r="N448" s="285"/>
      <c r="O448" s="285"/>
      <c r="P448" s="285"/>
      <c r="Q448" s="285"/>
      <c r="R448" s="285"/>
      <c r="S448" s="285"/>
      <c r="T448" s="28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87" t="s">
        <v>159</v>
      </c>
      <c r="AU448" s="287" t="s">
        <v>166</v>
      </c>
      <c r="AV448" s="16" t="s">
        <v>155</v>
      </c>
      <c r="AW448" s="16" t="s">
        <v>33</v>
      </c>
      <c r="AX448" s="16" t="s">
        <v>85</v>
      </c>
      <c r="AY448" s="287" t="s">
        <v>148</v>
      </c>
    </row>
    <row r="449" s="2" customFormat="1" ht="37.8" customHeight="1">
      <c r="A449" s="39"/>
      <c r="B449" s="40"/>
      <c r="C449" s="227" t="s">
        <v>416</v>
      </c>
      <c r="D449" s="227" t="s">
        <v>150</v>
      </c>
      <c r="E449" s="228" t="s">
        <v>1303</v>
      </c>
      <c r="F449" s="229" t="s">
        <v>1304</v>
      </c>
      <c r="G449" s="230" t="s">
        <v>315</v>
      </c>
      <c r="H449" s="231">
        <v>36.079999999999998</v>
      </c>
      <c r="I449" s="232"/>
      <c r="J449" s="233">
        <f>ROUND(I449*H449,2)</f>
        <v>0</v>
      </c>
      <c r="K449" s="229" t="s">
        <v>154</v>
      </c>
      <c r="L449" s="45"/>
      <c r="M449" s="234" t="s">
        <v>1</v>
      </c>
      <c r="N449" s="235" t="s">
        <v>42</v>
      </c>
      <c r="O449" s="92"/>
      <c r="P449" s="236">
        <f>O449*H449</f>
        <v>0</v>
      </c>
      <c r="Q449" s="236">
        <v>0</v>
      </c>
      <c r="R449" s="236">
        <f>Q449*H449</f>
        <v>0</v>
      </c>
      <c r="S449" s="236">
        <v>0</v>
      </c>
      <c r="T449" s="237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8" t="s">
        <v>155</v>
      </c>
      <c r="AT449" s="238" t="s">
        <v>150</v>
      </c>
      <c r="AU449" s="238" t="s">
        <v>166</v>
      </c>
      <c r="AY449" s="18" t="s">
        <v>148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8" t="s">
        <v>85</v>
      </c>
      <c r="BK449" s="239">
        <f>ROUND(I449*H449,2)</f>
        <v>0</v>
      </c>
      <c r="BL449" s="18" t="s">
        <v>155</v>
      </c>
      <c r="BM449" s="238" t="s">
        <v>1608</v>
      </c>
    </row>
    <row r="450" s="14" customFormat="1">
      <c r="A450" s="14"/>
      <c r="B450" s="255"/>
      <c r="C450" s="256"/>
      <c r="D450" s="240" t="s">
        <v>159</v>
      </c>
      <c r="E450" s="257" t="s">
        <v>1</v>
      </c>
      <c r="F450" s="258" t="s">
        <v>1609</v>
      </c>
      <c r="G450" s="256"/>
      <c r="H450" s="259">
        <v>36.079999999999998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5" t="s">
        <v>159</v>
      </c>
      <c r="AU450" s="265" t="s">
        <v>166</v>
      </c>
      <c r="AV450" s="14" t="s">
        <v>87</v>
      </c>
      <c r="AW450" s="14" t="s">
        <v>33</v>
      </c>
      <c r="AX450" s="14" t="s">
        <v>77</v>
      </c>
      <c r="AY450" s="265" t="s">
        <v>148</v>
      </c>
    </row>
    <row r="451" s="16" customFormat="1">
      <c r="A451" s="16"/>
      <c r="B451" s="277"/>
      <c r="C451" s="278"/>
      <c r="D451" s="240" t="s">
        <v>159</v>
      </c>
      <c r="E451" s="279" t="s">
        <v>1</v>
      </c>
      <c r="F451" s="280" t="s">
        <v>185</v>
      </c>
      <c r="G451" s="278"/>
      <c r="H451" s="281">
        <v>36.079999999999998</v>
      </c>
      <c r="I451" s="282"/>
      <c r="J451" s="278"/>
      <c r="K451" s="278"/>
      <c r="L451" s="283"/>
      <c r="M451" s="284"/>
      <c r="N451" s="285"/>
      <c r="O451" s="285"/>
      <c r="P451" s="285"/>
      <c r="Q451" s="285"/>
      <c r="R451" s="285"/>
      <c r="S451" s="285"/>
      <c r="T451" s="28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87" t="s">
        <v>159</v>
      </c>
      <c r="AU451" s="287" t="s">
        <v>166</v>
      </c>
      <c r="AV451" s="16" t="s">
        <v>155</v>
      </c>
      <c r="AW451" s="16" t="s">
        <v>33</v>
      </c>
      <c r="AX451" s="16" t="s">
        <v>85</v>
      </c>
      <c r="AY451" s="287" t="s">
        <v>148</v>
      </c>
    </row>
    <row r="452" s="2" customFormat="1" ht="44.25" customHeight="1">
      <c r="A452" s="39"/>
      <c r="B452" s="40"/>
      <c r="C452" s="227" t="s">
        <v>422</v>
      </c>
      <c r="D452" s="227" t="s">
        <v>150</v>
      </c>
      <c r="E452" s="228" t="s">
        <v>393</v>
      </c>
      <c r="F452" s="229" t="s">
        <v>394</v>
      </c>
      <c r="G452" s="230" t="s">
        <v>315</v>
      </c>
      <c r="H452" s="231">
        <v>94.117999999999995</v>
      </c>
      <c r="I452" s="232"/>
      <c r="J452" s="233">
        <f>ROUND(I452*H452,2)</f>
        <v>0</v>
      </c>
      <c r="K452" s="229" t="s">
        <v>154</v>
      </c>
      <c r="L452" s="45"/>
      <c r="M452" s="234" t="s">
        <v>1</v>
      </c>
      <c r="N452" s="235" t="s">
        <v>42</v>
      </c>
      <c r="O452" s="92"/>
      <c r="P452" s="236">
        <f>O452*H452</f>
        <v>0</v>
      </c>
      <c r="Q452" s="236">
        <v>0</v>
      </c>
      <c r="R452" s="236">
        <f>Q452*H452</f>
        <v>0</v>
      </c>
      <c r="S452" s="236">
        <v>0</v>
      </c>
      <c r="T452" s="237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8" t="s">
        <v>155</v>
      </c>
      <c r="AT452" s="238" t="s">
        <v>150</v>
      </c>
      <c r="AU452" s="238" t="s">
        <v>166</v>
      </c>
      <c r="AY452" s="18" t="s">
        <v>148</v>
      </c>
      <c r="BE452" s="239">
        <f>IF(N452="základní",J452,0)</f>
        <v>0</v>
      </c>
      <c r="BF452" s="239">
        <f>IF(N452="snížená",J452,0)</f>
        <v>0</v>
      </c>
      <c r="BG452" s="239">
        <f>IF(N452="zákl. přenesená",J452,0)</f>
        <v>0</v>
      </c>
      <c r="BH452" s="239">
        <f>IF(N452="sníž. přenesená",J452,0)</f>
        <v>0</v>
      </c>
      <c r="BI452" s="239">
        <f>IF(N452="nulová",J452,0)</f>
        <v>0</v>
      </c>
      <c r="BJ452" s="18" t="s">
        <v>85</v>
      </c>
      <c r="BK452" s="239">
        <f>ROUND(I452*H452,2)</f>
        <v>0</v>
      </c>
      <c r="BL452" s="18" t="s">
        <v>155</v>
      </c>
      <c r="BM452" s="238" t="s">
        <v>1610</v>
      </c>
    </row>
    <row r="453" s="14" customFormat="1">
      <c r="A453" s="14"/>
      <c r="B453" s="255"/>
      <c r="C453" s="256"/>
      <c r="D453" s="240" t="s">
        <v>159</v>
      </c>
      <c r="E453" s="257" t="s">
        <v>1</v>
      </c>
      <c r="F453" s="258" t="s">
        <v>1611</v>
      </c>
      <c r="G453" s="256"/>
      <c r="H453" s="259">
        <v>94.117999999999995</v>
      </c>
      <c r="I453" s="260"/>
      <c r="J453" s="256"/>
      <c r="K453" s="256"/>
      <c r="L453" s="261"/>
      <c r="M453" s="262"/>
      <c r="N453" s="263"/>
      <c r="O453" s="263"/>
      <c r="P453" s="263"/>
      <c r="Q453" s="263"/>
      <c r="R453" s="263"/>
      <c r="S453" s="263"/>
      <c r="T453" s="26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5" t="s">
        <v>159</v>
      </c>
      <c r="AU453" s="265" t="s">
        <v>166</v>
      </c>
      <c r="AV453" s="14" t="s">
        <v>87</v>
      </c>
      <c r="AW453" s="14" t="s">
        <v>33</v>
      </c>
      <c r="AX453" s="14" t="s">
        <v>77</v>
      </c>
      <c r="AY453" s="265" t="s">
        <v>148</v>
      </c>
    </row>
    <row r="454" s="16" customFormat="1">
      <c r="A454" s="16"/>
      <c r="B454" s="277"/>
      <c r="C454" s="278"/>
      <c r="D454" s="240" t="s">
        <v>159</v>
      </c>
      <c r="E454" s="279" t="s">
        <v>1</v>
      </c>
      <c r="F454" s="280" t="s">
        <v>185</v>
      </c>
      <c r="G454" s="278"/>
      <c r="H454" s="281">
        <v>94.117999999999995</v>
      </c>
      <c r="I454" s="282"/>
      <c r="J454" s="278"/>
      <c r="K454" s="278"/>
      <c r="L454" s="283"/>
      <c r="M454" s="284"/>
      <c r="N454" s="285"/>
      <c r="O454" s="285"/>
      <c r="P454" s="285"/>
      <c r="Q454" s="285"/>
      <c r="R454" s="285"/>
      <c r="S454" s="285"/>
      <c r="T454" s="28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T454" s="287" t="s">
        <v>159</v>
      </c>
      <c r="AU454" s="287" t="s">
        <v>166</v>
      </c>
      <c r="AV454" s="16" t="s">
        <v>155</v>
      </c>
      <c r="AW454" s="16" t="s">
        <v>33</v>
      </c>
      <c r="AX454" s="16" t="s">
        <v>85</v>
      </c>
      <c r="AY454" s="287" t="s">
        <v>148</v>
      </c>
    </row>
    <row r="455" s="12" customFormat="1" ht="20.88" customHeight="1">
      <c r="A455" s="12"/>
      <c r="B455" s="211"/>
      <c r="C455" s="212"/>
      <c r="D455" s="213" t="s">
        <v>76</v>
      </c>
      <c r="E455" s="225" t="s">
        <v>397</v>
      </c>
      <c r="F455" s="225" t="s">
        <v>398</v>
      </c>
      <c r="G455" s="212"/>
      <c r="H455" s="212"/>
      <c r="I455" s="215"/>
      <c r="J455" s="226">
        <f>BK455</f>
        <v>0</v>
      </c>
      <c r="K455" s="212"/>
      <c r="L455" s="217"/>
      <c r="M455" s="218"/>
      <c r="N455" s="219"/>
      <c r="O455" s="219"/>
      <c r="P455" s="220">
        <f>SUM(P456:P478)</f>
        <v>0</v>
      </c>
      <c r="Q455" s="219"/>
      <c r="R455" s="220">
        <f>SUM(R456:R478)</f>
        <v>0</v>
      </c>
      <c r="S455" s="219"/>
      <c r="T455" s="221">
        <f>SUM(T456:T478)</f>
        <v>59.983199999999997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22" t="s">
        <v>85</v>
      </c>
      <c r="AT455" s="223" t="s">
        <v>76</v>
      </c>
      <c r="AU455" s="223" t="s">
        <v>87</v>
      </c>
      <c r="AY455" s="222" t="s">
        <v>148</v>
      </c>
      <c r="BK455" s="224">
        <f>SUM(BK456:BK478)</f>
        <v>0</v>
      </c>
    </row>
    <row r="456" s="2" customFormat="1" ht="24.15" customHeight="1">
      <c r="A456" s="39"/>
      <c r="B456" s="40"/>
      <c r="C456" s="227" t="s">
        <v>429</v>
      </c>
      <c r="D456" s="227" t="s">
        <v>150</v>
      </c>
      <c r="E456" s="228" t="s">
        <v>400</v>
      </c>
      <c r="F456" s="229" t="s">
        <v>401</v>
      </c>
      <c r="G456" s="230" t="s">
        <v>273</v>
      </c>
      <c r="H456" s="231">
        <v>133.29599999999999</v>
      </c>
      <c r="I456" s="232"/>
      <c r="J456" s="233">
        <f>ROUND(I456*H456,2)</f>
        <v>0</v>
      </c>
      <c r="K456" s="229" t="s">
        <v>154</v>
      </c>
      <c r="L456" s="45"/>
      <c r="M456" s="234" t="s">
        <v>1</v>
      </c>
      <c r="N456" s="235" t="s">
        <v>42</v>
      </c>
      <c r="O456" s="92"/>
      <c r="P456" s="236">
        <f>O456*H456</f>
        <v>0</v>
      </c>
      <c r="Q456" s="236">
        <v>0</v>
      </c>
      <c r="R456" s="236">
        <f>Q456*H456</f>
        <v>0</v>
      </c>
      <c r="S456" s="236">
        <v>0.45000000000000001</v>
      </c>
      <c r="T456" s="237">
        <f>S456*H456</f>
        <v>59.983199999999997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8" t="s">
        <v>155</v>
      </c>
      <c r="AT456" s="238" t="s">
        <v>150</v>
      </c>
      <c r="AU456" s="238" t="s">
        <v>166</v>
      </c>
      <c r="AY456" s="18" t="s">
        <v>148</v>
      </c>
      <c r="BE456" s="239">
        <f>IF(N456="základní",J456,0)</f>
        <v>0</v>
      </c>
      <c r="BF456" s="239">
        <f>IF(N456="snížená",J456,0)</f>
        <v>0</v>
      </c>
      <c r="BG456" s="239">
        <f>IF(N456="zákl. přenesená",J456,0)</f>
        <v>0</v>
      </c>
      <c r="BH456" s="239">
        <f>IF(N456="sníž. přenesená",J456,0)</f>
        <v>0</v>
      </c>
      <c r="BI456" s="239">
        <f>IF(N456="nulová",J456,0)</f>
        <v>0</v>
      </c>
      <c r="BJ456" s="18" t="s">
        <v>85</v>
      </c>
      <c r="BK456" s="239">
        <f>ROUND(I456*H456,2)</f>
        <v>0</v>
      </c>
      <c r="BL456" s="18" t="s">
        <v>155</v>
      </c>
      <c r="BM456" s="238" t="s">
        <v>1612</v>
      </c>
    </row>
    <row r="457" s="13" customFormat="1">
      <c r="A457" s="13"/>
      <c r="B457" s="245"/>
      <c r="C457" s="246"/>
      <c r="D457" s="240" t="s">
        <v>159</v>
      </c>
      <c r="E457" s="247" t="s">
        <v>1</v>
      </c>
      <c r="F457" s="248" t="s">
        <v>255</v>
      </c>
      <c r="G457" s="246"/>
      <c r="H457" s="247" t="s">
        <v>1</v>
      </c>
      <c r="I457" s="249"/>
      <c r="J457" s="246"/>
      <c r="K457" s="246"/>
      <c r="L457" s="250"/>
      <c r="M457" s="251"/>
      <c r="N457" s="252"/>
      <c r="O457" s="252"/>
      <c r="P457" s="252"/>
      <c r="Q457" s="252"/>
      <c r="R457" s="252"/>
      <c r="S457" s="252"/>
      <c r="T457" s="25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4" t="s">
        <v>159</v>
      </c>
      <c r="AU457" s="254" t="s">
        <v>166</v>
      </c>
      <c r="AV457" s="13" t="s">
        <v>85</v>
      </c>
      <c r="AW457" s="13" t="s">
        <v>33</v>
      </c>
      <c r="AX457" s="13" t="s">
        <v>77</v>
      </c>
      <c r="AY457" s="254" t="s">
        <v>148</v>
      </c>
    </row>
    <row r="458" s="13" customFormat="1">
      <c r="A458" s="13"/>
      <c r="B458" s="245"/>
      <c r="C458" s="246"/>
      <c r="D458" s="240" t="s">
        <v>159</v>
      </c>
      <c r="E458" s="247" t="s">
        <v>1</v>
      </c>
      <c r="F458" s="248" t="s">
        <v>403</v>
      </c>
      <c r="G458" s="246"/>
      <c r="H458" s="247" t="s">
        <v>1</v>
      </c>
      <c r="I458" s="249"/>
      <c r="J458" s="246"/>
      <c r="K458" s="246"/>
      <c r="L458" s="250"/>
      <c r="M458" s="251"/>
      <c r="N458" s="252"/>
      <c r="O458" s="252"/>
      <c r="P458" s="252"/>
      <c r="Q458" s="252"/>
      <c r="R458" s="252"/>
      <c r="S458" s="252"/>
      <c r="T458" s="25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4" t="s">
        <v>159</v>
      </c>
      <c r="AU458" s="254" t="s">
        <v>166</v>
      </c>
      <c r="AV458" s="13" t="s">
        <v>85</v>
      </c>
      <c r="AW458" s="13" t="s">
        <v>33</v>
      </c>
      <c r="AX458" s="13" t="s">
        <v>77</v>
      </c>
      <c r="AY458" s="254" t="s">
        <v>148</v>
      </c>
    </row>
    <row r="459" s="13" customFormat="1">
      <c r="A459" s="13"/>
      <c r="B459" s="245"/>
      <c r="C459" s="246"/>
      <c r="D459" s="240" t="s">
        <v>159</v>
      </c>
      <c r="E459" s="247" t="s">
        <v>1</v>
      </c>
      <c r="F459" s="248" t="s">
        <v>178</v>
      </c>
      <c r="G459" s="246"/>
      <c r="H459" s="247" t="s">
        <v>1</v>
      </c>
      <c r="I459" s="249"/>
      <c r="J459" s="246"/>
      <c r="K459" s="246"/>
      <c r="L459" s="250"/>
      <c r="M459" s="251"/>
      <c r="N459" s="252"/>
      <c r="O459" s="252"/>
      <c r="P459" s="252"/>
      <c r="Q459" s="252"/>
      <c r="R459" s="252"/>
      <c r="S459" s="252"/>
      <c r="T459" s="25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4" t="s">
        <v>159</v>
      </c>
      <c r="AU459" s="254" t="s">
        <v>166</v>
      </c>
      <c r="AV459" s="13" t="s">
        <v>85</v>
      </c>
      <c r="AW459" s="13" t="s">
        <v>33</v>
      </c>
      <c r="AX459" s="13" t="s">
        <v>77</v>
      </c>
      <c r="AY459" s="254" t="s">
        <v>148</v>
      </c>
    </row>
    <row r="460" s="14" customFormat="1">
      <c r="A460" s="14"/>
      <c r="B460" s="255"/>
      <c r="C460" s="256"/>
      <c r="D460" s="240" t="s">
        <v>159</v>
      </c>
      <c r="E460" s="257" t="s">
        <v>1</v>
      </c>
      <c r="F460" s="258" t="s">
        <v>1599</v>
      </c>
      <c r="G460" s="256"/>
      <c r="H460" s="259">
        <v>46.008000000000003</v>
      </c>
      <c r="I460" s="260"/>
      <c r="J460" s="256"/>
      <c r="K460" s="256"/>
      <c r="L460" s="261"/>
      <c r="M460" s="262"/>
      <c r="N460" s="263"/>
      <c r="O460" s="263"/>
      <c r="P460" s="263"/>
      <c r="Q460" s="263"/>
      <c r="R460" s="263"/>
      <c r="S460" s="263"/>
      <c r="T460" s="26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5" t="s">
        <v>159</v>
      </c>
      <c r="AU460" s="265" t="s">
        <v>166</v>
      </c>
      <c r="AV460" s="14" t="s">
        <v>87</v>
      </c>
      <c r="AW460" s="14" t="s">
        <v>33</v>
      </c>
      <c r="AX460" s="14" t="s">
        <v>77</v>
      </c>
      <c r="AY460" s="265" t="s">
        <v>148</v>
      </c>
    </row>
    <row r="461" s="13" customFormat="1">
      <c r="A461" s="13"/>
      <c r="B461" s="245"/>
      <c r="C461" s="246"/>
      <c r="D461" s="240" t="s">
        <v>159</v>
      </c>
      <c r="E461" s="247" t="s">
        <v>1</v>
      </c>
      <c r="F461" s="248" t="s">
        <v>181</v>
      </c>
      <c r="G461" s="246"/>
      <c r="H461" s="247" t="s">
        <v>1</v>
      </c>
      <c r="I461" s="249"/>
      <c r="J461" s="246"/>
      <c r="K461" s="246"/>
      <c r="L461" s="250"/>
      <c r="M461" s="251"/>
      <c r="N461" s="252"/>
      <c r="O461" s="252"/>
      <c r="P461" s="252"/>
      <c r="Q461" s="252"/>
      <c r="R461" s="252"/>
      <c r="S461" s="252"/>
      <c r="T461" s="25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4" t="s">
        <v>159</v>
      </c>
      <c r="AU461" s="254" t="s">
        <v>166</v>
      </c>
      <c r="AV461" s="13" t="s">
        <v>85</v>
      </c>
      <c r="AW461" s="13" t="s">
        <v>33</v>
      </c>
      <c r="AX461" s="13" t="s">
        <v>77</v>
      </c>
      <c r="AY461" s="254" t="s">
        <v>148</v>
      </c>
    </row>
    <row r="462" s="14" customFormat="1">
      <c r="A462" s="14"/>
      <c r="B462" s="255"/>
      <c r="C462" s="256"/>
      <c r="D462" s="240" t="s">
        <v>159</v>
      </c>
      <c r="E462" s="257" t="s">
        <v>1</v>
      </c>
      <c r="F462" s="258" t="s">
        <v>1600</v>
      </c>
      <c r="G462" s="256"/>
      <c r="H462" s="259">
        <v>41.027999999999999</v>
      </c>
      <c r="I462" s="260"/>
      <c r="J462" s="256"/>
      <c r="K462" s="256"/>
      <c r="L462" s="261"/>
      <c r="M462" s="262"/>
      <c r="N462" s="263"/>
      <c r="O462" s="263"/>
      <c r="P462" s="263"/>
      <c r="Q462" s="263"/>
      <c r="R462" s="263"/>
      <c r="S462" s="263"/>
      <c r="T462" s="26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5" t="s">
        <v>159</v>
      </c>
      <c r="AU462" s="265" t="s">
        <v>166</v>
      </c>
      <c r="AV462" s="14" t="s">
        <v>87</v>
      </c>
      <c r="AW462" s="14" t="s">
        <v>33</v>
      </c>
      <c r="AX462" s="14" t="s">
        <v>77</v>
      </c>
      <c r="AY462" s="265" t="s">
        <v>148</v>
      </c>
    </row>
    <row r="463" s="13" customFormat="1">
      <c r="A463" s="13"/>
      <c r="B463" s="245"/>
      <c r="C463" s="246"/>
      <c r="D463" s="240" t="s">
        <v>159</v>
      </c>
      <c r="E463" s="247" t="s">
        <v>1</v>
      </c>
      <c r="F463" s="248" t="s">
        <v>184</v>
      </c>
      <c r="G463" s="246"/>
      <c r="H463" s="247" t="s">
        <v>1</v>
      </c>
      <c r="I463" s="249"/>
      <c r="J463" s="246"/>
      <c r="K463" s="246"/>
      <c r="L463" s="250"/>
      <c r="M463" s="251"/>
      <c r="N463" s="252"/>
      <c r="O463" s="252"/>
      <c r="P463" s="252"/>
      <c r="Q463" s="252"/>
      <c r="R463" s="252"/>
      <c r="S463" s="252"/>
      <c r="T463" s="25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4" t="s">
        <v>159</v>
      </c>
      <c r="AU463" s="254" t="s">
        <v>166</v>
      </c>
      <c r="AV463" s="13" t="s">
        <v>85</v>
      </c>
      <c r="AW463" s="13" t="s">
        <v>33</v>
      </c>
      <c r="AX463" s="13" t="s">
        <v>77</v>
      </c>
      <c r="AY463" s="254" t="s">
        <v>148</v>
      </c>
    </row>
    <row r="464" s="14" customFormat="1">
      <c r="A464" s="14"/>
      <c r="B464" s="255"/>
      <c r="C464" s="256"/>
      <c r="D464" s="240" t="s">
        <v>159</v>
      </c>
      <c r="E464" s="257" t="s">
        <v>1</v>
      </c>
      <c r="F464" s="258" t="s">
        <v>1601</v>
      </c>
      <c r="G464" s="256"/>
      <c r="H464" s="259">
        <v>7.6440000000000001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5" t="s">
        <v>159</v>
      </c>
      <c r="AU464" s="265" t="s">
        <v>166</v>
      </c>
      <c r="AV464" s="14" t="s">
        <v>87</v>
      </c>
      <c r="AW464" s="14" t="s">
        <v>33</v>
      </c>
      <c r="AX464" s="14" t="s">
        <v>77</v>
      </c>
      <c r="AY464" s="265" t="s">
        <v>148</v>
      </c>
    </row>
    <row r="465" s="13" customFormat="1">
      <c r="A465" s="13"/>
      <c r="B465" s="245"/>
      <c r="C465" s="246"/>
      <c r="D465" s="240" t="s">
        <v>159</v>
      </c>
      <c r="E465" s="247" t="s">
        <v>1</v>
      </c>
      <c r="F465" s="248" t="s">
        <v>178</v>
      </c>
      <c r="G465" s="246"/>
      <c r="H465" s="247" t="s">
        <v>1</v>
      </c>
      <c r="I465" s="249"/>
      <c r="J465" s="246"/>
      <c r="K465" s="246"/>
      <c r="L465" s="250"/>
      <c r="M465" s="251"/>
      <c r="N465" s="252"/>
      <c r="O465" s="252"/>
      <c r="P465" s="252"/>
      <c r="Q465" s="252"/>
      <c r="R465" s="252"/>
      <c r="S465" s="252"/>
      <c r="T465" s="25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4" t="s">
        <v>159</v>
      </c>
      <c r="AU465" s="254" t="s">
        <v>166</v>
      </c>
      <c r="AV465" s="13" t="s">
        <v>85</v>
      </c>
      <c r="AW465" s="13" t="s">
        <v>33</v>
      </c>
      <c r="AX465" s="13" t="s">
        <v>77</v>
      </c>
      <c r="AY465" s="254" t="s">
        <v>148</v>
      </c>
    </row>
    <row r="466" s="14" customFormat="1">
      <c r="A466" s="14"/>
      <c r="B466" s="255"/>
      <c r="C466" s="256"/>
      <c r="D466" s="240" t="s">
        <v>159</v>
      </c>
      <c r="E466" s="257" t="s">
        <v>1</v>
      </c>
      <c r="F466" s="258" t="s">
        <v>1602</v>
      </c>
      <c r="G466" s="256"/>
      <c r="H466" s="259">
        <v>21.539999999999999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5" t="s">
        <v>159</v>
      </c>
      <c r="AU466" s="265" t="s">
        <v>166</v>
      </c>
      <c r="AV466" s="14" t="s">
        <v>87</v>
      </c>
      <c r="AW466" s="14" t="s">
        <v>33</v>
      </c>
      <c r="AX466" s="14" t="s">
        <v>77</v>
      </c>
      <c r="AY466" s="265" t="s">
        <v>148</v>
      </c>
    </row>
    <row r="467" s="13" customFormat="1">
      <c r="A467" s="13"/>
      <c r="B467" s="245"/>
      <c r="C467" s="246"/>
      <c r="D467" s="240" t="s">
        <v>159</v>
      </c>
      <c r="E467" s="247" t="s">
        <v>1</v>
      </c>
      <c r="F467" s="248" t="s">
        <v>181</v>
      </c>
      <c r="G467" s="246"/>
      <c r="H467" s="247" t="s">
        <v>1</v>
      </c>
      <c r="I467" s="249"/>
      <c r="J467" s="246"/>
      <c r="K467" s="246"/>
      <c r="L467" s="250"/>
      <c r="M467" s="251"/>
      <c r="N467" s="252"/>
      <c r="O467" s="252"/>
      <c r="P467" s="252"/>
      <c r="Q467" s="252"/>
      <c r="R467" s="252"/>
      <c r="S467" s="252"/>
      <c r="T467" s="25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4" t="s">
        <v>159</v>
      </c>
      <c r="AU467" s="254" t="s">
        <v>166</v>
      </c>
      <c r="AV467" s="13" t="s">
        <v>85</v>
      </c>
      <c r="AW467" s="13" t="s">
        <v>33</v>
      </c>
      <c r="AX467" s="13" t="s">
        <v>77</v>
      </c>
      <c r="AY467" s="254" t="s">
        <v>148</v>
      </c>
    </row>
    <row r="468" s="14" customFormat="1">
      <c r="A468" s="14"/>
      <c r="B468" s="255"/>
      <c r="C468" s="256"/>
      <c r="D468" s="240" t="s">
        <v>159</v>
      </c>
      <c r="E468" s="257" t="s">
        <v>1</v>
      </c>
      <c r="F468" s="258" t="s">
        <v>1603</v>
      </c>
      <c r="G468" s="256"/>
      <c r="H468" s="259">
        <v>17.076000000000001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5" t="s">
        <v>159</v>
      </c>
      <c r="AU468" s="265" t="s">
        <v>166</v>
      </c>
      <c r="AV468" s="14" t="s">
        <v>87</v>
      </c>
      <c r="AW468" s="14" t="s">
        <v>33</v>
      </c>
      <c r="AX468" s="14" t="s">
        <v>77</v>
      </c>
      <c r="AY468" s="265" t="s">
        <v>148</v>
      </c>
    </row>
    <row r="469" s="16" customFormat="1">
      <c r="A469" s="16"/>
      <c r="B469" s="277"/>
      <c r="C469" s="278"/>
      <c r="D469" s="240" t="s">
        <v>159</v>
      </c>
      <c r="E469" s="279" t="s">
        <v>1</v>
      </c>
      <c r="F469" s="280" t="s">
        <v>185</v>
      </c>
      <c r="G469" s="278"/>
      <c r="H469" s="281">
        <v>133.29599999999999</v>
      </c>
      <c r="I469" s="282"/>
      <c r="J469" s="278"/>
      <c r="K469" s="278"/>
      <c r="L469" s="283"/>
      <c r="M469" s="284"/>
      <c r="N469" s="285"/>
      <c r="O469" s="285"/>
      <c r="P469" s="285"/>
      <c r="Q469" s="285"/>
      <c r="R469" s="285"/>
      <c r="S469" s="285"/>
      <c r="T469" s="28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87" t="s">
        <v>159</v>
      </c>
      <c r="AU469" s="287" t="s">
        <v>166</v>
      </c>
      <c r="AV469" s="16" t="s">
        <v>155</v>
      </c>
      <c r="AW469" s="16" t="s">
        <v>33</v>
      </c>
      <c r="AX469" s="16" t="s">
        <v>85</v>
      </c>
      <c r="AY469" s="287" t="s">
        <v>148</v>
      </c>
    </row>
    <row r="470" s="2" customFormat="1" ht="21.75" customHeight="1">
      <c r="A470" s="39"/>
      <c r="B470" s="40"/>
      <c r="C470" s="227" t="s">
        <v>436</v>
      </c>
      <c r="D470" s="227" t="s">
        <v>150</v>
      </c>
      <c r="E470" s="228" t="s">
        <v>383</v>
      </c>
      <c r="F470" s="229" t="s">
        <v>384</v>
      </c>
      <c r="G470" s="230" t="s">
        <v>315</v>
      </c>
      <c r="H470" s="231">
        <v>59.982999999999997</v>
      </c>
      <c r="I470" s="232"/>
      <c r="J470" s="233">
        <f>ROUND(I470*H470,2)</f>
        <v>0</v>
      </c>
      <c r="K470" s="229" t="s">
        <v>154</v>
      </c>
      <c r="L470" s="45"/>
      <c r="M470" s="234" t="s">
        <v>1</v>
      </c>
      <c r="N470" s="235" t="s">
        <v>42</v>
      </c>
      <c r="O470" s="92"/>
      <c r="P470" s="236">
        <f>O470*H470</f>
        <v>0</v>
      </c>
      <c r="Q470" s="236">
        <v>0</v>
      </c>
      <c r="R470" s="236">
        <f>Q470*H470</f>
        <v>0</v>
      </c>
      <c r="S470" s="236">
        <v>0</v>
      </c>
      <c r="T470" s="237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8" t="s">
        <v>155</v>
      </c>
      <c r="AT470" s="238" t="s">
        <v>150</v>
      </c>
      <c r="AU470" s="238" t="s">
        <v>166</v>
      </c>
      <c r="AY470" s="18" t="s">
        <v>148</v>
      </c>
      <c r="BE470" s="239">
        <f>IF(N470="základní",J470,0)</f>
        <v>0</v>
      </c>
      <c r="BF470" s="239">
        <f>IF(N470="snížená",J470,0)</f>
        <v>0</v>
      </c>
      <c r="BG470" s="239">
        <f>IF(N470="zákl. přenesená",J470,0)</f>
        <v>0</v>
      </c>
      <c r="BH470" s="239">
        <f>IF(N470="sníž. přenesená",J470,0)</f>
        <v>0</v>
      </c>
      <c r="BI470" s="239">
        <f>IF(N470="nulová",J470,0)</f>
        <v>0</v>
      </c>
      <c r="BJ470" s="18" t="s">
        <v>85</v>
      </c>
      <c r="BK470" s="239">
        <f>ROUND(I470*H470,2)</f>
        <v>0</v>
      </c>
      <c r="BL470" s="18" t="s">
        <v>155</v>
      </c>
      <c r="BM470" s="238" t="s">
        <v>1613</v>
      </c>
    </row>
    <row r="471" s="14" customFormat="1">
      <c r="A471" s="14"/>
      <c r="B471" s="255"/>
      <c r="C471" s="256"/>
      <c r="D471" s="240" t="s">
        <v>159</v>
      </c>
      <c r="E471" s="257" t="s">
        <v>1</v>
      </c>
      <c r="F471" s="258" t="s">
        <v>1614</v>
      </c>
      <c r="G471" s="256"/>
      <c r="H471" s="259">
        <v>59.982999999999997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5" t="s">
        <v>159</v>
      </c>
      <c r="AU471" s="265" t="s">
        <v>166</v>
      </c>
      <c r="AV471" s="14" t="s">
        <v>87</v>
      </c>
      <c r="AW471" s="14" t="s">
        <v>33</v>
      </c>
      <c r="AX471" s="14" t="s">
        <v>77</v>
      </c>
      <c r="AY471" s="265" t="s">
        <v>148</v>
      </c>
    </row>
    <row r="472" s="16" customFormat="1">
      <c r="A472" s="16"/>
      <c r="B472" s="277"/>
      <c r="C472" s="278"/>
      <c r="D472" s="240" t="s">
        <v>159</v>
      </c>
      <c r="E472" s="279" t="s">
        <v>1</v>
      </c>
      <c r="F472" s="280" t="s">
        <v>185</v>
      </c>
      <c r="G472" s="278"/>
      <c r="H472" s="281">
        <v>59.982999999999997</v>
      </c>
      <c r="I472" s="282"/>
      <c r="J472" s="278"/>
      <c r="K472" s="278"/>
      <c r="L472" s="283"/>
      <c r="M472" s="284"/>
      <c r="N472" s="285"/>
      <c r="O472" s="285"/>
      <c r="P472" s="285"/>
      <c r="Q472" s="285"/>
      <c r="R472" s="285"/>
      <c r="S472" s="285"/>
      <c r="T472" s="28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T472" s="287" t="s">
        <v>159</v>
      </c>
      <c r="AU472" s="287" t="s">
        <v>166</v>
      </c>
      <c r="AV472" s="16" t="s">
        <v>155</v>
      </c>
      <c r="AW472" s="16" t="s">
        <v>33</v>
      </c>
      <c r="AX472" s="16" t="s">
        <v>85</v>
      </c>
      <c r="AY472" s="287" t="s">
        <v>148</v>
      </c>
    </row>
    <row r="473" s="2" customFormat="1" ht="16.5" customHeight="1">
      <c r="A473" s="39"/>
      <c r="B473" s="40"/>
      <c r="C473" s="227" t="s">
        <v>443</v>
      </c>
      <c r="D473" s="227" t="s">
        <v>150</v>
      </c>
      <c r="E473" s="228" t="s">
        <v>408</v>
      </c>
      <c r="F473" s="229" t="s">
        <v>388</v>
      </c>
      <c r="G473" s="230" t="s">
        <v>315</v>
      </c>
      <c r="H473" s="231">
        <v>659.81299999999999</v>
      </c>
      <c r="I473" s="232"/>
      <c r="J473" s="233">
        <f>ROUND(I473*H473,2)</f>
        <v>0</v>
      </c>
      <c r="K473" s="229" t="s">
        <v>154</v>
      </c>
      <c r="L473" s="45"/>
      <c r="M473" s="234" t="s">
        <v>1</v>
      </c>
      <c r="N473" s="235" t="s">
        <v>42</v>
      </c>
      <c r="O473" s="92"/>
      <c r="P473" s="236">
        <f>O473*H473</f>
        <v>0</v>
      </c>
      <c r="Q473" s="236">
        <v>0</v>
      </c>
      <c r="R473" s="236">
        <f>Q473*H473</f>
        <v>0</v>
      </c>
      <c r="S473" s="236">
        <v>0</v>
      </c>
      <c r="T473" s="237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8" t="s">
        <v>155</v>
      </c>
      <c r="AT473" s="238" t="s">
        <v>150</v>
      </c>
      <c r="AU473" s="238" t="s">
        <v>166</v>
      </c>
      <c r="AY473" s="18" t="s">
        <v>148</v>
      </c>
      <c r="BE473" s="239">
        <f>IF(N473="základní",J473,0)</f>
        <v>0</v>
      </c>
      <c r="BF473" s="239">
        <f>IF(N473="snížená",J473,0)</f>
        <v>0</v>
      </c>
      <c r="BG473" s="239">
        <f>IF(N473="zákl. přenesená",J473,0)</f>
        <v>0</v>
      </c>
      <c r="BH473" s="239">
        <f>IF(N473="sníž. přenesená",J473,0)</f>
        <v>0</v>
      </c>
      <c r="BI473" s="239">
        <f>IF(N473="nulová",J473,0)</f>
        <v>0</v>
      </c>
      <c r="BJ473" s="18" t="s">
        <v>85</v>
      </c>
      <c r="BK473" s="239">
        <f>ROUND(I473*H473,2)</f>
        <v>0</v>
      </c>
      <c r="BL473" s="18" t="s">
        <v>155</v>
      </c>
      <c r="BM473" s="238" t="s">
        <v>1615</v>
      </c>
    </row>
    <row r="474" s="13" customFormat="1">
      <c r="A474" s="13"/>
      <c r="B474" s="245"/>
      <c r="C474" s="246"/>
      <c r="D474" s="240" t="s">
        <v>159</v>
      </c>
      <c r="E474" s="247" t="s">
        <v>1</v>
      </c>
      <c r="F474" s="248" t="s">
        <v>832</v>
      </c>
      <c r="G474" s="246"/>
      <c r="H474" s="247" t="s">
        <v>1</v>
      </c>
      <c r="I474" s="249"/>
      <c r="J474" s="246"/>
      <c r="K474" s="246"/>
      <c r="L474" s="250"/>
      <c r="M474" s="251"/>
      <c r="N474" s="252"/>
      <c r="O474" s="252"/>
      <c r="P474" s="252"/>
      <c r="Q474" s="252"/>
      <c r="R474" s="252"/>
      <c r="S474" s="252"/>
      <c r="T474" s="25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4" t="s">
        <v>159</v>
      </c>
      <c r="AU474" s="254" t="s">
        <v>166</v>
      </c>
      <c r="AV474" s="13" t="s">
        <v>85</v>
      </c>
      <c r="AW474" s="13" t="s">
        <v>33</v>
      </c>
      <c r="AX474" s="13" t="s">
        <v>77</v>
      </c>
      <c r="AY474" s="254" t="s">
        <v>148</v>
      </c>
    </row>
    <row r="475" s="14" customFormat="1">
      <c r="A475" s="14"/>
      <c r="B475" s="255"/>
      <c r="C475" s="256"/>
      <c r="D475" s="240" t="s">
        <v>159</v>
      </c>
      <c r="E475" s="257" t="s">
        <v>1</v>
      </c>
      <c r="F475" s="258" t="s">
        <v>1616</v>
      </c>
      <c r="G475" s="256"/>
      <c r="H475" s="259">
        <v>659.81299999999999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5" t="s">
        <v>159</v>
      </c>
      <c r="AU475" s="265" t="s">
        <v>166</v>
      </c>
      <c r="AV475" s="14" t="s">
        <v>87</v>
      </c>
      <c r="AW475" s="14" t="s">
        <v>33</v>
      </c>
      <c r="AX475" s="14" t="s">
        <v>77</v>
      </c>
      <c r="AY475" s="265" t="s">
        <v>148</v>
      </c>
    </row>
    <row r="476" s="16" customFormat="1">
      <c r="A476" s="16"/>
      <c r="B476" s="277"/>
      <c r="C476" s="278"/>
      <c r="D476" s="240" t="s">
        <v>159</v>
      </c>
      <c r="E476" s="279" t="s">
        <v>1</v>
      </c>
      <c r="F476" s="280" t="s">
        <v>185</v>
      </c>
      <c r="G476" s="278"/>
      <c r="H476" s="281">
        <v>659.81299999999999</v>
      </c>
      <c r="I476" s="282"/>
      <c r="J476" s="278"/>
      <c r="K476" s="278"/>
      <c r="L476" s="283"/>
      <c r="M476" s="284"/>
      <c r="N476" s="285"/>
      <c r="O476" s="285"/>
      <c r="P476" s="285"/>
      <c r="Q476" s="285"/>
      <c r="R476" s="285"/>
      <c r="S476" s="285"/>
      <c r="T476" s="28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87" t="s">
        <v>159</v>
      </c>
      <c r="AU476" s="287" t="s">
        <v>166</v>
      </c>
      <c r="AV476" s="16" t="s">
        <v>155</v>
      </c>
      <c r="AW476" s="16" t="s">
        <v>33</v>
      </c>
      <c r="AX476" s="16" t="s">
        <v>85</v>
      </c>
      <c r="AY476" s="287" t="s">
        <v>148</v>
      </c>
    </row>
    <row r="477" s="2" customFormat="1" ht="44.25" customHeight="1">
      <c r="A477" s="39"/>
      <c r="B477" s="40"/>
      <c r="C477" s="227" t="s">
        <v>451</v>
      </c>
      <c r="D477" s="227" t="s">
        <v>150</v>
      </c>
      <c r="E477" s="228" t="s">
        <v>412</v>
      </c>
      <c r="F477" s="229" t="s">
        <v>413</v>
      </c>
      <c r="G477" s="230" t="s">
        <v>315</v>
      </c>
      <c r="H477" s="231">
        <v>59.982999999999997</v>
      </c>
      <c r="I477" s="232"/>
      <c r="J477" s="233">
        <f>ROUND(I477*H477,2)</f>
        <v>0</v>
      </c>
      <c r="K477" s="229" t="s">
        <v>154</v>
      </c>
      <c r="L477" s="45"/>
      <c r="M477" s="234" t="s">
        <v>1</v>
      </c>
      <c r="N477" s="235" t="s">
        <v>42</v>
      </c>
      <c r="O477" s="92"/>
      <c r="P477" s="236">
        <f>O477*H477</f>
        <v>0</v>
      </c>
      <c r="Q477" s="236">
        <v>0</v>
      </c>
      <c r="R477" s="236">
        <f>Q477*H477</f>
        <v>0</v>
      </c>
      <c r="S477" s="236">
        <v>0</v>
      </c>
      <c r="T477" s="237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8" t="s">
        <v>155</v>
      </c>
      <c r="AT477" s="238" t="s">
        <v>150</v>
      </c>
      <c r="AU477" s="238" t="s">
        <v>166</v>
      </c>
      <c r="AY477" s="18" t="s">
        <v>148</v>
      </c>
      <c r="BE477" s="239">
        <f>IF(N477="základní",J477,0)</f>
        <v>0</v>
      </c>
      <c r="BF477" s="239">
        <f>IF(N477="snížená",J477,0)</f>
        <v>0</v>
      </c>
      <c r="BG477" s="239">
        <f>IF(N477="zákl. přenesená",J477,0)</f>
        <v>0</v>
      </c>
      <c r="BH477" s="239">
        <f>IF(N477="sníž. přenesená",J477,0)</f>
        <v>0</v>
      </c>
      <c r="BI477" s="239">
        <f>IF(N477="nulová",J477,0)</f>
        <v>0</v>
      </c>
      <c r="BJ477" s="18" t="s">
        <v>85</v>
      </c>
      <c r="BK477" s="239">
        <f>ROUND(I477*H477,2)</f>
        <v>0</v>
      </c>
      <c r="BL477" s="18" t="s">
        <v>155</v>
      </c>
      <c r="BM477" s="238" t="s">
        <v>1617</v>
      </c>
    </row>
    <row r="478" s="14" customFormat="1">
      <c r="A478" s="14"/>
      <c r="B478" s="255"/>
      <c r="C478" s="256"/>
      <c r="D478" s="240" t="s">
        <v>159</v>
      </c>
      <c r="E478" s="257" t="s">
        <v>1</v>
      </c>
      <c r="F478" s="258" t="s">
        <v>1614</v>
      </c>
      <c r="G478" s="256"/>
      <c r="H478" s="259">
        <v>59.982999999999997</v>
      </c>
      <c r="I478" s="260"/>
      <c r="J478" s="256"/>
      <c r="K478" s="256"/>
      <c r="L478" s="261"/>
      <c r="M478" s="262"/>
      <c r="N478" s="263"/>
      <c r="O478" s="263"/>
      <c r="P478" s="263"/>
      <c r="Q478" s="263"/>
      <c r="R478" s="263"/>
      <c r="S478" s="263"/>
      <c r="T478" s="26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5" t="s">
        <v>159</v>
      </c>
      <c r="AU478" s="265" t="s">
        <v>166</v>
      </c>
      <c r="AV478" s="14" t="s">
        <v>87</v>
      </c>
      <c r="AW478" s="14" t="s">
        <v>33</v>
      </c>
      <c r="AX478" s="14" t="s">
        <v>85</v>
      </c>
      <c r="AY478" s="265" t="s">
        <v>148</v>
      </c>
    </row>
    <row r="479" s="12" customFormat="1" ht="22.8" customHeight="1">
      <c r="A479" s="12"/>
      <c r="B479" s="211"/>
      <c r="C479" s="212"/>
      <c r="D479" s="213" t="s">
        <v>76</v>
      </c>
      <c r="E479" s="225" t="s">
        <v>155</v>
      </c>
      <c r="F479" s="225" t="s">
        <v>450</v>
      </c>
      <c r="G479" s="212"/>
      <c r="H479" s="212"/>
      <c r="I479" s="215"/>
      <c r="J479" s="226">
        <f>BK479</f>
        <v>0</v>
      </c>
      <c r="K479" s="212"/>
      <c r="L479" s="217"/>
      <c r="M479" s="218"/>
      <c r="N479" s="219"/>
      <c r="O479" s="219"/>
      <c r="P479" s="220">
        <f>SUM(P480:P510)</f>
        <v>0</v>
      </c>
      <c r="Q479" s="219"/>
      <c r="R479" s="220">
        <f>SUM(R480:R510)</f>
        <v>14.783766</v>
      </c>
      <c r="S479" s="219"/>
      <c r="T479" s="221">
        <f>SUM(T480:T510)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22" t="s">
        <v>85</v>
      </c>
      <c r="AT479" s="223" t="s">
        <v>76</v>
      </c>
      <c r="AU479" s="223" t="s">
        <v>85</v>
      </c>
      <c r="AY479" s="222" t="s">
        <v>148</v>
      </c>
      <c r="BK479" s="224">
        <f>SUM(BK480:BK510)</f>
        <v>0</v>
      </c>
    </row>
    <row r="480" s="2" customFormat="1" ht="16.5" customHeight="1">
      <c r="A480" s="39"/>
      <c r="B480" s="40"/>
      <c r="C480" s="227" t="s">
        <v>461</v>
      </c>
      <c r="D480" s="227" t="s">
        <v>150</v>
      </c>
      <c r="E480" s="228" t="s">
        <v>452</v>
      </c>
      <c r="F480" s="229" t="s">
        <v>453</v>
      </c>
      <c r="G480" s="230" t="s">
        <v>204</v>
      </c>
      <c r="H480" s="231">
        <v>25.559999999999999</v>
      </c>
      <c r="I480" s="232"/>
      <c r="J480" s="233">
        <f>ROUND(I480*H480,2)</f>
        <v>0</v>
      </c>
      <c r="K480" s="229" t="s">
        <v>154</v>
      </c>
      <c r="L480" s="45"/>
      <c r="M480" s="234" t="s">
        <v>1</v>
      </c>
      <c r="N480" s="235" t="s">
        <v>42</v>
      </c>
      <c r="O480" s="92"/>
      <c r="P480" s="236">
        <f>O480*H480</f>
        <v>0</v>
      </c>
      <c r="Q480" s="236">
        <v>0</v>
      </c>
      <c r="R480" s="236">
        <f>Q480*H480</f>
        <v>0</v>
      </c>
      <c r="S480" s="236">
        <v>0</v>
      </c>
      <c r="T480" s="237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38" t="s">
        <v>155</v>
      </c>
      <c r="AT480" s="238" t="s">
        <v>150</v>
      </c>
      <c r="AU480" s="238" t="s">
        <v>87</v>
      </c>
      <c r="AY480" s="18" t="s">
        <v>148</v>
      </c>
      <c r="BE480" s="239">
        <f>IF(N480="základní",J480,0)</f>
        <v>0</v>
      </c>
      <c r="BF480" s="239">
        <f>IF(N480="snížená",J480,0)</f>
        <v>0</v>
      </c>
      <c r="BG480" s="239">
        <f>IF(N480="zákl. přenesená",J480,0)</f>
        <v>0</v>
      </c>
      <c r="BH480" s="239">
        <f>IF(N480="sníž. přenesená",J480,0)</f>
        <v>0</v>
      </c>
      <c r="BI480" s="239">
        <f>IF(N480="nulová",J480,0)</f>
        <v>0</v>
      </c>
      <c r="BJ480" s="18" t="s">
        <v>85</v>
      </c>
      <c r="BK480" s="239">
        <f>ROUND(I480*H480,2)</f>
        <v>0</v>
      </c>
      <c r="BL480" s="18" t="s">
        <v>155</v>
      </c>
      <c r="BM480" s="238" t="s">
        <v>1618</v>
      </c>
    </row>
    <row r="481" s="13" customFormat="1">
      <c r="A481" s="13"/>
      <c r="B481" s="245"/>
      <c r="C481" s="246"/>
      <c r="D481" s="240" t="s">
        <v>159</v>
      </c>
      <c r="E481" s="247" t="s">
        <v>1</v>
      </c>
      <c r="F481" s="248" t="s">
        <v>178</v>
      </c>
      <c r="G481" s="246"/>
      <c r="H481" s="247" t="s">
        <v>1</v>
      </c>
      <c r="I481" s="249"/>
      <c r="J481" s="246"/>
      <c r="K481" s="246"/>
      <c r="L481" s="250"/>
      <c r="M481" s="251"/>
      <c r="N481" s="252"/>
      <c r="O481" s="252"/>
      <c r="P481" s="252"/>
      <c r="Q481" s="252"/>
      <c r="R481" s="252"/>
      <c r="S481" s="252"/>
      <c r="T481" s="25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4" t="s">
        <v>159</v>
      </c>
      <c r="AU481" s="254" t="s">
        <v>87</v>
      </c>
      <c r="AV481" s="13" t="s">
        <v>85</v>
      </c>
      <c r="AW481" s="13" t="s">
        <v>33</v>
      </c>
      <c r="AX481" s="13" t="s">
        <v>77</v>
      </c>
      <c r="AY481" s="254" t="s">
        <v>148</v>
      </c>
    </row>
    <row r="482" s="14" customFormat="1">
      <c r="A482" s="14"/>
      <c r="B482" s="255"/>
      <c r="C482" s="256"/>
      <c r="D482" s="240" t="s">
        <v>159</v>
      </c>
      <c r="E482" s="257" t="s">
        <v>1</v>
      </c>
      <c r="F482" s="258" t="s">
        <v>1619</v>
      </c>
      <c r="G482" s="256"/>
      <c r="H482" s="259">
        <v>7.8920000000000003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5" t="s">
        <v>159</v>
      </c>
      <c r="AU482" s="265" t="s">
        <v>87</v>
      </c>
      <c r="AV482" s="14" t="s">
        <v>87</v>
      </c>
      <c r="AW482" s="14" t="s">
        <v>33</v>
      </c>
      <c r="AX482" s="14" t="s">
        <v>77</v>
      </c>
      <c r="AY482" s="265" t="s">
        <v>148</v>
      </c>
    </row>
    <row r="483" s="13" customFormat="1">
      <c r="A483" s="13"/>
      <c r="B483" s="245"/>
      <c r="C483" s="246"/>
      <c r="D483" s="240" t="s">
        <v>159</v>
      </c>
      <c r="E483" s="247" t="s">
        <v>1</v>
      </c>
      <c r="F483" s="248" t="s">
        <v>181</v>
      </c>
      <c r="G483" s="246"/>
      <c r="H483" s="247" t="s">
        <v>1</v>
      </c>
      <c r="I483" s="249"/>
      <c r="J483" s="246"/>
      <c r="K483" s="246"/>
      <c r="L483" s="250"/>
      <c r="M483" s="251"/>
      <c r="N483" s="252"/>
      <c r="O483" s="252"/>
      <c r="P483" s="252"/>
      <c r="Q483" s="252"/>
      <c r="R483" s="252"/>
      <c r="S483" s="252"/>
      <c r="T483" s="25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4" t="s">
        <v>159</v>
      </c>
      <c r="AU483" s="254" t="s">
        <v>87</v>
      </c>
      <c r="AV483" s="13" t="s">
        <v>85</v>
      </c>
      <c r="AW483" s="13" t="s">
        <v>33</v>
      </c>
      <c r="AX483" s="13" t="s">
        <v>77</v>
      </c>
      <c r="AY483" s="254" t="s">
        <v>148</v>
      </c>
    </row>
    <row r="484" s="14" customFormat="1">
      <c r="A484" s="14"/>
      <c r="B484" s="255"/>
      <c r="C484" s="256"/>
      <c r="D484" s="240" t="s">
        <v>159</v>
      </c>
      <c r="E484" s="257" t="s">
        <v>1</v>
      </c>
      <c r="F484" s="258" t="s">
        <v>1620</v>
      </c>
      <c r="G484" s="256"/>
      <c r="H484" s="259">
        <v>6.5170000000000003</v>
      </c>
      <c r="I484" s="260"/>
      <c r="J484" s="256"/>
      <c r="K484" s="256"/>
      <c r="L484" s="261"/>
      <c r="M484" s="262"/>
      <c r="N484" s="263"/>
      <c r="O484" s="263"/>
      <c r="P484" s="263"/>
      <c r="Q484" s="263"/>
      <c r="R484" s="263"/>
      <c r="S484" s="263"/>
      <c r="T484" s="26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5" t="s">
        <v>159</v>
      </c>
      <c r="AU484" s="265" t="s">
        <v>87</v>
      </c>
      <c r="AV484" s="14" t="s">
        <v>87</v>
      </c>
      <c r="AW484" s="14" t="s">
        <v>33</v>
      </c>
      <c r="AX484" s="14" t="s">
        <v>77</v>
      </c>
      <c r="AY484" s="265" t="s">
        <v>148</v>
      </c>
    </row>
    <row r="485" s="13" customFormat="1">
      <c r="A485" s="13"/>
      <c r="B485" s="245"/>
      <c r="C485" s="246"/>
      <c r="D485" s="240" t="s">
        <v>159</v>
      </c>
      <c r="E485" s="247" t="s">
        <v>1</v>
      </c>
      <c r="F485" s="248" t="s">
        <v>184</v>
      </c>
      <c r="G485" s="246"/>
      <c r="H485" s="247" t="s">
        <v>1</v>
      </c>
      <c r="I485" s="249"/>
      <c r="J485" s="246"/>
      <c r="K485" s="246"/>
      <c r="L485" s="250"/>
      <c r="M485" s="251"/>
      <c r="N485" s="252"/>
      <c r="O485" s="252"/>
      <c r="P485" s="252"/>
      <c r="Q485" s="252"/>
      <c r="R485" s="252"/>
      <c r="S485" s="252"/>
      <c r="T485" s="25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4" t="s">
        <v>159</v>
      </c>
      <c r="AU485" s="254" t="s">
        <v>87</v>
      </c>
      <c r="AV485" s="13" t="s">
        <v>85</v>
      </c>
      <c r="AW485" s="13" t="s">
        <v>33</v>
      </c>
      <c r="AX485" s="13" t="s">
        <v>77</v>
      </c>
      <c r="AY485" s="254" t="s">
        <v>148</v>
      </c>
    </row>
    <row r="486" s="14" customFormat="1">
      <c r="A486" s="14"/>
      <c r="B486" s="255"/>
      <c r="C486" s="256"/>
      <c r="D486" s="240" t="s">
        <v>159</v>
      </c>
      <c r="E486" s="257" t="s">
        <v>1</v>
      </c>
      <c r="F486" s="258" t="s">
        <v>1621</v>
      </c>
      <c r="G486" s="256"/>
      <c r="H486" s="259">
        <v>0.97699999999999998</v>
      </c>
      <c r="I486" s="260"/>
      <c r="J486" s="256"/>
      <c r="K486" s="256"/>
      <c r="L486" s="261"/>
      <c r="M486" s="262"/>
      <c r="N486" s="263"/>
      <c r="O486" s="263"/>
      <c r="P486" s="263"/>
      <c r="Q486" s="263"/>
      <c r="R486" s="263"/>
      <c r="S486" s="263"/>
      <c r="T486" s="26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5" t="s">
        <v>159</v>
      </c>
      <c r="AU486" s="265" t="s">
        <v>87</v>
      </c>
      <c r="AV486" s="14" t="s">
        <v>87</v>
      </c>
      <c r="AW486" s="14" t="s">
        <v>33</v>
      </c>
      <c r="AX486" s="14" t="s">
        <v>77</v>
      </c>
      <c r="AY486" s="265" t="s">
        <v>148</v>
      </c>
    </row>
    <row r="487" s="13" customFormat="1">
      <c r="A487" s="13"/>
      <c r="B487" s="245"/>
      <c r="C487" s="246"/>
      <c r="D487" s="240" t="s">
        <v>159</v>
      </c>
      <c r="E487" s="247" t="s">
        <v>1</v>
      </c>
      <c r="F487" s="248" t="s">
        <v>178</v>
      </c>
      <c r="G487" s="246"/>
      <c r="H487" s="247" t="s">
        <v>1</v>
      </c>
      <c r="I487" s="249"/>
      <c r="J487" s="246"/>
      <c r="K487" s="246"/>
      <c r="L487" s="250"/>
      <c r="M487" s="251"/>
      <c r="N487" s="252"/>
      <c r="O487" s="252"/>
      <c r="P487" s="252"/>
      <c r="Q487" s="252"/>
      <c r="R487" s="252"/>
      <c r="S487" s="252"/>
      <c r="T487" s="25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4" t="s">
        <v>159</v>
      </c>
      <c r="AU487" s="254" t="s">
        <v>87</v>
      </c>
      <c r="AV487" s="13" t="s">
        <v>85</v>
      </c>
      <c r="AW487" s="13" t="s">
        <v>33</v>
      </c>
      <c r="AX487" s="13" t="s">
        <v>77</v>
      </c>
      <c r="AY487" s="254" t="s">
        <v>148</v>
      </c>
    </row>
    <row r="488" s="14" customFormat="1">
      <c r="A488" s="14"/>
      <c r="B488" s="255"/>
      <c r="C488" s="256"/>
      <c r="D488" s="240" t="s">
        <v>159</v>
      </c>
      <c r="E488" s="257" t="s">
        <v>1</v>
      </c>
      <c r="F488" s="258" t="s">
        <v>1622</v>
      </c>
      <c r="G488" s="256"/>
      <c r="H488" s="259">
        <v>5.7830000000000004</v>
      </c>
      <c r="I488" s="260"/>
      <c r="J488" s="256"/>
      <c r="K488" s="256"/>
      <c r="L488" s="261"/>
      <c r="M488" s="262"/>
      <c r="N488" s="263"/>
      <c r="O488" s="263"/>
      <c r="P488" s="263"/>
      <c r="Q488" s="263"/>
      <c r="R488" s="263"/>
      <c r="S488" s="263"/>
      <c r="T488" s="26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5" t="s">
        <v>159</v>
      </c>
      <c r="AU488" s="265" t="s">
        <v>87</v>
      </c>
      <c r="AV488" s="14" t="s">
        <v>87</v>
      </c>
      <c r="AW488" s="14" t="s">
        <v>33</v>
      </c>
      <c r="AX488" s="14" t="s">
        <v>77</v>
      </c>
      <c r="AY488" s="265" t="s">
        <v>148</v>
      </c>
    </row>
    <row r="489" s="13" customFormat="1">
      <c r="A489" s="13"/>
      <c r="B489" s="245"/>
      <c r="C489" s="246"/>
      <c r="D489" s="240" t="s">
        <v>159</v>
      </c>
      <c r="E489" s="247" t="s">
        <v>1</v>
      </c>
      <c r="F489" s="248" t="s">
        <v>181</v>
      </c>
      <c r="G489" s="246"/>
      <c r="H489" s="247" t="s">
        <v>1</v>
      </c>
      <c r="I489" s="249"/>
      <c r="J489" s="246"/>
      <c r="K489" s="246"/>
      <c r="L489" s="250"/>
      <c r="M489" s="251"/>
      <c r="N489" s="252"/>
      <c r="O489" s="252"/>
      <c r="P489" s="252"/>
      <c r="Q489" s="252"/>
      <c r="R489" s="252"/>
      <c r="S489" s="252"/>
      <c r="T489" s="25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4" t="s">
        <v>159</v>
      </c>
      <c r="AU489" s="254" t="s">
        <v>87</v>
      </c>
      <c r="AV489" s="13" t="s">
        <v>85</v>
      </c>
      <c r="AW489" s="13" t="s">
        <v>33</v>
      </c>
      <c r="AX489" s="13" t="s">
        <v>77</v>
      </c>
      <c r="AY489" s="254" t="s">
        <v>148</v>
      </c>
    </row>
    <row r="490" s="14" customFormat="1">
      <c r="A490" s="14"/>
      <c r="B490" s="255"/>
      <c r="C490" s="256"/>
      <c r="D490" s="240" t="s">
        <v>159</v>
      </c>
      <c r="E490" s="257" t="s">
        <v>1</v>
      </c>
      <c r="F490" s="258" t="s">
        <v>1623</v>
      </c>
      <c r="G490" s="256"/>
      <c r="H490" s="259">
        <v>4.2309999999999999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5" t="s">
        <v>159</v>
      </c>
      <c r="AU490" s="265" t="s">
        <v>87</v>
      </c>
      <c r="AV490" s="14" t="s">
        <v>87</v>
      </c>
      <c r="AW490" s="14" t="s">
        <v>33</v>
      </c>
      <c r="AX490" s="14" t="s">
        <v>77</v>
      </c>
      <c r="AY490" s="265" t="s">
        <v>148</v>
      </c>
    </row>
    <row r="491" s="13" customFormat="1">
      <c r="A491" s="13"/>
      <c r="B491" s="245"/>
      <c r="C491" s="246"/>
      <c r="D491" s="240" t="s">
        <v>159</v>
      </c>
      <c r="E491" s="247" t="s">
        <v>1</v>
      </c>
      <c r="F491" s="248" t="s">
        <v>184</v>
      </c>
      <c r="G491" s="246"/>
      <c r="H491" s="247" t="s">
        <v>1</v>
      </c>
      <c r="I491" s="249"/>
      <c r="J491" s="246"/>
      <c r="K491" s="246"/>
      <c r="L491" s="250"/>
      <c r="M491" s="251"/>
      <c r="N491" s="252"/>
      <c r="O491" s="252"/>
      <c r="P491" s="252"/>
      <c r="Q491" s="252"/>
      <c r="R491" s="252"/>
      <c r="S491" s="252"/>
      <c r="T491" s="25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4" t="s">
        <v>159</v>
      </c>
      <c r="AU491" s="254" t="s">
        <v>87</v>
      </c>
      <c r="AV491" s="13" t="s">
        <v>85</v>
      </c>
      <c r="AW491" s="13" t="s">
        <v>33</v>
      </c>
      <c r="AX491" s="13" t="s">
        <v>77</v>
      </c>
      <c r="AY491" s="254" t="s">
        <v>148</v>
      </c>
    </row>
    <row r="492" s="14" customFormat="1">
      <c r="A492" s="14"/>
      <c r="B492" s="255"/>
      <c r="C492" s="256"/>
      <c r="D492" s="240" t="s">
        <v>159</v>
      </c>
      <c r="E492" s="257" t="s">
        <v>1</v>
      </c>
      <c r="F492" s="258" t="s">
        <v>1624</v>
      </c>
      <c r="G492" s="256"/>
      <c r="H492" s="259">
        <v>0.16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5" t="s">
        <v>159</v>
      </c>
      <c r="AU492" s="265" t="s">
        <v>87</v>
      </c>
      <c r="AV492" s="14" t="s">
        <v>87</v>
      </c>
      <c r="AW492" s="14" t="s">
        <v>33</v>
      </c>
      <c r="AX492" s="14" t="s">
        <v>77</v>
      </c>
      <c r="AY492" s="265" t="s">
        <v>148</v>
      </c>
    </row>
    <row r="493" s="16" customFormat="1">
      <c r="A493" s="16"/>
      <c r="B493" s="277"/>
      <c r="C493" s="278"/>
      <c r="D493" s="240" t="s">
        <v>159</v>
      </c>
      <c r="E493" s="279" t="s">
        <v>1</v>
      </c>
      <c r="F493" s="280" t="s">
        <v>185</v>
      </c>
      <c r="G493" s="278"/>
      <c r="H493" s="281">
        <v>25.559999999999999</v>
      </c>
      <c r="I493" s="282"/>
      <c r="J493" s="278"/>
      <c r="K493" s="278"/>
      <c r="L493" s="283"/>
      <c r="M493" s="284"/>
      <c r="N493" s="285"/>
      <c r="O493" s="285"/>
      <c r="P493" s="285"/>
      <c r="Q493" s="285"/>
      <c r="R493" s="285"/>
      <c r="S493" s="285"/>
      <c r="T493" s="28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T493" s="287" t="s">
        <v>159</v>
      </c>
      <c r="AU493" s="287" t="s">
        <v>87</v>
      </c>
      <c r="AV493" s="16" t="s">
        <v>155</v>
      </c>
      <c r="AW493" s="16" t="s">
        <v>33</v>
      </c>
      <c r="AX493" s="16" t="s">
        <v>85</v>
      </c>
      <c r="AY493" s="287" t="s">
        <v>148</v>
      </c>
    </row>
    <row r="494" s="2" customFormat="1" ht="24.15" customHeight="1">
      <c r="A494" s="39"/>
      <c r="B494" s="40"/>
      <c r="C494" s="227" t="s">
        <v>466</v>
      </c>
      <c r="D494" s="227" t="s">
        <v>150</v>
      </c>
      <c r="E494" s="228" t="s">
        <v>467</v>
      </c>
      <c r="F494" s="229" t="s">
        <v>1625</v>
      </c>
      <c r="G494" s="230" t="s">
        <v>204</v>
      </c>
      <c r="H494" s="231">
        <v>15.385999999999999</v>
      </c>
      <c r="I494" s="232"/>
      <c r="J494" s="233">
        <f>ROUND(I494*H494,2)</f>
        <v>0</v>
      </c>
      <c r="K494" s="229" t="s">
        <v>154</v>
      </c>
      <c r="L494" s="45"/>
      <c r="M494" s="234" t="s">
        <v>1</v>
      </c>
      <c r="N494" s="235" t="s">
        <v>42</v>
      </c>
      <c r="O494" s="92"/>
      <c r="P494" s="236">
        <f>O494*H494</f>
        <v>0</v>
      </c>
      <c r="Q494" s="236">
        <v>0</v>
      </c>
      <c r="R494" s="236">
        <f>Q494*H494</f>
        <v>0</v>
      </c>
      <c r="S494" s="236">
        <v>0</v>
      </c>
      <c r="T494" s="237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8" t="s">
        <v>155</v>
      </c>
      <c r="AT494" s="238" t="s">
        <v>150</v>
      </c>
      <c r="AU494" s="238" t="s">
        <v>87</v>
      </c>
      <c r="AY494" s="18" t="s">
        <v>148</v>
      </c>
      <c r="BE494" s="239">
        <f>IF(N494="základní",J494,0)</f>
        <v>0</v>
      </c>
      <c r="BF494" s="239">
        <f>IF(N494="snížená",J494,0)</f>
        <v>0</v>
      </c>
      <c r="BG494" s="239">
        <f>IF(N494="zákl. přenesená",J494,0)</f>
        <v>0</v>
      </c>
      <c r="BH494" s="239">
        <f>IF(N494="sníž. přenesená",J494,0)</f>
        <v>0</v>
      </c>
      <c r="BI494" s="239">
        <f>IF(N494="nulová",J494,0)</f>
        <v>0</v>
      </c>
      <c r="BJ494" s="18" t="s">
        <v>85</v>
      </c>
      <c r="BK494" s="239">
        <f>ROUND(I494*H494,2)</f>
        <v>0</v>
      </c>
      <c r="BL494" s="18" t="s">
        <v>155</v>
      </c>
      <c r="BM494" s="238" t="s">
        <v>1626</v>
      </c>
    </row>
    <row r="495" s="13" customFormat="1">
      <c r="A495" s="13"/>
      <c r="B495" s="245"/>
      <c r="C495" s="246"/>
      <c r="D495" s="240" t="s">
        <v>159</v>
      </c>
      <c r="E495" s="247" t="s">
        <v>1</v>
      </c>
      <c r="F495" s="248" t="s">
        <v>178</v>
      </c>
      <c r="G495" s="246"/>
      <c r="H495" s="247" t="s">
        <v>1</v>
      </c>
      <c r="I495" s="249"/>
      <c r="J495" s="246"/>
      <c r="K495" s="246"/>
      <c r="L495" s="250"/>
      <c r="M495" s="251"/>
      <c r="N495" s="252"/>
      <c r="O495" s="252"/>
      <c r="P495" s="252"/>
      <c r="Q495" s="252"/>
      <c r="R495" s="252"/>
      <c r="S495" s="252"/>
      <c r="T495" s="25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4" t="s">
        <v>159</v>
      </c>
      <c r="AU495" s="254" t="s">
        <v>87</v>
      </c>
      <c r="AV495" s="13" t="s">
        <v>85</v>
      </c>
      <c r="AW495" s="13" t="s">
        <v>33</v>
      </c>
      <c r="AX495" s="13" t="s">
        <v>77</v>
      </c>
      <c r="AY495" s="254" t="s">
        <v>148</v>
      </c>
    </row>
    <row r="496" s="14" customFormat="1">
      <c r="A496" s="14"/>
      <c r="B496" s="255"/>
      <c r="C496" s="256"/>
      <c r="D496" s="240" t="s">
        <v>159</v>
      </c>
      <c r="E496" s="257" t="s">
        <v>1</v>
      </c>
      <c r="F496" s="258" t="s">
        <v>1619</v>
      </c>
      <c r="G496" s="256"/>
      <c r="H496" s="259">
        <v>7.8920000000000003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5" t="s">
        <v>159</v>
      </c>
      <c r="AU496" s="265" t="s">
        <v>87</v>
      </c>
      <c r="AV496" s="14" t="s">
        <v>87</v>
      </c>
      <c r="AW496" s="14" t="s">
        <v>33</v>
      </c>
      <c r="AX496" s="14" t="s">
        <v>77</v>
      </c>
      <c r="AY496" s="265" t="s">
        <v>148</v>
      </c>
    </row>
    <row r="497" s="13" customFormat="1">
      <c r="A497" s="13"/>
      <c r="B497" s="245"/>
      <c r="C497" s="246"/>
      <c r="D497" s="240" t="s">
        <v>159</v>
      </c>
      <c r="E497" s="247" t="s">
        <v>1</v>
      </c>
      <c r="F497" s="248" t="s">
        <v>181</v>
      </c>
      <c r="G497" s="246"/>
      <c r="H497" s="247" t="s">
        <v>1</v>
      </c>
      <c r="I497" s="249"/>
      <c r="J497" s="246"/>
      <c r="K497" s="246"/>
      <c r="L497" s="250"/>
      <c r="M497" s="251"/>
      <c r="N497" s="252"/>
      <c r="O497" s="252"/>
      <c r="P497" s="252"/>
      <c r="Q497" s="252"/>
      <c r="R497" s="252"/>
      <c r="S497" s="252"/>
      <c r="T497" s="25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4" t="s">
        <v>159</v>
      </c>
      <c r="AU497" s="254" t="s">
        <v>87</v>
      </c>
      <c r="AV497" s="13" t="s">
        <v>85</v>
      </c>
      <c r="AW497" s="13" t="s">
        <v>33</v>
      </c>
      <c r="AX497" s="13" t="s">
        <v>77</v>
      </c>
      <c r="AY497" s="254" t="s">
        <v>148</v>
      </c>
    </row>
    <row r="498" s="14" customFormat="1">
      <c r="A498" s="14"/>
      <c r="B498" s="255"/>
      <c r="C498" s="256"/>
      <c r="D498" s="240" t="s">
        <v>159</v>
      </c>
      <c r="E498" s="257" t="s">
        <v>1</v>
      </c>
      <c r="F498" s="258" t="s">
        <v>1620</v>
      </c>
      <c r="G498" s="256"/>
      <c r="H498" s="259">
        <v>6.5170000000000003</v>
      </c>
      <c r="I498" s="260"/>
      <c r="J498" s="256"/>
      <c r="K498" s="256"/>
      <c r="L498" s="261"/>
      <c r="M498" s="262"/>
      <c r="N498" s="263"/>
      <c r="O498" s="263"/>
      <c r="P498" s="263"/>
      <c r="Q498" s="263"/>
      <c r="R498" s="263"/>
      <c r="S498" s="263"/>
      <c r="T498" s="26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5" t="s">
        <v>159</v>
      </c>
      <c r="AU498" s="265" t="s">
        <v>87</v>
      </c>
      <c r="AV498" s="14" t="s">
        <v>87</v>
      </c>
      <c r="AW498" s="14" t="s">
        <v>33</v>
      </c>
      <c r="AX498" s="14" t="s">
        <v>77</v>
      </c>
      <c r="AY498" s="265" t="s">
        <v>148</v>
      </c>
    </row>
    <row r="499" s="13" customFormat="1">
      <c r="A499" s="13"/>
      <c r="B499" s="245"/>
      <c r="C499" s="246"/>
      <c r="D499" s="240" t="s">
        <v>159</v>
      </c>
      <c r="E499" s="247" t="s">
        <v>1</v>
      </c>
      <c r="F499" s="248" t="s">
        <v>184</v>
      </c>
      <c r="G499" s="246"/>
      <c r="H499" s="247" t="s">
        <v>1</v>
      </c>
      <c r="I499" s="249"/>
      <c r="J499" s="246"/>
      <c r="K499" s="246"/>
      <c r="L499" s="250"/>
      <c r="M499" s="251"/>
      <c r="N499" s="252"/>
      <c r="O499" s="252"/>
      <c r="P499" s="252"/>
      <c r="Q499" s="252"/>
      <c r="R499" s="252"/>
      <c r="S499" s="252"/>
      <c r="T499" s="25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4" t="s">
        <v>159</v>
      </c>
      <c r="AU499" s="254" t="s">
        <v>87</v>
      </c>
      <c r="AV499" s="13" t="s">
        <v>85</v>
      </c>
      <c r="AW499" s="13" t="s">
        <v>33</v>
      </c>
      <c r="AX499" s="13" t="s">
        <v>77</v>
      </c>
      <c r="AY499" s="254" t="s">
        <v>148</v>
      </c>
    </row>
    <row r="500" s="14" customFormat="1">
      <c r="A500" s="14"/>
      <c r="B500" s="255"/>
      <c r="C500" s="256"/>
      <c r="D500" s="240" t="s">
        <v>159</v>
      </c>
      <c r="E500" s="257" t="s">
        <v>1</v>
      </c>
      <c r="F500" s="258" t="s">
        <v>1621</v>
      </c>
      <c r="G500" s="256"/>
      <c r="H500" s="259">
        <v>0.97699999999999998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5" t="s">
        <v>159</v>
      </c>
      <c r="AU500" s="265" t="s">
        <v>87</v>
      </c>
      <c r="AV500" s="14" t="s">
        <v>87</v>
      </c>
      <c r="AW500" s="14" t="s">
        <v>33</v>
      </c>
      <c r="AX500" s="14" t="s">
        <v>77</v>
      </c>
      <c r="AY500" s="265" t="s">
        <v>148</v>
      </c>
    </row>
    <row r="501" s="16" customFormat="1">
      <c r="A501" s="16"/>
      <c r="B501" s="277"/>
      <c r="C501" s="278"/>
      <c r="D501" s="240" t="s">
        <v>159</v>
      </c>
      <c r="E501" s="279" t="s">
        <v>1</v>
      </c>
      <c r="F501" s="280" t="s">
        <v>185</v>
      </c>
      <c r="G501" s="278"/>
      <c r="H501" s="281">
        <v>15.385999999999999</v>
      </c>
      <c r="I501" s="282"/>
      <c r="J501" s="278"/>
      <c r="K501" s="278"/>
      <c r="L501" s="283"/>
      <c r="M501" s="284"/>
      <c r="N501" s="285"/>
      <c r="O501" s="285"/>
      <c r="P501" s="285"/>
      <c r="Q501" s="285"/>
      <c r="R501" s="285"/>
      <c r="S501" s="285"/>
      <c r="T501" s="28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T501" s="287" t="s">
        <v>159</v>
      </c>
      <c r="AU501" s="287" t="s">
        <v>87</v>
      </c>
      <c r="AV501" s="16" t="s">
        <v>155</v>
      </c>
      <c r="AW501" s="16" t="s">
        <v>33</v>
      </c>
      <c r="AX501" s="16" t="s">
        <v>85</v>
      </c>
      <c r="AY501" s="287" t="s">
        <v>148</v>
      </c>
    </row>
    <row r="502" s="2" customFormat="1" ht="24.15" customHeight="1">
      <c r="A502" s="39"/>
      <c r="B502" s="40"/>
      <c r="C502" s="227" t="s">
        <v>473</v>
      </c>
      <c r="D502" s="227" t="s">
        <v>150</v>
      </c>
      <c r="E502" s="228" t="s">
        <v>462</v>
      </c>
      <c r="F502" s="229" t="s">
        <v>463</v>
      </c>
      <c r="G502" s="230" t="s">
        <v>176</v>
      </c>
      <c r="H502" s="231">
        <v>128.22</v>
      </c>
      <c r="I502" s="232"/>
      <c r="J502" s="233">
        <f>ROUND(I502*H502,2)</f>
        <v>0</v>
      </c>
      <c r="K502" s="229" t="s">
        <v>154</v>
      </c>
      <c r="L502" s="45"/>
      <c r="M502" s="234" t="s">
        <v>1</v>
      </c>
      <c r="N502" s="235" t="s">
        <v>42</v>
      </c>
      <c r="O502" s="92"/>
      <c r="P502" s="236">
        <f>O502*H502</f>
        <v>0</v>
      </c>
      <c r="Q502" s="236">
        <v>0.1153</v>
      </c>
      <c r="R502" s="236">
        <f>Q502*H502</f>
        <v>14.783766</v>
      </c>
      <c r="S502" s="236">
        <v>0</v>
      </c>
      <c r="T502" s="237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8" t="s">
        <v>155</v>
      </c>
      <c r="AT502" s="238" t="s">
        <v>150</v>
      </c>
      <c r="AU502" s="238" t="s">
        <v>87</v>
      </c>
      <c r="AY502" s="18" t="s">
        <v>148</v>
      </c>
      <c r="BE502" s="239">
        <f>IF(N502="základní",J502,0)</f>
        <v>0</v>
      </c>
      <c r="BF502" s="239">
        <f>IF(N502="snížená",J502,0)</f>
        <v>0</v>
      </c>
      <c r="BG502" s="239">
        <f>IF(N502="zákl. přenesená",J502,0)</f>
        <v>0</v>
      </c>
      <c r="BH502" s="239">
        <f>IF(N502="sníž. přenesená",J502,0)</f>
        <v>0</v>
      </c>
      <c r="BI502" s="239">
        <f>IF(N502="nulová",J502,0)</f>
        <v>0</v>
      </c>
      <c r="BJ502" s="18" t="s">
        <v>85</v>
      </c>
      <c r="BK502" s="239">
        <f>ROUND(I502*H502,2)</f>
        <v>0</v>
      </c>
      <c r="BL502" s="18" t="s">
        <v>155</v>
      </c>
      <c r="BM502" s="238" t="s">
        <v>1627</v>
      </c>
    </row>
    <row r="503" s="2" customFormat="1">
      <c r="A503" s="39"/>
      <c r="B503" s="40"/>
      <c r="C503" s="41"/>
      <c r="D503" s="240" t="s">
        <v>157</v>
      </c>
      <c r="E503" s="41"/>
      <c r="F503" s="241" t="s">
        <v>465</v>
      </c>
      <c r="G503" s="41"/>
      <c r="H503" s="41"/>
      <c r="I503" s="242"/>
      <c r="J503" s="41"/>
      <c r="K503" s="41"/>
      <c r="L503" s="45"/>
      <c r="M503" s="243"/>
      <c r="N503" s="244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157</v>
      </c>
      <c r="AU503" s="18" t="s">
        <v>87</v>
      </c>
    </row>
    <row r="504" s="13" customFormat="1">
      <c r="A504" s="13"/>
      <c r="B504" s="245"/>
      <c r="C504" s="246"/>
      <c r="D504" s="240" t="s">
        <v>159</v>
      </c>
      <c r="E504" s="247" t="s">
        <v>1</v>
      </c>
      <c r="F504" s="248" t="s">
        <v>178</v>
      </c>
      <c r="G504" s="246"/>
      <c r="H504" s="247" t="s">
        <v>1</v>
      </c>
      <c r="I504" s="249"/>
      <c r="J504" s="246"/>
      <c r="K504" s="246"/>
      <c r="L504" s="250"/>
      <c r="M504" s="251"/>
      <c r="N504" s="252"/>
      <c r="O504" s="252"/>
      <c r="P504" s="252"/>
      <c r="Q504" s="252"/>
      <c r="R504" s="252"/>
      <c r="S504" s="252"/>
      <c r="T504" s="25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4" t="s">
        <v>159</v>
      </c>
      <c r="AU504" s="254" t="s">
        <v>87</v>
      </c>
      <c r="AV504" s="13" t="s">
        <v>85</v>
      </c>
      <c r="AW504" s="13" t="s">
        <v>33</v>
      </c>
      <c r="AX504" s="13" t="s">
        <v>77</v>
      </c>
      <c r="AY504" s="254" t="s">
        <v>148</v>
      </c>
    </row>
    <row r="505" s="14" customFormat="1">
      <c r="A505" s="14"/>
      <c r="B505" s="255"/>
      <c r="C505" s="256"/>
      <c r="D505" s="240" t="s">
        <v>159</v>
      </c>
      <c r="E505" s="257" t="s">
        <v>1</v>
      </c>
      <c r="F505" s="258" t="s">
        <v>1628</v>
      </c>
      <c r="G505" s="256"/>
      <c r="H505" s="259">
        <v>65.769999999999996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5" t="s">
        <v>159</v>
      </c>
      <c r="AU505" s="265" t="s">
        <v>87</v>
      </c>
      <c r="AV505" s="14" t="s">
        <v>87</v>
      </c>
      <c r="AW505" s="14" t="s">
        <v>33</v>
      </c>
      <c r="AX505" s="14" t="s">
        <v>77</v>
      </c>
      <c r="AY505" s="265" t="s">
        <v>148</v>
      </c>
    </row>
    <row r="506" s="13" customFormat="1">
      <c r="A506" s="13"/>
      <c r="B506" s="245"/>
      <c r="C506" s="246"/>
      <c r="D506" s="240" t="s">
        <v>159</v>
      </c>
      <c r="E506" s="247" t="s">
        <v>1</v>
      </c>
      <c r="F506" s="248" t="s">
        <v>181</v>
      </c>
      <c r="G506" s="246"/>
      <c r="H506" s="247" t="s">
        <v>1</v>
      </c>
      <c r="I506" s="249"/>
      <c r="J506" s="246"/>
      <c r="K506" s="246"/>
      <c r="L506" s="250"/>
      <c r="M506" s="251"/>
      <c r="N506" s="252"/>
      <c r="O506" s="252"/>
      <c r="P506" s="252"/>
      <c r="Q506" s="252"/>
      <c r="R506" s="252"/>
      <c r="S506" s="252"/>
      <c r="T506" s="25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4" t="s">
        <v>159</v>
      </c>
      <c r="AU506" s="254" t="s">
        <v>87</v>
      </c>
      <c r="AV506" s="13" t="s">
        <v>85</v>
      </c>
      <c r="AW506" s="13" t="s">
        <v>33</v>
      </c>
      <c r="AX506" s="13" t="s">
        <v>77</v>
      </c>
      <c r="AY506" s="254" t="s">
        <v>148</v>
      </c>
    </row>
    <row r="507" s="14" customFormat="1">
      <c r="A507" s="14"/>
      <c r="B507" s="255"/>
      <c r="C507" s="256"/>
      <c r="D507" s="240" t="s">
        <v>159</v>
      </c>
      <c r="E507" s="257" t="s">
        <v>1</v>
      </c>
      <c r="F507" s="258" t="s">
        <v>1629</v>
      </c>
      <c r="G507" s="256"/>
      <c r="H507" s="259">
        <v>54.310000000000002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5" t="s">
        <v>159</v>
      </c>
      <c r="AU507" s="265" t="s">
        <v>87</v>
      </c>
      <c r="AV507" s="14" t="s">
        <v>87</v>
      </c>
      <c r="AW507" s="14" t="s">
        <v>33</v>
      </c>
      <c r="AX507" s="14" t="s">
        <v>77</v>
      </c>
      <c r="AY507" s="265" t="s">
        <v>148</v>
      </c>
    </row>
    <row r="508" s="13" customFormat="1">
      <c r="A508" s="13"/>
      <c r="B508" s="245"/>
      <c r="C508" s="246"/>
      <c r="D508" s="240" t="s">
        <v>159</v>
      </c>
      <c r="E508" s="247" t="s">
        <v>1</v>
      </c>
      <c r="F508" s="248" t="s">
        <v>184</v>
      </c>
      <c r="G508" s="246"/>
      <c r="H508" s="247" t="s">
        <v>1</v>
      </c>
      <c r="I508" s="249"/>
      <c r="J508" s="246"/>
      <c r="K508" s="246"/>
      <c r="L508" s="250"/>
      <c r="M508" s="251"/>
      <c r="N508" s="252"/>
      <c r="O508" s="252"/>
      <c r="P508" s="252"/>
      <c r="Q508" s="252"/>
      <c r="R508" s="252"/>
      <c r="S508" s="252"/>
      <c r="T508" s="25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4" t="s">
        <v>159</v>
      </c>
      <c r="AU508" s="254" t="s">
        <v>87</v>
      </c>
      <c r="AV508" s="13" t="s">
        <v>85</v>
      </c>
      <c r="AW508" s="13" t="s">
        <v>33</v>
      </c>
      <c r="AX508" s="13" t="s">
        <v>77</v>
      </c>
      <c r="AY508" s="254" t="s">
        <v>148</v>
      </c>
    </row>
    <row r="509" s="14" customFormat="1">
      <c r="A509" s="14"/>
      <c r="B509" s="255"/>
      <c r="C509" s="256"/>
      <c r="D509" s="240" t="s">
        <v>159</v>
      </c>
      <c r="E509" s="257" t="s">
        <v>1</v>
      </c>
      <c r="F509" s="258" t="s">
        <v>1630</v>
      </c>
      <c r="G509" s="256"/>
      <c r="H509" s="259">
        <v>8.1400000000000006</v>
      </c>
      <c r="I509" s="260"/>
      <c r="J509" s="256"/>
      <c r="K509" s="256"/>
      <c r="L509" s="261"/>
      <c r="M509" s="262"/>
      <c r="N509" s="263"/>
      <c r="O509" s="263"/>
      <c r="P509" s="263"/>
      <c r="Q509" s="263"/>
      <c r="R509" s="263"/>
      <c r="S509" s="263"/>
      <c r="T509" s="26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5" t="s">
        <v>159</v>
      </c>
      <c r="AU509" s="265" t="s">
        <v>87</v>
      </c>
      <c r="AV509" s="14" t="s">
        <v>87</v>
      </c>
      <c r="AW509" s="14" t="s">
        <v>33</v>
      </c>
      <c r="AX509" s="14" t="s">
        <v>77</v>
      </c>
      <c r="AY509" s="265" t="s">
        <v>148</v>
      </c>
    </row>
    <row r="510" s="16" customFormat="1">
      <c r="A510" s="16"/>
      <c r="B510" s="277"/>
      <c r="C510" s="278"/>
      <c r="D510" s="240" t="s">
        <v>159</v>
      </c>
      <c r="E510" s="279" t="s">
        <v>1</v>
      </c>
      <c r="F510" s="280" t="s">
        <v>185</v>
      </c>
      <c r="G510" s="278"/>
      <c r="H510" s="281">
        <v>128.22</v>
      </c>
      <c r="I510" s="282"/>
      <c r="J510" s="278"/>
      <c r="K510" s="278"/>
      <c r="L510" s="283"/>
      <c r="M510" s="284"/>
      <c r="N510" s="285"/>
      <c r="O510" s="285"/>
      <c r="P510" s="285"/>
      <c r="Q510" s="285"/>
      <c r="R510" s="285"/>
      <c r="S510" s="285"/>
      <c r="T510" s="28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287" t="s">
        <v>159</v>
      </c>
      <c r="AU510" s="287" t="s">
        <v>87</v>
      </c>
      <c r="AV510" s="16" t="s">
        <v>155</v>
      </c>
      <c r="AW510" s="16" t="s">
        <v>33</v>
      </c>
      <c r="AX510" s="16" t="s">
        <v>85</v>
      </c>
      <c r="AY510" s="287" t="s">
        <v>148</v>
      </c>
    </row>
    <row r="511" s="12" customFormat="1" ht="22.8" customHeight="1">
      <c r="A511" s="12"/>
      <c r="B511" s="211"/>
      <c r="C511" s="212"/>
      <c r="D511" s="213" t="s">
        <v>76</v>
      </c>
      <c r="E511" s="225" t="s">
        <v>191</v>
      </c>
      <c r="F511" s="225" t="s">
        <v>472</v>
      </c>
      <c r="G511" s="212"/>
      <c r="H511" s="212"/>
      <c r="I511" s="215"/>
      <c r="J511" s="226">
        <f>BK511</f>
        <v>0</v>
      </c>
      <c r="K511" s="212"/>
      <c r="L511" s="217"/>
      <c r="M511" s="218"/>
      <c r="N511" s="219"/>
      <c r="O511" s="219"/>
      <c r="P511" s="220">
        <f>SUM(P512:P828)</f>
        <v>0</v>
      </c>
      <c r="Q511" s="219"/>
      <c r="R511" s="220">
        <f>SUM(R512:R828)</f>
        <v>115.95148191999996</v>
      </c>
      <c r="S511" s="219"/>
      <c r="T511" s="221">
        <f>SUM(T512:T828)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22" t="s">
        <v>85</v>
      </c>
      <c r="AT511" s="223" t="s">
        <v>76</v>
      </c>
      <c r="AU511" s="223" t="s">
        <v>85</v>
      </c>
      <c r="AY511" s="222" t="s">
        <v>148</v>
      </c>
      <c r="BK511" s="224">
        <f>SUM(BK512:BK828)</f>
        <v>0</v>
      </c>
    </row>
    <row r="512" s="2" customFormat="1" ht="24.15" customHeight="1">
      <c r="A512" s="39"/>
      <c r="B512" s="40"/>
      <c r="C512" s="227" t="s">
        <v>478</v>
      </c>
      <c r="D512" s="227" t="s">
        <v>150</v>
      </c>
      <c r="E512" s="228" t="s">
        <v>474</v>
      </c>
      <c r="F512" s="229" t="s">
        <v>475</v>
      </c>
      <c r="G512" s="230" t="s">
        <v>273</v>
      </c>
      <c r="H512" s="231">
        <v>133.29599999999999</v>
      </c>
      <c r="I512" s="232"/>
      <c r="J512" s="233">
        <f>ROUND(I512*H512,2)</f>
        <v>0</v>
      </c>
      <c r="K512" s="229" t="s">
        <v>154</v>
      </c>
      <c r="L512" s="45"/>
      <c r="M512" s="234" t="s">
        <v>1</v>
      </c>
      <c r="N512" s="235" t="s">
        <v>42</v>
      </c>
      <c r="O512" s="92"/>
      <c r="P512" s="236">
        <f>O512*H512</f>
        <v>0</v>
      </c>
      <c r="Q512" s="236">
        <v>0.00046999999999999999</v>
      </c>
      <c r="R512" s="236">
        <f>Q512*H512</f>
        <v>0.062649119999999989</v>
      </c>
      <c r="S512" s="236">
        <v>0</v>
      </c>
      <c r="T512" s="237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8" t="s">
        <v>155</v>
      </c>
      <c r="AT512" s="238" t="s">
        <v>150</v>
      </c>
      <c r="AU512" s="238" t="s">
        <v>87</v>
      </c>
      <c r="AY512" s="18" t="s">
        <v>148</v>
      </c>
      <c r="BE512" s="239">
        <f>IF(N512="základní",J512,0)</f>
        <v>0</v>
      </c>
      <c r="BF512" s="239">
        <f>IF(N512="snížená",J512,0)</f>
        <v>0</v>
      </c>
      <c r="BG512" s="239">
        <f>IF(N512="zákl. přenesená",J512,0)</f>
        <v>0</v>
      </c>
      <c r="BH512" s="239">
        <f>IF(N512="sníž. přenesená",J512,0)</f>
        <v>0</v>
      </c>
      <c r="BI512" s="239">
        <f>IF(N512="nulová",J512,0)</f>
        <v>0</v>
      </c>
      <c r="BJ512" s="18" t="s">
        <v>85</v>
      </c>
      <c r="BK512" s="239">
        <f>ROUND(I512*H512,2)</f>
        <v>0</v>
      </c>
      <c r="BL512" s="18" t="s">
        <v>155</v>
      </c>
      <c r="BM512" s="238" t="s">
        <v>1631</v>
      </c>
    </row>
    <row r="513" s="13" customFormat="1">
      <c r="A513" s="13"/>
      <c r="B513" s="245"/>
      <c r="C513" s="246"/>
      <c r="D513" s="240" t="s">
        <v>159</v>
      </c>
      <c r="E513" s="247" t="s">
        <v>1</v>
      </c>
      <c r="F513" s="248" t="s">
        <v>255</v>
      </c>
      <c r="G513" s="246"/>
      <c r="H513" s="247" t="s">
        <v>1</v>
      </c>
      <c r="I513" s="249"/>
      <c r="J513" s="246"/>
      <c r="K513" s="246"/>
      <c r="L513" s="250"/>
      <c r="M513" s="251"/>
      <c r="N513" s="252"/>
      <c r="O513" s="252"/>
      <c r="P513" s="252"/>
      <c r="Q513" s="252"/>
      <c r="R513" s="252"/>
      <c r="S513" s="252"/>
      <c r="T513" s="25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4" t="s">
        <v>159</v>
      </c>
      <c r="AU513" s="254" t="s">
        <v>87</v>
      </c>
      <c r="AV513" s="13" t="s">
        <v>85</v>
      </c>
      <c r="AW513" s="13" t="s">
        <v>33</v>
      </c>
      <c r="AX513" s="13" t="s">
        <v>77</v>
      </c>
      <c r="AY513" s="254" t="s">
        <v>148</v>
      </c>
    </row>
    <row r="514" s="13" customFormat="1">
      <c r="A514" s="13"/>
      <c r="B514" s="245"/>
      <c r="C514" s="246"/>
      <c r="D514" s="240" t="s">
        <v>159</v>
      </c>
      <c r="E514" s="247" t="s">
        <v>1</v>
      </c>
      <c r="F514" s="248" t="s">
        <v>477</v>
      </c>
      <c r="G514" s="246"/>
      <c r="H514" s="247" t="s">
        <v>1</v>
      </c>
      <c r="I514" s="249"/>
      <c r="J514" s="246"/>
      <c r="K514" s="246"/>
      <c r="L514" s="250"/>
      <c r="M514" s="251"/>
      <c r="N514" s="252"/>
      <c r="O514" s="252"/>
      <c r="P514" s="252"/>
      <c r="Q514" s="252"/>
      <c r="R514" s="252"/>
      <c r="S514" s="252"/>
      <c r="T514" s="25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4" t="s">
        <v>159</v>
      </c>
      <c r="AU514" s="254" t="s">
        <v>87</v>
      </c>
      <c r="AV514" s="13" t="s">
        <v>85</v>
      </c>
      <c r="AW514" s="13" t="s">
        <v>33</v>
      </c>
      <c r="AX514" s="13" t="s">
        <v>77</v>
      </c>
      <c r="AY514" s="254" t="s">
        <v>148</v>
      </c>
    </row>
    <row r="515" s="13" customFormat="1">
      <c r="A515" s="13"/>
      <c r="B515" s="245"/>
      <c r="C515" s="246"/>
      <c r="D515" s="240" t="s">
        <v>159</v>
      </c>
      <c r="E515" s="247" t="s">
        <v>1</v>
      </c>
      <c r="F515" s="248" t="s">
        <v>178</v>
      </c>
      <c r="G515" s="246"/>
      <c r="H515" s="247" t="s">
        <v>1</v>
      </c>
      <c r="I515" s="249"/>
      <c r="J515" s="246"/>
      <c r="K515" s="246"/>
      <c r="L515" s="250"/>
      <c r="M515" s="251"/>
      <c r="N515" s="252"/>
      <c r="O515" s="252"/>
      <c r="P515" s="252"/>
      <c r="Q515" s="252"/>
      <c r="R515" s="252"/>
      <c r="S515" s="252"/>
      <c r="T515" s="25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4" t="s">
        <v>159</v>
      </c>
      <c r="AU515" s="254" t="s">
        <v>87</v>
      </c>
      <c r="AV515" s="13" t="s">
        <v>85</v>
      </c>
      <c r="AW515" s="13" t="s">
        <v>33</v>
      </c>
      <c r="AX515" s="13" t="s">
        <v>77</v>
      </c>
      <c r="AY515" s="254" t="s">
        <v>148</v>
      </c>
    </row>
    <row r="516" s="14" customFormat="1">
      <c r="A516" s="14"/>
      <c r="B516" s="255"/>
      <c r="C516" s="256"/>
      <c r="D516" s="240" t="s">
        <v>159</v>
      </c>
      <c r="E516" s="257" t="s">
        <v>1</v>
      </c>
      <c r="F516" s="258" t="s">
        <v>1632</v>
      </c>
      <c r="G516" s="256"/>
      <c r="H516" s="259">
        <v>32.82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5" t="s">
        <v>159</v>
      </c>
      <c r="AU516" s="265" t="s">
        <v>87</v>
      </c>
      <c r="AV516" s="14" t="s">
        <v>87</v>
      </c>
      <c r="AW516" s="14" t="s">
        <v>33</v>
      </c>
      <c r="AX516" s="14" t="s">
        <v>77</v>
      </c>
      <c r="AY516" s="265" t="s">
        <v>148</v>
      </c>
    </row>
    <row r="517" s="13" customFormat="1">
      <c r="A517" s="13"/>
      <c r="B517" s="245"/>
      <c r="C517" s="246"/>
      <c r="D517" s="240" t="s">
        <v>159</v>
      </c>
      <c r="E517" s="247" t="s">
        <v>1</v>
      </c>
      <c r="F517" s="248" t="s">
        <v>181</v>
      </c>
      <c r="G517" s="246"/>
      <c r="H517" s="247" t="s">
        <v>1</v>
      </c>
      <c r="I517" s="249"/>
      <c r="J517" s="246"/>
      <c r="K517" s="246"/>
      <c r="L517" s="250"/>
      <c r="M517" s="251"/>
      <c r="N517" s="252"/>
      <c r="O517" s="252"/>
      <c r="P517" s="252"/>
      <c r="Q517" s="252"/>
      <c r="R517" s="252"/>
      <c r="S517" s="252"/>
      <c r="T517" s="25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4" t="s">
        <v>159</v>
      </c>
      <c r="AU517" s="254" t="s">
        <v>87</v>
      </c>
      <c r="AV517" s="13" t="s">
        <v>85</v>
      </c>
      <c r="AW517" s="13" t="s">
        <v>33</v>
      </c>
      <c r="AX517" s="13" t="s">
        <v>77</v>
      </c>
      <c r="AY517" s="254" t="s">
        <v>148</v>
      </c>
    </row>
    <row r="518" s="14" customFormat="1">
      <c r="A518" s="14"/>
      <c r="B518" s="255"/>
      <c r="C518" s="256"/>
      <c r="D518" s="240" t="s">
        <v>159</v>
      </c>
      <c r="E518" s="257" t="s">
        <v>1</v>
      </c>
      <c r="F518" s="258" t="s">
        <v>1633</v>
      </c>
      <c r="G518" s="256"/>
      <c r="H518" s="259">
        <v>30.888000000000002</v>
      </c>
      <c r="I518" s="260"/>
      <c r="J518" s="256"/>
      <c r="K518" s="256"/>
      <c r="L518" s="261"/>
      <c r="M518" s="262"/>
      <c r="N518" s="263"/>
      <c r="O518" s="263"/>
      <c r="P518" s="263"/>
      <c r="Q518" s="263"/>
      <c r="R518" s="263"/>
      <c r="S518" s="263"/>
      <c r="T518" s="26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5" t="s">
        <v>159</v>
      </c>
      <c r="AU518" s="265" t="s">
        <v>87</v>
      </c>
      <c r="AV518" s="14" t="s">
        <v>87</v>
      </c>
      <c r="AW518" s="14" t="s">
        <v>33</v>
      </c>
      <c r="AX518" s="14" t="s">
        <v>77</v>
      </c>
      <c r="AY518" s="265" t="s">
        <v>148</v>
      </c>
    </row>
    <row r="519" s="13" customFormat="1">
      <c r="A519" s="13"/>
      <c r="B519" s="245"/>
      <c r="C519" s="246"/>
      <c r="D519" s="240" t="s">
        <v>159</v>
      </c>
      <c r="E519" s="247" t="s">
        <v>1</v>
      </c>
      <c r="F519" s="248" t="s">
        <v>184</v>
      </c>
      <c r="G519" s="246"/>
      <c r="H519" s="247" t="s">
        <v>1</v>
      </c>
      <c r="I519" s="249"/>
      <c r="J519" s="246"/>
      <c r="K519" s="246"/>
      <c r="L519" s="250"/>
      <c r="M519" s="251"/>
      <c r="N519" s="252"/>
      <c r="O519" s="252"/>
      <c r="P519" s="252"/>
      <c r="Q519" s="252"/>
      <c r="R519" s="252"/>
      <c r="S519" s="252"/>
      <c r="T519" s="25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4" t="s">
        <v>159</v>
      </c>
      <c r="AU519" s="254" t="s">
        <v>87</v>
      </c>
      <c r="AV519" s="13" t="s">
        <v>85</v>
      </c>
      <c r="AW519" s="13" t="s">
        <v>33</v>
      </c>
      <c r="AX519" s="13" t="s">
        <v>77</v>
      </c>
      <c r="AY519" s="254" t="s">
        <v>148</v>
      </c>
    </row>
    <row r="520" s="14" customFormat="1">
      <c r="A520" s="14"/>
      <c r="B520" s="255"/>
      <c r="C520" s="256"/>
      <c r="D520" s="240" t="s">
        <v>159</v>
      </c>
      <c r="E520" s="257" t="s">
        <v>1</v>
      </c>
      <c r="F520" s="258" t="s">
        <v>1601</v>
      </c>
      <c r="G520" s="256"/>
      <c r="H520" s="259">
        <v>7.6440000000000001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5" t="s">
        <v>159</v>
      </c>
      <c r="AU520" s="265" t="s">
        <v>87</v>
      </c>
      <c r="AV520" s="14" t="s">
        <v>87</v>
      </c>
      <c r="AW520" s="14" t="s">
        <v>33</v>
      </c>
      <c r="AX520" s="14" t="s">
        <v>77</v>
      </c>
      <c r="AY520" s="265" t="s">
        <v>148</v>
      </c>
    </row>
    <row r="521" s="13" customFormat="1">
      <c r="A521" s="13"/>
      <c r="B521" s="245"/>
      <c r="C521" s="246"/>
      <c r="D521" s="240" t="s">
        <v>159</v>
      </c>
      <c r="E521" s="247" t="s">
        <v>1</v>
      </c>
      <c r="F521" s="248" t="s">
        <v>178</v>
      </c>
      <c r="G521" s="246"/>
      <c r="H521" s="247" t="s">
        <v>1</v>
      </c>
      <c r="I521" s="249"/>
      <c r="J521" s="246"/>
      <c r="K521" s="246"/>
      <c r="L521" s="250"/>
      <c r="M521" s="251"/>
      <c r="N521" s="252"/>
      <c r="O521" s="252"/>
      <c r="P521" s="252"/>
      <c r="Q521" s="252"/>
      <c r="R521" s="252"/>
      <c r="S521" s="252"/>
      <c r="T521" s="25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4" t="s">
        <v>159</v>
      </c>
      <c r="AU521" s="254" t="s">
        <v>87</v>
      </c>
      <c r="AV521" s="13" t="s">
        <v>85</v>
      </c>
      <c r="AW521" s="13" t="s">
        <v>33</v>
      </c>
      <c r="AX521" s="13" t="s">
        <v>77</v>
      </c>
      <c r="AY521" s="254" t="s">
        <v>148</v>
      </c>
    </row>
    <row r="522" s="14" customFormat="1">
      <c r="A522" s="14"/>
      <c r="B522" s="255"/>
      <c r="C522" s="256"/>
      <c r="D522" s="240" t="s">
        <v>159</v>
      </c>
      <c r="E522" s="257" t="s">
        <v>1</v>
      </c>
      <c r="F522" s="258" t="s">
        <v>1634</v>
      </c>
      <c r="G522" s="256"/>
      <c r="H522" s="259">
        <v>12.516</v>
      </c>
      <c r="I522" s="260"/>
      <c r="J522" s="256"/>
      <c r="K522" s="256"/>
      <c r="L522" s="261"/>
      <c r="M522" s="262"/>
      <c r="N522" s="263"/>
      <c r="O522" s="263"/>
      <c r="P522" s="263"/>
      <c r="Q522" s="263"/>
      <c r="R522" s="263"/>
      <c r="S522" s="263"/>
      <c r="T522" s="26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5" t="s">
        <v>159</v>
      </c>
      <c r="AU522" s="265" t="s">
        <v>87</v>
      </c>
      <c r="AV522" s="14" t="s">
        <v>87</v>
      </c>
      <c r="AW522" s="14" t="s">
        <v>33</v>
      </c>
      <c r="AX522" s="14" t="s">
        <v>77</v>
      </c>
      <c r="AY522" s="265" t="s">
        <v>148</v>
      </c>
    </row>
    <row r="523" s="13" customFormat="1">
      <c r="A523" s="13"/>
      <c r="B523" s="245"/>
      <c r="C523" s="246"/>
      <c r="D523" s="240" t="s">
        <v>159</v>
      </c>
      <c r="E523" s="247" t="s">
        <v>1</v>
      </c>
      <c r="F523" s="248" t="s">
        <v>181</v>
      </c>
      <c r="G523" s="246"/>
      <c r="H523" s="247" t="s">
        <v>1</v>
      </c>
      <c r="I523" s="249"/>
      <c r="J523" s="246"/>
      <c r="K523" s="246"/>
      <c r="L523" s="250"/>
      <c r="M523" s="251"/>
      <c r="N523" s="252"/>
      <c r="O523" s="252"/>
      <c r="P523" s="252"/>
      <c r="Q523" s="252"/>
      <c r="R523" s="252"/>
      <c r="S523" s="252"/>
      <c r="T523" s="25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4" t="s">
        <v>159</v>
      </c>
      <c r="AU523" s="254" t="s">
        <v>87</v>
      </c>
      <c r="AV523" s="13" t="s">
        <v>85</v>
      </c>
      <c r="AW523" s="13" t="s">
        <v>33</v>
      </c>
      <c r="AX523" s="13" t="s">
        <v>77</v>
      </c>
      <c r="AY523" s="254" t="s">
        <v>148</v>
      </c>
    </row>
    <row r="524" s="14" customFormat="1">
      <c r="A524" s="14"/>
      <c r="B524" s="255"/>
      <c r="C524" s="256"/>
      <c r="D524" s="240" t="s">
        <v>159</v>
      </c>
      <c r="E524" s="257" t="s">
        <v>1</v>
      </c>
      <c r="F524" s="258" t="s">
        <v>1635</v>
      </c>
      <c r="G524" s="256"/>
      <c r="H524" s="259">
        <v>12.276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5" t="s">
        <v>159</v>
      </c>
      <c r="AU524" s="265" t="s">
        <v>87</v>
      </c>
      <c r="AV524" s="14" t="s">
        <v>87</v>
      </c>
      <c r="AW524" s="14" t="s">
        <v>33</v>
      </c>
      <c r="AX524" s="14" t="s">
        <v>77</v>
      </c>
      <c r="AY524" s="265" t="s">
        <v>148</v>
      </c>
    </row>
    <row r="525" s="15" customFormat="1">
      <c r="A525" s="15"/>
      <c r="B525" s="266"/>
      <c r="C525" s="267"/>
      <c r="D525" s="240" t="s">
        <v>159</v>
      </c>
      <c r="E525" s="268" t="s">
        <v>1</v>
      </c>
      <c r="F525" s="269" t="s">
        <v>165</v>
      </c>
      <c r="G525" s="267"/>
      <c r="H525" s="270">
        <v>96.144000000000005</v>
      </c>
      <c r="I525" s="271"/>
      <c r="J525" s="267"/>
      <c r="K525" s="267"/>
      <c r="L525" s="272"/>
      <c r="M525" s="273"/>
      <c r="N525" s="274"/>
      <c r="O525" s="274"/>
      <c r="P525" s="274"/>
      <c r="Q525" s="274"/>
      <c r="R525" s="274"/>
      <c r="S525" s="274"/>
      <c r="T525" s="27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6" t="s">
        <v>159</v>
      </c>
      <c r="AU525" s="276" t="s">
        <v>87</v>
      </c>
      <c r="AV525" s="15" t="s">
        <v>166</v>
      </c>
      <c r="AW525" s="15" t="s">
        <v>33</v>
      </c>
      <c r="AX525" s="15" t="s">
        <v>77</v>
      </c>
      <c r="AY525" s="276" t="s">
        <v>148</v>
      </c>
    </row>
    <row r="526" s="13" customFormat="1">
      <c r="A526" s="13"/>
      <c r="B526" s="245"/>
      <c r="C526" s="246"/>
      <c r="D526" s="240" t="s">
        <v>159</v>
      </c>
      <c r="E526" s="247" t="s">
        <v>1</v>
      </c>
      <c r="F526" s="248" t="s">
        <v>1636</v>
      </c>
      <c r="G526" s="246"/>
      <c r="H526" s="247" t="s">
        <v>1</v>
      </c>
      <c r="I526" s="249"/>
      <c r="J526" s="246"/>
      <c r="K526" s="246"/>
      <c r="L526" s="250"/>
      <c r="M526" s="251"/>
      <c r="N526" s="252"/>
      <c r="O526" s="252"/>
      <c r="P526" s="252"/>
      <c r="Q526" s="252"/>
      <c r="R526" s="252"/>
      <c r="S526" s="252"/>
      <c r="T526" s="25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4" t="s">
        <v>159</v>
      </c>
      <c r="AU526" s="254" t="s">
        <v>87</v>
      </c>
      <c r="AV526" s="13" t="s">
        <v>85</v>
      </c>
      <c r="AW526" s="13" t="s">
        <v>33</v>
      </c>
      <c r="AX526" s="13" t="s">
        <v>77</v>
      </c>
      <c r="AY526" s="254" t="s">
        <v>148</v>
      </c>
    </row>
    <row r="527" s="13" customFormat="1">
      <c r="A527" s="13"/>
      <c r="B527" s="245"/>
      <c r="C527" s="246"/>
      <c r="D527" s="240" t="s">
        <v>159</v>
      </c>
      <c r="E527" s="247" t="s">
        <v>1</v>
      </c>
      <c r="F527" s="248" t="s">
        <v>477</v>
      </c>
      <c r="G527" s="246"/>
      <c r="H527" s="247" t="s">
        <v>1</v>
      </c>
      <c r="I527" s="249"/>
      <c r="J527" s="246"/>
      <c r="K527" s="246"/>
      <c r="L527" s="250"/>
      <c r="M527" s="251"/>
      <c r="N527" s="252"/>
      <c r="O527" s="252"/>
      <c r="P527" s="252"/>
      <c r="Q527" s="252"/>
      <c r="R527" s="252"/>
      <c r="S527" s="252"/>
      <c r="T527" s="25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4" t="s">
        <v>159</v>
      </c>
      <c r="AU527" s="254" t="s">
        <v>87</v>
      </c>
      <c r="AV527" s="13" t="s">
        <v>85</v>
      </c>
      <c r="AW527" s="13" t="s">
        <v>33</v>
      </c>
      <c r="AX527" s="13" t="s">
        <v>77</v>
      </c>
      <c r="AY527" s="254" t="s">
        <v>148</v>
      </c>
    </row>
    <row r="528" s="13" customFormat="1">
      <c r="A528" s="13"/>
      <c r="B528" s="245"/>
      <c r="C528" s="246"/>
      <c r="D528" s="240" t="s">
        <v>159</v>
      </c>
      <c r="E528" s="247" t="s">
        <v>1</v>
      </c>
      <c r="F528" s="248" t="s">
        <v>178</v>
      </c>
      <c r="G528" s="246"/>
      <c r="H528" s="247" t="s">
        <v>1</v>
      </c>
      <c r="I528" s="249"/>
      <c r="J528" s="246"/>
      <c r="K528" s="246"/>
      <c r="L528" s="250"/>
      <c r="M528" s="251"/>
      <c r="N528" s="252"/>
      <c r="O528" s="252"/>
      <c r="P528" s="252"/>
      <c r="Q528" s="252"/>
      <c r="R528" s="252"/>
      <c r="S528" s="252"/>
      <c r="T528" s="25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4" t="s">
        <v>159</v>
      </c>
      <c r="AU528" s="254" t="s">
        <v>87</v>
      </c>
      <c r="AV528" s="13" t="s">
        <v>85</v>
      </c>
      <c r="AW528" s="13" t="s">
        <v>33</v>
      </c>
      <c r="AX528" s="13" t="s">
        <v>77</v>
      </c>
      <c r="AY528" s="254" t="s">
        <v>148</v>
      </c>
    </row>
    <row r="529" s="14" customFormat="1">
      <c r="A529" s="14"/>
      <c r="B529" s="255"/>
      <c r="C529" s="256"/>
      <c r="D529" s="240" t="s">
        <v>159</v>
      </c>
      <c r="E529" s="257" t="s">
        <v>1</v>
      </c>
      <c r="F529" s="258" t="s">
        <v>1637</v>
      </c>
      <c r="G529" s="256"/>
      <c r="H529" s="259">
        <v>13.188000000000001</v>
      </c>
      <c r="I529" s="260"/>
      <c r="J529" s="256"/>
      <c r="K529" s="256"/>
      <c r="L529" s="261"/>
      <c r="M529" s="262"/>
      <c r="N529" s="263"/>
      <c r="O529" s="263"/>
      <c r="P529" s="263"/>
      <c r="Q529" s="263"/>
      <c r="R529" s="263"/>
      <c r="S529" s="263"/>
      <c r="T529" s="26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5" t="s">
        <v>159</v>
      </c>
      <c r="AU529" s="265" t="s">
        <v>87</v>
      </c>
      <c r="AV529" s="14" t="s">
        <v>87</v>
      </c>
      <c r="AW529" s="14" t="s">
        <v>33</v>
      </c>
      <c r="AX529" s="14" t="s">
        <v>77</v>
      </c>
      <c r="AY529" s="265" t="s">
        <v>148</v>
      </c>
    </row>
    <row r="530" s="13" customFormat="1">
      <c r="A530" s="13"/>
      <c r="B530" s="245"/>
      <c r="C530" s="246"/>
      <c r="D530" s="240" t="s">
        <v>159</v>
      </c>
      <c r="E530" s="247" t="s">
        <v>1</v>
      </c>
      <c r="F530" s="248" t="s">
        <v>181</v>
      </c>
      <c r="G530" s="246"/>
      <c r="H530" s="247" t="s">
        <v>1</v>
      </c>
      <c r="I530" s="249"/>
      <c r="J530" s="246"/>
      <c r="K530" s="246"/>
      <c r="L530" s="250"/>
      <c r="M530" s="251"/>
      <c r="N530" s="252"/>
      <c r="O530" s="252"/>
      <c r="P530" s="252"/>
      <c r="Q530" s="252"/>
      <c r="R530" s="252"/>
      <c r="S530" s="252"/>
      <c r="T530" s="25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4" t="s">
        <v>159</v>
      </c>
      <c r="AU530" s="254" t="s">
        <v>87</v>
      </c>
      <c r="AV530" s="13" t="s">
        <v>85</v>
      </c>
      <c r="AW530" s="13" t="s">
        <v>33</v>
      </c>
      <c r="AX530" s="13" t="s">
        <v>77</v>
      </c>
      <c r="AY530" s="254" t="s">
        <v>148</v>
      </c>
    </row>
    <row r="531" s="14" customFormat="1">
      <c r="A531" s="14"/>
      <c r="B531" s="255"/>
      <c r="C531" s="256"/>
      <c r="D531" s="240" t="s">
        <v>159</v>
      </c>
      <c r="E531" s="257" t="s">
        <v>1</v>
      </c>
      <c r="F531" s="258" t="s">
        <v>1638</v>
      </c>
      <c r="G531" s="256"/>
      <c r="H531" s="259">
        <v>10.140000000000001</v>
      </c>
      <c r="I531" s="260"/>
      <c r="J531" s="256"/>
      <c r="K531" s="256"/>
      <c r="L531" s="261"/>
      <c r="M531" s="262"/>
      <c r="N531" s="263"/>
      <c r="O531" s="263"/>
      <c r="P531" s="263"/>
      <c r="Q531" s="263"/>
      <c r="R531" s="263"/>
      <c r="S531" s="263"/>
      <c r="T531" s="26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5" t="s">
        <v>159</v>
      </c>
      <c r="AU531" s="265" t="s">
        <v>87</v>
      </c>
      <c r="AV531" s="14" t="s">
        <v>87</v>
      </c>
      <c r="AW531" s="14" t="s">
        <v>33</v>
      </c>
      <c r="AX531" s="14" t="s">
        <v>77</v>
      </c>
      <c r="AY531" s="265" t="s">
        <v>148</v>
      </c>
    </row>
    <row r="532" s="13" customFormat="1">
      <c r="A532" s="13"/>
      <c r="B532" s="245"/>
      <c r="C532" s="246"/>
      <c r="D532" s="240" t="s">
        <v>159</v>
      </c>
      <c r="E532" s="247" t="s">
        <v>1</v>
      </c>
      <c r="F532" s="248" t="s">
        <v>178</v>
      </c>
      <c r="G532" s="246"/>
      <c r="H532" s="247" t="s">
        <v>1</v>
      </c>
      <c r="I532" s="249"/>
      <c r="J532" s="246"/>
      <c r="K532" s="246"/>
      <c r="L532" s="250"/>
      <c r="M532" s="251"/>
      <c r="N532" s="252"/>
      <c r="O532" s="252"/>
      <c r="P532" s="252"/>
      <c r="Q532" s="252"/>
      <c r="R532" s="252"/>
      <c r="S532" s="252"/>
      <c r="T532" s="25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4" t="s">
        <v>159</v>
      </c>
      <c r="AU532" s="254" t="s">
        <v>87</v>
      </c>
      <c r="AV532" s="13" t="s">
        <v>85</v>
      </c>
      <c r="AW532" s="13" t="s">
        <v>33</v>
      </c>
      <c r="AX532" s="13" t="s">
        <v>77</v>
      </c>
      <c r="AY532" s="254" t="s">
        <v>148</v>
      </c>
    </row>
    <row r="533" s="14" customFormat="1">
      <c r="A533" s="14"/>
      <c r="B533" s="255"/>
      <c r="C533" s="256"/>
      <c r="D533" s="240" t="s">
        <v>159</v>
      </c>
      <c r="E533" s="257" t="s">
        <v>1</v>
      </c>
      <c r="F533" s="258" t="s">
        <v>1639</v>
      </c>
      <c r="G533" s="256"/>
      <c r="H533" s="259">
        <v>9.0239999999999991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5" t="s">
        <v>159</v>
      </c>
      <c r="AU533" s="265" t="s">
        <v>87</v>
      </c>
      <c r="AV533" s="14" t="s">
        <v>87</v>
      </c>
      <c r="AW533" s="14" t="s">
        <v>33</v>
      </c>
      <c r="AX533" s="14" t="s">
        <v>77</v>
      </c>
      <c r="AY533" s="265" t="s">
        <v>148</v>
      </c>
    </row>
    <row r="534" s="13" customFormat="1">
      <c r="A534" s="13"/>
      <c r="B534" s="245"/>
      <c r="C534" s="246"/>
      <c r="D534" s="240" t="s">
        <v>159</v>
      </c>
      <c r="E534" s="247" t="s">
        <v>1</v>
      </c>
      <c r="F534" s="248" t="s">
        <v>181</v>
      </c>
      <c r="G534" s="246"/>
      <c r="H534" s="247" t="s">
        <v>1</v>
      </c>
      <c r="I534" s="249"/>
      <c r="J534" s="246"/>
      <c r="K534" s="246"/>
      <c r="L534" s="250"/>
      <c r="M534" s="251"/>
      <c r="N534" s="252"/>
      <c r="O534" s="252"/>
      <c r="P534" s="252"/>
      <c r="Q534" s="252"/>
      <c r="R534" s="252"/>
      <c r="S534" s="252"/>
      <c r="T534" s="25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4" t="s">
        <v>159</v>
      </c>
      <c r="AU534" s="254" t="s">
        <v>87</v>
      </c>
      <c r="AV534" s="13" t="s">
        <v>85</v>
      </c>
      <c r="AW534" s="13" t="s">
        <v>33</v>
      </c>
      <c r="AX534" s="13" t="s">
        <v>77</v>
      </c>
      <c r="AY534" s="254" t="s">
        <v>148</v>
      </c>
    </row>
    <row r="535" s="14" customFormat="1">
      <c r="A535" s="14"/>
      <c r="B535" s="255"/>
      <c r="C535" s="256"/>
      <c r="D535" s="240" t="s">
        <v>159</v>
      </c>
      <c r="E535" s="257" t="s">
        <v>1</v>
      </c>
      <c r="F535" s="258" t="s">
        <v>1640</v>
      </c>
      <c r="G535" s="256"/>
      <c r="H535" s="259">
        <v>4.7999999999999998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5" t="s">
        <v>159</v>
      </c>
      <c r="AU535" s="265" t="s">
        <v>87</v>
      </c>
      <c r="AV535" s="14" t="s">
        <v>87</v>
      </c>
      <c r="AW535" s="14" t="s">
        <v>33</v>
      </c>
      <c r="AX535" s="14" t="s">
        <v>77</v>
      </c>
      <c r="AY535" s="265" t="s">
        <v>148</v>
      </c>
    </row>
    <row r="536" s="15" customFormat="1">
      <c r="A536" s="15"/>
      <c r="B536" s="266"/>
      <c r="C536" s="267"/>
      <c r="D536" s="240" t="s">
        <v>159</v>
      </c>
      <c r="E536" s="268" t="s">
        <v>1</v>
      </c>
      <c r="F536" s="269" t="s">
        <v>165</v>
      </c>
      <c r="G536" s="267"/>
      <c r="H536" s="270">
        <v>37.152000000000001</v>
      </c>
      <c r="I536" s="271"/>
      <c r="J536" s="267"/>
      <c r="K536" s="267"/>
      <c r="L536" s="272"/>
      <c r="M536" s="273"/>
      <c r="N536" s="274"/>
      <c r="O536" s="274"/>
      <c r="P536" s="274"/>
      <c r="Q536" s="274"/>
      <c r="R536" s="274"/>
      <c r="S536" s="274"/>
      <c r="T536" s="27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76" t="s">
        <v>159</v>
      </c>
      <c r="AU536" s="276" t="s">
        <v>87</v>
      </c>
      <c r="AV536" s="15" t="s">
        <v>166</v>
      </c>
      <c r="AW536" s="15" t="s">
        <v>33</v>
      </c>
      <c r="AX536" s="15" t="s">
        <v>77</v>
      </c>
      <c r="AY536" s="276" t="s">
        <v>148</v>
      </c>
    </row>
    <row r="537" s="16" customFormat="1">
      <c r="A537" s="16"/>
      <c r="B537" s="277"/>
      <c r="C537" s="278"/>
      <c r="D537" s="240" t="s">
        <v>159</v>
      </c>
      <c r="E537" s="279" t="s">
        <v>1</v>
      </c>
      <c r="F537" s="280" t="s">
        <v>185</v>
      </c>
      <c r="G537" s="278"/>
      <c r="H537" s="281">
        <v>133.29599999999999</v>
      </c>
      <c r="I537" s="282"/>
      <c r="J537" s="278"/>
      <c r="K537" s="278"/>
      <c r="L537" s="283"/>
      <c r="M537" s="284"/>
      <c r="N537" s="285"/>
      <c r="O537" s="285"/>
      <c r="P537" s="285"/>
      <c r="Q537" s="285"/>
      <c r="R537" s="285"/>
      <c r="S537" s="285"/>
      <c r="T537" s="28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287" t="s">
        <v>159</v>
      </c>
      <c r="AU537" s="287" t="s">
        <v>87</v>
      </c>
      <c r="AV537" s="16" t="s">
        <v>155</v>
      </c>
      <c r="AW537" s="16" t="s">
        <v>33</v>
      </c>
      <c r="AX537" s="16" t="s">
        <v>85</v>
      </c>
      <c r="AY537" s="287" t="s">
        <v>148</v>
      </c>
    </row>
    <row r="538" s="2" customFormat="1" ht="24.15" customHeight="1">
      <c r="A538" s="39"/>
      <c r="B538" s="40"/>
      <c r="C538" s="227" t="s">
        <v>483</v>
      </c>
      <c r="D538" s="227" t="s">
        <v>150</v>
      </c>
      <c r="E538" s="228" t="s">
        <v>479</v>
      </c>
      <c r="F538" s="229" t="s">
        <v>480</v>
      </c>
      <c r="G538" s="230" t="s">
        <v>273</v>
      </c>
      <c r="H538" s="231">
        <v>133.29599999999999</v>
      </c>
      <c r="I538" s="232"/>
      <c r="J538" s="233">
        <f>ROUND(I538*H538,2)</f>
        <v>0</v>
      </c>
      <c r="K538" s="229" t="s">
        <v>154</v>
      </c>
      <c r="L538" s="45"/>
      <c r="M538" s="234" t="s">
        <v>1</v>
      </c>
      <c r="N538" s="235" t="s">
        <v>42</v>
      </c>
      <c r="O538" s="92"/>
      <c r="P538" s="236">
        <f>O538*H538</f>
        <v>0</v>
      </c>
      <c r="Q538" s="236">
        <v>0</v>
      </c>
      <c r="R538" s="236">
        <f>Q538*H538</f>
        <v>0</v>
      </c>
      <c r="S538" s="236">
        <v>0</v>
      </c>
      <c r="T538" s="237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8" t="s">
        <v>155</v>
      </c>
      <c r="AT538" s="238" t="s">
        <v>150</v>
      </c>
      <c r="AU538" s="238" t="s">
        <v>87</v>
      </c>
      <c r="AY538" s="18" t="s">
        <v>148</v>
      </c>
      <c r="BE538" s="239">
        <f>IF(N538="základní",J538,0)</f>
        <v>0</v>
      </c>
      <c r="BF538" s="239">
        <f>IF(N538="snížená",J538,0)</f>
        <v>0</v>
      </c>
      <c r="BG538" s="239">
        <f>IF(N538="zákl. přenesená",J538,0)</f>
        <v>0</v>
      </c>
      <c r="BH538" s="239">
        <f>IF(N538="sníž. přenesená",J538,0)</f>
        <v>0</v>
      </c>
      <c r="BI538" s="239">
        <f>IF(N538="nulová",J538,0)</f>
        <v>0</v>
      </c>
      <c r="BJ538" s="18" t="s">
        <v>85</v>
      </c>
      <c r="BK538" s="239">
        <f>ROUND(I538*H538,2)</f>
        <v>0</v>
      </c>
      <c r="BL538" s="18" t="s">
        <v>155</v>
      </c>
      <c r="BM538" s="238" t="s">
        <v>1641</v>
      </c>
    </row>
    <row r="539" s="13" customFormat="1">
      <c r="A539" s="13"/>
      <c r="B539" s="245"/>
      <c r="C539" s="246"/>
      <c r="D539" s="240" t="s">
        <v>159</v>
      </c>
      <c r="E539" s="247" t="s">
        <v>1</v>
      </c>
      <c r="F539" s="248" t="s">
        <v>255</v>
      </c>
      <c r="G539" s="246"/>
      <c r="H539" s="247" t="s">
        <v>1</v>
      </c>
      <c r="I539" s="249"/>
      <c r="J539" s="246"/>
      <c r="K539" s="246"/>
      <c r="L539" s="250"/>
      <c r="M539" s="251"/>
      <c r="N539" s="252"/>
      <c r="O539" s="252"/>
      <c r="P539" s="252"/>
      <c r="Q539" s="252"/>
      <c r="R539" s="252"/>
      <c r="S539" s="252"/>
      <c r="T539" s="25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4" t="s">
        <v>159</v>
      </c>
      <c r="AU539" s="254" t="s">
        <v>87</v>
      </c>
      <c r="AV539" s="13" t="s">
        <v>85</v>
      </c>
      <c r="AW539" s="13" t="s">
        <v>33</v>
      </c>
      <c r="AX539" s="13" t="s">
        <v>77</v>
      </c>
      <c r="AY539" s="254" t="s">
        <v>148</v>
      </c>
    </row>
    <row r="540" s="13" customFormat="1">
      <c r="A540" s="13"/>
      <c r="B540" s="245"/>
      <c r="C540" s="246"/>
      <c r="D540" s="240" t="s">
        <v>159</v>
      </c>
      <c r="E540" s="247" t="s">
        <v>1</v>
      </c>
      <c r="F540" s="248" t="s">
        <v>482</v>
      </c>
      <c r="G540" s="246"/>
      <c r="H540" s="247" t="s">
        <v>1</v>
      </c>
      <c r="I540" s="249"/>
      <c r="J540" s="246"/>
      <c r="K540" s="246"/>
      <c r="L540" s="250"/>
      <c r="M540" s="251"/>
      <c r="N540" s="252"/>
      <c r="O540" s="252"/>
      <c r="P540" s="252"/>
      <c r="Q540" s="252"/>
      <c r="R540" s="252"/>
      <c r="S540" s="252"/>
      <c r="T540" s="25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4" t="s">
        <v>159</v>
      </c>
      <c r="AU540" s="254" t="s">
        <v>87</v>
      </c>
      <c r="AV540" s="13" t="s">
        <v>85</v>
      </c>
      <c r="AW540" s="13" t="s">
        <v>33</v>
      </c>
      <c r="AX540" s="13" t="s">
        <v>77</v>
      </c>
      <c r="AY540" s="254" t="s">
        <v>148</v>
      </c>
    </row>
    <row r="541" s="13" customFormat="1">
      <c r="A541" s="13"/>
      <c r="B541" s="245"/>
      <c r="C541" s="246"/>
      <c r="D541" s="240" t="s">
        <v>159</v>
      </c>
      <c r="E541" s="247" t="s">
        <v>1</v>
      </c>
      <c r="F541" s="248" t="s">
        <v>178</v>
      </c>
      <c r="G541" s="246"/>
      <c r="H541" s="247" t="s">
        <v>1</v>
      </c>
      <c r="I541" s="249"/>
      <c r="J541" s="246"/>
      <c r="K541" s="246"/>
      <c r="L541" s="250"/>
      <c r="M541" s="251"/>
      <c r="N541" s="252"/>
      <c r="O541" s="252"/>
      <c r="P541" s="252"/>
      <c r="Q541" s="252"/>
      <c r="R541" s="252"/>
      <c r="S541" s="252"/>
      <c r="T541" s="25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4" t="s">
        <v>159</v>
      </c>
      <c r="AU541" s="254" t="s">
        <v>87</v>
      </c>
      <c r="AV541" s="13" t="s">
        <v>85</v>
      </c>
      <c r="AW541" s="13" t="s">
        <v>33</v>
      </c>
      <c r="AX541" s="13" t="s">
        <v>77</v>
      </c>
      <c r="AY541" s="254" t="s">
        <v>148</v>
      </c>
    </row>
    <row r="542" s="14" customFormat="1">
      <c r="A542" s="14"/>
      <c r="B542" s="255"/>
      <c r="C542" s="256"/>
      <c r="D542" s="240" t="s">
        <v>159</v>
      </c>
      <c r="E542" s="257" t="s">
        <v>1</v>
      </c>
      <c r="F542" s="258" t="s">
        <v>1632</v>
      </c>
      <c r="G542" s="256"/>
      <c r="H542" s="259">
        <v>32.82</v>
      </c>
      <c r="I542" s="260"/>
      <c r="J542" s="256"/>
      <c r="K542" s="256"/>
      <c r="L542" s="261"/>
      <c r="M542" s="262"/>
      <c r="N542" s="263"/>
      <c r="O542" s="263"/>
      <c r="P542" s="263"/>
      <c r="Q542" s="263"/>
      <c r="R542" s="263"/>
      <c r="S542" s="263"/>
      <c r="T542" s="26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5" t="s">
        <v>159</v>
      </c>
      <c r="AU542" s="265" t="s">
        <v>87</v>
      </c>
      <c r="AV542" s="14" t="s">
        <v>87</v>
      </c>
      <c r="AW542" s="14" t="s">
        <v>33</v>
      </c>
      <c r="AX542" s="14" t="s">
        <v>77</v>
      </c>
      <c r="AY542" s="265" t="s">
        <v>148</v>
      </c>
    </row>
    <row r="543" s="13" customFormat="1">
      <c r="A543" s="13"/>
      <c r="B543" s="245"/>
      <c r="C543" s="246"/>
      <c r="D543" s="240" t="s">
        <v>159</v>
      </c>
      <c r="E543" s="247" t="s">
        <v>1</v>
      </c>
      <c r="F543" s="248" t="s">
        <v>181</v>
      </c>
      <c r="G543" s="246"/>
      <c r="H543" s="247" t="s">
        <v>1</v>
      </c>
      <c r="I543" s="249"/>
      <c r="J543" s="246"/>
      <c r="K543" s="246"/>
      <c r="L543" s="250"/>
      <c r="M543" s="251"/>
      <c r="N543" s="252"/>
      <c r="O543" s="252"/>
      <c r="P543" s="252"/>
      <c r="Q543" s="252"/>
      <c r="R543" s="252"/>
      <c r="S543" s="252"/>
      <c r="T543" s="25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54" t="s">
        <v>159</v>
      </c>
      <c r="AU543" s="254" t="s">
        <v>87</v>
      </c>
      <c r="AV543" s="13" t="s">
        <v>85</v>
      </c>
      <c r="AW543" s="13" t="s">
        <v>33</v>
      </c>
      <c r="AX543" s="13" t="s">
        <v>77</v>
      </c>
      <c r="AY543" s="254" t="s">
        <v>148</v>
      </c>
    </row>
    <row r="544" s="14" customFormat="1">
      <c r="A544" s="14"/>
      <c r="B544" s="255"/>
      <c r="C544" s="256"/>
      <c r="D544" s="240" t="s">
        <v>159</v>
      </c>
      <c r="E544" s="257" t="s">
        <v>1</v>
      </c>
      <c r="F544" s="258" t="s">
        <v>1633</v>
      </c>
      <c r="G544" s="256"/>
      <c r="H544" s="259">
        <v>30.888000000000002</v>
      </c>
      <c r="I544" s="260"/>
      <c r="J544" s="256"/>
      <c r="K544" s="256"/>
      <c r="L544" s="261"/>
      <c r="M544" s="262"/>
      <c r="N544" s="263"/>
      <c r="O544" s="263"/>
      <c r="P544" s="263"/>
      <c r="Q544" s="263"/>
      <c r="R544" s="263"/>
      <c r="S544" s="263"/>
      <c r="T544" s="26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5" t="s">
        <v>159</v>
      </c>
      <c r="AU544" s="265" t="s">
        <v>87</v>
      </c>
      <c r="AV544" s="14" t="s">
        <v>87</v>
      </c>
      <c r="AW544" s="14" t="s">
        <v>33</v>
      </c>
      <c r="AX544" s="14" t="s">
        <v>77</v>
      </c>
      <c r="AY544" s="265" t="s">
        <v>148</v>
      </c>
    </row>
    <row r="545" s="13" customFormat="1">
      <c r="A545" s="13"/>
      <c r="B545" s="245"/>
      <c r="C545" s="246"/>
      <c r="D545" s="240" t="s">
        <v>159</v>
      </c>
      <c r="E545" s="247" t="s">
        <v>1</v>
      </c>
      <c r="F545" s="248" t="s">
        <v>184</v>
      </c>
      <c r="G545" s="246"/>
      <c r="H545" s="247" t="s">
        <v>1</v>
      </c>
      <c r="I545" s="249"/>
      <c r="J545" s="246"/>
      <c r="K545" s="246"/>
      <c r="L545" s="250"/>
      <c r="M545" s="251"/>
      <c r="N545" s="252"/>
      <c r="O545" s="252"/>
      <c r="P545" s="252"/>
      <c r="Q545" s="252"/>
      <c r="R545" s="252"/>
      <c r="S545" s="252"/>
      <c r="T545" s="25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4" t="s">
        <v>159</v>
      </c>
      <c r="AU545" s="254" t="s">
        <v>87</v>
      </c>
      <c r="AV545" s="13" t="s">
        <v>85</v>
      </c>
      <c r="AW545" s="13" t="s">
        <v>33</v>
      </c>
      <c r="AX545" s="13" t="s">
        <v>77</v>
      </c>
      <c r="AY545" s="254" t="s">
        <v>148</v>
      </c>
    </row>
    <row r="546" s="14" customFormat="1">
      <c r="A546" s="14"/>
      <c r="B546" s="255"/>
      <c r="C546" s="256"/>
      <c r="D546" s="240" t="s">
        <v>159</v>
      </c>
      <c r="E546" s="257" t="s">
        <v>1</v>
      </c>
      <c r="F546" s="258" t="s">
        <v>1601</v>
      </c>
      <c r="G546" s="256"/>
      <c r="H546" s="259">
        <v>7.6440000000000001</v>
      </c>
      <c r="I546" s="260"/>
      <c r="J546" s="256"/>
      <c r="K546" s="256"/>
      <c r="L546" s="261"/>
      <c r="M546" s="262"/>
      <c r="N546" s="263"/>
      <c r="O546" s="263"/>
      <c r="P546" s="263"/>
      <c r="Q546" s="263"/>
      <c r="R546" s="263"/>
      <c r="S546" s="263"/>
      <c r="T546" s="26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5" t="s">
        <v>159</v>
      </c>
      <c r="AU546" s="265" t="s">
        <v>87</v>
      </c>
      <c r="AV546" s="14" t="s">
        <v>87</v>
      </c>
      <c r="AW546" s="14" t="s">
        <v>33</v>
      </c>
      <c r="AX546" s="14" t="s">
        <v>77</v>
      </c>
      <c r="AY546" s="265" t="s">
        <v>148</v>
      </c>
    </row>
    <row r="547" s="13" customFormat="1">
      <c r="A547" s="13"/>
      <c r="B547" s="245"/>
      <c r="C547" s="246"/>
      <c r="D547" s="240" t="s">
        <v>159</v>
      </c>
      <c r="E547" s="247" t="s">
        <v>1</v>
      </c>
      <c r="F547" s="248" t="s">
        <v>178</v>
      </c>
      <c r="G547" s="246"/>
      <c r="H547" s="247" t="s">
        <v>1</v>
      </c>
      <c r="I547" s="249"/>
      <c r="J547" s="246"/>
      <c r="K547" s="246"/>
      <c r="L547" s="250"/>
      <c r="M547" s="251"/>
      <c r="N547" s="252"/>
      <c r="O547" s="252"/>
      <c r="P547" s="252"/>
      <c r="Q547" s="252"/>
      <c r="R547" s="252"/>
      <c r="S547" s="252"/>
      <c r="T547" s="25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4" t="s">
        <v>159</v>
      </c>
      <c r="AU547" s="254" t="s">
        <v>87</v>
      </c>
      <c r="AV547" s="13" t="s">
        <v>85</v>
      </c>
      <c r="AW547" s="13" t="s">
        <v>33</v>
      </c>
      <c r="AX547" s="13" t="s">
        <v>77</v>
      </c>
      <c r="AY547" s="254" t="s">
        <v>148</v>
      </c>
    </row>
    <row r="548" s="14" customFormat="1">
      <c r="A548" s="14"/>
      <c r="B548" s="255"/>
      <c r="C548" s="256"/>
      <c r="D548" s="240" t="s">
        <v>159</v>
      </c>
      <c r="E548" s="257" t="s">
        <v>1</v>
      </c>
      <c r="F548" s="258" t="s">
        <v>1634</v>
      </c>
      <c r="G548" s="256"/>
      <c r="H548" s="259">
        <v>12.516</v>
      </c>
      <c r="I548" s="260"/>
      <c r="J548" s="256"/>
      <c r="K548" s="256"/>
      <c r="L548" s="261"/>
      <c r="M548" s="262"/>
      <c r="N548" s="263"/>
      <c r="O548" s="263"/>
      <c r="P548" s="263"/>
      <c r="Q548" s="263"/>
      <c r="R548" s="263"/>
      <c r="S548" s="263"/>
      <c r="T548" s="26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5" t="s">
        <v>159</v>
      </c>
      <c r="AU548" s="265" t="s">
        <v>87</v>
      </c>
      <c r="AV548" s="14" t="s">
        <v>87</v>
      </c>
      <c r="AW548" s="14" t="s">
        <v>33</v>
      </c>
      <c r="AX548" s="14" t="s">
        <v>77</v>
      </c>
      <c r="AY548" s="265" t="s">
        <v>148</v>
      </c>
    </row>
    <row r="549" s="13" customFormat="1">
      <c r="A549" s="13"/>
      <c r="B549" s="245"/>
      <c r="C549" s="246"/>
      <c r="D549" s="240" t="s">
        <v>159</v>
      </c>
      <c r="E549" s="247" t="s">
        <v>1</v>
      </c>
      <c r="F549" s="248" t="s">
        <v>181</v>
      </c>
      <c r="G549" s="246"/>
      <c r="H549" s="247" t="s">
        <v>1</v>
      </c>
      <c r="I549" s="249"/>
      <c r="J549" s="246"/>
      <c r="K549" s="246"/>
      <c r="L549" s="250"/>
      <c r="M549" s="251"/>
      <c r="N549" s="252"/>
      <c r="O549" s="252"/>
      <c r="P549" s="252"/>
      <c r="Q549" s="252"/>
      <c r="R549" s="252"/>
      <c r="S549" s="252"/>
      <c r="T549" s="25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4" t="s">
        <v>159</v>
      </c>
      <c r="AU549" s="254" t="s">
        <v>87</v>
      </c>
      <c r="AV549" s="13" t="s">
        <v>85</v>
      </c>
      <c r="AW549" s="13" t="s">
        <v>33</v>
      </c>
      <c r="AX549" s="13" t="s">
        <v>77</v>
      </c>
      <c r="AY549" s="254" t="s">
        <v>148</v>
      </c>
    </row>
    <row r="550" s="14" customFormat="1">
      <c r="A550" s="14"/>
      <c r="B550" s="255"/>
      <c r="C550" s="256"/>
      <c r="D550" s="240" t="s">
        <v>159</v>
      </c>
      <c r="E550" s="257" t="s">
        <v>1</v>
      </c>
      <c r="F550" s="258" t="s">
        <v>1635</v>
      </c>
      <c r="G550" s="256"/>
      <c r="H550" s="259">
        <v>12.276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5" t="s">
        <v>159</v>
      </c>
      <c r="AU550" s="265" t="s">
        <v>87</v>
      </c>
      <c r="AV550" s="14" t="s">
        <v>87</v>
      </c>
      <c r="AW550" s="14" t="s">
        <v>33</v>
      </c>
      <c r="AX550" s="14" t="s">
        <v>77</v>
      </c>
      <c r="AY550" s="265" t="s">
        <v>148</v>
      </c>
    </row>
    <row r="551" s="15" customFormat="1">
      <c r="A551" s="15"/>
      <c r="B551" s="266"/>
      <c r="C551" s="267"/>
      <c r="D551" s="240" t="s">
        <v>159</v>
      </c>
      <c r="E551" s="268" t="s">
        <v>1</v>
      </c>
      <c r="F551" s="269" t="s">
        <v>165</v>
      </c>
      <c r="G551" s="267"/>
      <c r="H551" s="270">
        <v>96.144000000000005</v>
      </c>
      <c r="I551" s="271"/>
      <c r="J551" s="267"/>
      <c r="K551" s="267"/>
      <c r="L551" s="272"/>
      <c r="M551" s="273"/>
      <c r="N551" s="274"/>
      <c r="O551" s="274"/>
      <c r="P551" s="274"/>
      <c r="Q551" s="274"/>
      <c r="R551" s="274"/>
      <c r="S551" s="274"/>
      <c r="T551" s="27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76" t="s">
        <v>159</v>
      </c>
      <c r="AU551" s="276" t="s">
        <v>87</v>
      </c>
      <c r="AV551" s="15" t="s">
        <v>166</v>
      </c>
      <c r="AW551" s="15" t="s">
        <v>33</v>
      </c>
      <c r="AX551" s="15" t="s">
        <v>77</v>
      </c>
      <c r="AY551" s="276" t="s">
        <v>148</v>
      </c>
    </row>
    <row r="552" s="13" customFormat="1">
      <c r="A552" s="13"/>
      <c r="B552" s="245"/>
      <c r="C552" s="246"/>
      <c r="D552" s="240" t="s">
        <v>159</v>
      </c>
      <c r="E552" s="247" t="s">
        <v>1</v>
      </c>
      <c r="F552" s="248" t="s">
        <v>1636</v>
      </c>
      <c r="G552" s="246"/>
      <c r="H552" s="247" t="s">
        <v>1</v>
      </c>
      <c r="I552" s="249"/>
      <c r="J552" s="246"/>
      <c r="K552" s="246"/>
      <c r="L552" s="250"/>
      <c r="M552" s="251"/>
      <c r="N552" s="252"/>
      <c r="O552" s="252"/>
      <c r="P552" s="252"/>
      <c r="Q552" s="252"/>
      <c r="R552" s="252"/>
      <c r="S552" s="252"/>
      <c r="T552" s="25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4" t="s">
        <v>159</v>
      </c>
      <c r="AU552" s="254" t="s">
        <v>87</v>
      </c>
      <c r="AV552" s="13" t="s">
        <v>85</v>
      </c>
      <c r="AW552" s="13" t="s">
        <v>33</v>
      </c>
      <c r="AX552" s="13" t="s">
        <v>77</v>
      </c>
      <c r="AY552" s="254" t="s">
        <v>148</v>
      </c>
    </row>
    <row r="553" s="13" customFormat="1">
      <c r="A553" s="13"/>
      <c r="B553" s="245"/>
      <c r="C553" s="246"/>
      <c r="D553" s="240" t="s">
        <v>159</v>
      </c>
      <c r="E553" s="247" t="s">
        <v>1</v>
      </c>
      <c r="F553" s="248" t="s">
        <v>482</v>
      </c>
      <c r="G553" s="246"/>
      <c r="H553" s="247" t="s">
        <v>1</v>
      </c>
      <c r="I553" s="249"/>
      <c r="J553" s="246"/>
      <c r="K553" s="246"/>
      <c r="L553" s="250"/>
      <c r="M553" s="251"/>
      <c r="N553" s="252"/>
      <c r="O553" s="252"/>
      <c r="P553" s="252"/>
      <c r="Q553" s="252"/>
      <c r="R553" s="252"/>
      <c r="S553" s="252"/>
      <c r="T553" s="25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4" t="s">
        <v>159</v>
      </c>
      <c r="AU553" s="254" t="s">
        <v>87</v>
      </c>
      <c r="AV553" s="13" t="s">
        <v>85</v>
      </c>
      <c r="AW553" s="13" t="s">
        <v>33</v>
      </c>
      <c r="AX553" s="13" t="s">
        <v>77</v>
      </c>
      <c r="AY553" s="254" t="s">
        <v>148</v>
      </c>
    </row>
    <row r="554" s="13" customFormat="1">
      <c r="A554" s="13"/>
      <c r="B554" s="245"/>
      <c r="C554" s="246"/>
      <c r="D554" s="240" t="s">
        <v>159</v>
      </c>
      <c r="E554" s="247" t="s">
        <v>1</v>
      </c>
      <c r="F554" s="248" t="s">
        <v>178</v>
      </c>
      <c r="G554" s="246"/>
      <c r="H554" s="247" t="s">
        <v>1</v>
      </c>
      <c r="I554" s="249"/>
      <c r="J554" s="246"/>
      <c r="K554" s="246"/>
      <c r="L554" s="250"/>
      <c r="M554" s="251"/>
      <c r="N554" s="252"/>
      <c r="O554" s="252"/>
      <c r="P554" s="252"/>
      <c r="Q554" s="252"/>
      <c r="R554" s="252"/>
      <c r="S554" s="252"/>
      <c r="T554" s="25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54" t="s">
        <v>159</v>
      </c>
      <c r="AU554" s="254" t="s">
        <v>87</v>
      </c>
      <c r="AV554" s="13" t="s">
        <v>85</v>
      </c>
      <c r="AW554" s="13" t="s">
        <v>33</v>
      </c>
      <c r="AX554" s="13" t="s">
        <v>77</v>
      </c>
      <c r="AY554" s="254" t="s">
        <v>148</v>
      </c>
    </row>
    <row r="555" s="14" customFormat="1">
      <c r="A555" s="14"/>
      <c r="B555" s="255"/>
      <c r="C555" s="256"/>
      <c r="D555" s="240" t="s">
        <v>159</v>
      </c>
      <c r="E555" s="257" t="s">
        <v>1</v>
      </c>
      <c r="F555" s="258" t="s">
        <v>1637</v>
      </c>
      <c r="G555" s="256"/>
      <c r="H555" s="259">
        <v>13.188000000000001</v>
      </c>
      <c r="I555" s="260"/>
      <c r="J555" s="256"/>
      <c r="K555" s="256"/>
      <c r="L555" s="261"/>
      <c r="M555" s="262"/>
      <c r="N555" s="263"/>
      <c r="O555" s="263"/>
      <c r="P555" s="263"/>
      <c r="Q555" s="263"/>
      <c r="R555" s="263"/>
      <c r="S555" s="263"/>
      <c r="T555" s="26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5" t="s">
        <v>159</v>
      </c>
      <c r="AU555" s="265" t="s">
        <v>87</v>
      </c>
      <c r="AV555" s="14" t="s">
        <v>87</v>
      </c>
      <c r="AW555" s="14" t="s">
        <v>33</v>
      </c>
      <c r="AX555" s="14" t="s">
        <v>77</v>
      </c>
      <c r="AY555" s="265" t="s">
        <v>148</v>
      </c>
    </row>
    <row r="556" s="13" customFormat="1">
      <c r="A556" s="13"/>
      <c r="B556" s="245"/>
      <c r="C556" s="246"/>
      <c r="D556" s="240" t="s">
        <v>159</v>
      </c>
      <c r="E556" s="247" t="s">
        <v>1</v>
      </c>
      <c r="F556" s="248" t="s">
        <v>181</v>
      </c>
      <c r="G556" s="246"/>
      <c r="H556" s="247" t="s">
        <v>1</v>
      </c>
      <c r="I556" s="249"/>
      <c r="J556" s="246"/>
      <c r="K556" s="246"/>
      <c r="L556" s="250"/>
      <c r="M556" s="251"/>
      <c r="N556" s="252"/>
      <c r="O556" s="252"/>
      <c r="P556" s="252"/>
      <c r="Q556" s="252"/>
      <c r="R556" s="252"/>
      <c r="S556" s="252"/>
      <c r="T556" s="25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54" t="s">
        <v>159</v>
      </c>
      <c r="AU556" s="254" t="s">
        <v>87</v>
      </c>
      <c r="AV556" s="13" t="s">
        <v>85</v>
      </c>
      <c r="AW556" s="13" t="s">
        <v>33</v>
      </c>
      <c r="AX556" s="13" t="s">
        <v>77</v>
      </c>
      <c r="AY556" s="254" t="s">
        <v>148</v>
      </c>
    </row>
    <row r="557" s="14" customFormat="1">
      <c r="A557" s="14"/>
      <c r="B557" s="255"/>
      <c r="C557" s="256"/>
      <c r="D557" s="240" t="s">
        <v>159</v>
      </c>
      <c r="E557" s="257" t="s">
        <v>1</v>
      </c>
      <c r="F557" s="258" t="s">
        <v>1638</v>
      </c>
      <c r="G557" s="256"/>
      <c r="H557" s="259">
        <v>10.140000000000001</v>
      </c>
      <c r="I557" s="260"/>
      <c r="J557" s="256"/>
      <c r="K557" s="256"/>
      <c r="L557" s="261"/>
      <c r="M557" s="262"/>
      <c r="N557" s="263"/>
      <c r="O557" s="263"/>
      <c r="P557" s="263"/>
      <c r="Q557" s="263"/>
      <c r="R557" s="263"/>
      <c r="S557" s="263"/>
      <c r="T557" s="26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5" t="s">
        <v>159</v>
      </c>
      <c r="AU557" s="265" t="s">
        <v>87</v>
      </c>
      <c r="AV557" s="14" t="s">
        <v>87</v>
      </c>
      <c r="AW557" s="14" t="s">
        <v>33</v>
      </c>
      <c r="AX557" s="14" t="s">
        <v>77</v>
      </c>
      <c r="AY557" s="265" t="s">
        <v>148</v>
      </c>
    </row>
    <row r="558" s="13" customFormat="1">
      <c r="A558" s="13"/>
      <c r="B558" s="245"/>
      <c r="C558" s="246"/>
      <c r="D558" s="240" t="s">
        <v>159</v>
      </c>
      <c r="E558" s="247" t="s">
        <v>1</v>
      </c>
      <c r="F558" s="248" t="s">
        <v>178</v>
      </c>
      <c r="G558" s="246"/>
      <c r="H558" s="247" t="s">
        <v>1</v>
      </c>
      <c r="I558" s="249"/>
      <c r="J558" s="246"/>
      <c r="K558" s="246"/>
      <c r="L558" s="250"/>
      <c r="M558" s="251"/>
      <c r="N558" s="252"/>
      <c r="O558" s="252"/>
      <c r="P558" s="252"/>
      <c r="Q558" s="252"/>
      <c r="R558" s="252"/>
      <c r="S558" s="252"/>
      <c r="T558" s="25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4" t="s">
        <v>159</v>
      </c>
      <c r="AU558" s="254" t="s">
        <v>87</v>
      </c>
      <c r="AV558" s="13" t="s">
        <v>85</v>
      </c>
      <c r="AW558" s="13" t="s">
        <v>33</v>
      </c>
      <c r="AX558" s="13" t="s">
        <v>77</v>
      </c>
      <c r="AY558" s="254" t="s">
        <v>148</v>
      </c>
    </row>
    <row r="559" s="14" customFormat="1">
      <c r="A559" s="14"/>
      <c r="B559" s="255"/>
      <c r="C559" s="256"/>
      <c r="D559" s="240" t="s">
        <v>159</v>
      </c>
      <c r="E559" s="257" t="s">
        <v>1</v>
      </c>
      <c r="F559" s="258" t="s">
        <v>1639</v>
      </c>
      <c r="G559" s="256"/>
      <c r="H559" s="259">
        <v>9.0239999999999991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5" t="s">
        <v>159</v>
      </c>
      <c r="AU559" s="265" t="s">
        <v>87</v>
      </c>
      <c r="AV559" s="14" t="s">
        <v>87</v>
      </c>
      <c r="AW559" s="14" t="s">
        <v>33</v>
      </c>
      <c r="AX559" s="14" t="s">
        <v>77</v>
      </c>
      <c r="AY559" s="265" t="s">
        <v>148</v>
      </c>
    </row>
    <row r="560" s="13" customFormat="1">
      <c r="A560" s="13"/>
      <c r="B560" s="245"/>
      <c r="C560" s="246"/>
      <c r="D560" s="240" t="s">
        <v>159</v>
      </c>
      <c r="E560" s="247" t="s">
        <v>1</v>
      </c>
      <c r="F560" s="248" t="s">
        <v>181</v>
      </c>
      <c r="G560" s="246"/>
      <c r="H560" s="247" t="s">
        <v>1</v>
      </c>
      <c r="I560" s="249"/>
      <c r="J560" s="246"/>
      <c r="K560" s="246"/>
      <c r="L560" s="250"/>
      <c r="M560" s="251"/>
      <c r="N560" s="252"/>
      <c r="O560" s="252"/>
      <c r="P560" s="252"/>
      <c r="Q560" s="252"/>
      <c r="R560" s="252"/>
      <c r="S560" s="252"/>
      <c r="T560" s="25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4" t="s">
        <v>159</v>
      </c>
      <c r="AU560" s="254" t="s">
        <v>87</v>
      </c>
      <c r="AV560" s="13" t="s">
        <v>85</v>
      </c>
      <c r="AW560" s="13" t="s">
        <v>33</v>
      </c>
      <c r="AX560" s="13" t="s">
        <v>77</v>
      </c>
      <c r="AY560" s="254" t="s">
        <v>148</v>
      </c>
    </row>
    <row r="561" s="14" customFormat="1">
      <c r="A561" s="14"/>
      <c r="B561" s="255"/>
      <c r="C561" s="256"/>
      <c r="D561" s="240" t="s">
        <v>159</v>
      </c>
      <c r="E561" s="257" t="s">
        <v>1</v>
      </c>
      <c r="F561" s="258" t="s">
        <v>1640</v>
      </c>
      <c r="G561" s="256"/>
      <c r="H561" s="259">
        <v>4.7999999999999998</v>
      </c>
      <c r="I561" s="260"/>
      <c r="J561" s="256"/>
      <c r="K561" s="256"/>
      <c r="L561" s="261"/>
      <c r="M561" s="262"/>
      <c r="N561" s="263"/>
      <c r="O561" s="263"/>
      <c r="P561" s="263"/>
      <c r="Q561" s="263"/>
      <c r="R561" s="263"/>
      <c r="S561" s="263"/>
      <c r="T561" s="26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5" t="s">
        <v>159</v>
      </c>
      <c r="AU561" s="265" t="s">
        <v>87</v>
      </c>
      <c r="AV561" s="14" t="s">
        <v>87</v>
      </c>
      <c r="AW561" s="14" t="s">
        <v>33</v>
      </c>
      <c r="AX561" s="14" t="s">
        <v>77</v>
      </c>
      <c r="AY561" s="265" t="s">
        <v>148</v>
      </c>
    </row>
    <row r="562" s="15" customFormat="1">
      <c r="A562" s="15"/>
      <c r="B562" s="266"/>
      <c r="C562" s="267"/>
      <c r="D562" s="240" t="s">
        <v>159</v>
      </c>
      <c r="E562" s="268" t="s">
        <v>1</v>
      </c>
      <c r="F562" s="269" t="s">
        <v>165</v>
      </c>
      <c r="G562" s="267"/>
      <c r="H562" s="270">
        <v>37.152000000000001</v>
      </c>
      <c r="I562" s="271"/>
      <c r="J562" s="267"/>
      <c r="K562" s="267"/>
      <c r="L562" s="272"/>
      <c r="M562" s="273"/>
      <c r="N562" s="274"/>
      <c r="O562" s="274"/>
      <c r="P562" s="274"/>
      <c r="Q562" s="274"/>
      <c r="R562" s="274"/>
      <c r="S562" s="274"/>
      <c r="T562" s="27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76" t="s">
        <v>159</v>
      </c>
      <c r="AU562" s="276" t="s">
        <v>87</v>
      </c>
      <c r="AV562" s="15" t="s">
        <v>166</v>
      </c>
      <c r="AW562" s="15" t="s">
        <v>33</v>
      </c>
      <c r="AX562" s="15" t="s">
        <v>77</v>
      </c>
      <c r="AY562" s="276" t="s">
        <v>148</v>
      </c>
    </row>
    <row r="563" s="16" customFormat="1">
      <c r="A563" s="16"/>
      <c r="B563" s="277"/>
      <c r="C563" s="278"/>
      <c r="D563" s="240" t="s">
        <v>159</v>
      </c>
      <c r="E563" s="279" t="s">
        <v>1</v>
      </c>
      <c r="F563" s="280" t="s">
        <v>185</v>
      </c>
      <c r="G563" s="278"/>
      <c r="H563" s="281">
        <v>133.29599999999999</v>
      </c>
      <c r="I563" s="282"/>
      <c r="J563" s="278"/>
      <c r="K563" s="278"/>
      <c r="L563" s="283"/>
      <c r="M563" s="284"/>
      <c r="N563" s="285"/>
      <c r="O563" s="285"/>
      <c r="P563" s="285"/>
      <c r="Q563" s="285"/>
      <c r="R563" s="285"/>
      <c r="S563" s="285"/>
      <c r="T563" s="28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T563" s="287" t="s">
        <v>159</v>
      </c>
      <c r="AU563" s="287" t="s">
        <v>87</v>
      </c>
      <c r="AV563" s="16" t="s">
        <v>155</v>
      </c>
      <c r="AW563" s="16" t="s">
        <v>33</v>
      </c>
      <c r="AX563" s="16" t="s">
        <v>85</v>
      </c>
      <c r="AY563" s="287" t="s">
        <v>148</v>
      </c>
    </row>
    <row r="564" s="2" customFormat="1" ht="16.5" customHeight="1">
      <c r="A564" s="39"/>
      <c r="B564" s="40"/>
      <c r="C564" s="227" t="s">
        <v>495</v>
      </c>
      <c r="D564" s="227" t="s">
        <v>150</v>
      </c>
      <c r="E564" s="228" t="s">
        <v>484</v>
      </c>
      <c r="F564" s="229" t="s">
        <v>485</v>
      </c>
      <c r="G564" s="230" t="s">
        <v>273</v>
      </c>
      <c r="H564" s="231">
        <v>192.28800000000001</v>
      </c>
      <c r="I564" s="232"/>
      <c r="J564" s="233">
        <f>ROUND(I564*H564,2)</f>
        <v>0</v>
      </c>
      <c r="K564" s="229" t="s">
        <v>154</v>
      </c>
      <c r="L564" s="45"/>
      <c r="M564" s="234" t="s">
        <v>1</v>
      </c>
      <c r="N564" s="235" t="s">
        <v>42</v>
      </c>
      <c r="O564" s="92"/>
      <c r="P564" s="236">
        <f>O564*H564</f>
        <v>0</v>
      </c>
      <c r="Q564" s="236">
        <v>0.34499999999999997</v>
      </c>
      <c r="R564" s="236">
        <f>Q564*H564</f>
        <v>66.339359999999999</v>
      </c>
      <c r="S564" s="236">
        <v>0</v>
      </c>
      <c r="T564" s="237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8" t="s">
        <v>155</v>
      </c>
      <c r="AT564" s="238" t="s">
        <v>150</v>
      </c>
      <c r="AU564" s="238" t="s">
        <v>87</v>
      </c>
      <c r="AY564" s="18" t="s">
        <v>148</v>
      </c>
      <c r="BE564" s="239">
        <f>IF(N564="základní",J564,0)</f>
        <v>0</v>
      </c>
      <c r="BF564" s="239">
        <f>IF(N564="snížená",J564,0)</f>
        <v>0</v>
      </c>
      <c r="BG564" s="239">
        <f>IF(N564="zákl. přenesená",J564,0)</f>
        <v>0</v>
      </c>
      <c r="BH564" s="239">
        <f>IF(N564="sníž. přenesená",J564,0)</f>
        <v>0</v>
      </c>
      <c r="BI564" s="239">
        <f>IF(N564="nulová",J564,0)</f>
        <v>0</v>
      </c>
      <c r="BJ564" s="18" t="s">
        <v>85</v>
      </c>
      <c r="BK564" s="239">
        <f>ROUND(I564*H564,2)</f>
        <v>0</v>
      </c>
      <c r="BL564" s="18" t="s">
        <v>155</v>
      </c>
      <c r="BM564" s="238" t="s">
        <v>1642</v>
      </c>
    </row>
    <row r="565" s="13" customFormat="1">
      <c r="A565" s="13"/>
      <c r="B565" s="245"/>
      <c r="C565" s="246"/>
      <c r="D565" s="240" t="s">
        <v>159</v>
      </c>
      <c r="E565" s="247" t="s">
        <v>1</v>
      </c>
      <c r="F565" s="248" t="s">
        <v>255</v>
      </c>
      <c r="G565" s="246"/>
      <c r="H565" s="247" t="s">
        <v>1</v>
      </c>
      <c r="I565" s="249"/>
      <c r="J565" s="246"/>
      <c r="K565" s="246"/>
      <c r="L565" s="250"/>
      <c r="M565" s="251"/>
      <c r="N565" s="252"/>
      <c r="O565" s="252"/>
      <c r="P565" s="252"/>
      <c r="Q565" s="252"/>
      <c r="R565" s="252"/>
      <c r="S565" s="252"/>
      <c r="T565" s="25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4" t="s">
        <v>159</v>
      </c>
      <c r="AU565" s="254" t="s">
        <v>87</v>
      </c>
      <c r="AV565" s="13" t="s">
        <v>85</v>
      </c>
      <c r="AW565" s="13" t="s">
        <v>33</v>
      </c>
      <c r="AX565" s="13" t="s">
        <v>77</v>
      </c>
      <c r="AY565" s="254" t="s">
        <v>148</v>
      </c>
    </row>
    <row r="566" s="13" customFormat="1">
      <c r="A566" s="13"/>
      <c r="B566" s="245"/>
      <c r="C566" s="246"/>
      <c r="D566" s="240" t="s">
        <v>159</v>
      </c>
      <c r="E566" s="247" t="s">
        <v>1</v>
      </c>
      <c r="F566" s="248" t="s">
        <v>487</v>
      </c>
      <c r="G566" s="246"/>
      <c r="H566" s="247" t="s">
        <v>1</v>
      </c>
      <c r="I566" s="249"/>
      <c r="J566" s="246"/>
      <c r="K566" s="246"/>
      <c r="L566" s="250"/>
      <c r="M566" s="251"/>
      <c r="N566" s="252"/>
      <c r="O566" s="252"/>
      <c r="P566" s="252"/>
      <c r="Q566" s="252"/>
      <c r="R566" s="252"/>
      <c r="S566" s="252"/>
      <c r="T566" s="25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4" t="s">
        <v>159</v>
      </c>
      <c r="AU566" s="254" t="s">
        <v>87</v>
      </c>
      <c r="AV566" s="13" t="s">
        <v>85</v>
      </c>
      <c r="AW566" s="13" t="s">
        <v>33</v>
      </c>
      <c r="AX566" s="13" t="s">
        <v>77</v>
      </c>
      <c r="AY566" s="254" t="s">
        <v>148</v>
      </c>
    </row>
    <row r="567" s="14" customFormat="1">
      <c r="A567" s="14"/>
      <c r="B567" s="255"/>
      <c r="C567" s="256"/>
      <c r="D567" s="240" t="s">
        <v>159</v>
      </c>
      <c r="E567" s="257" t="s">
        <v>1</v>
      </c>
      <c r="F567" s="258" t="s">
        <v>1643</v>
      </c>
      <c r="G567" s="256"/>
      <c r="H567" s="259">
        <v>65.640000000000001</v>
      </c>
      <c r="I567" s="260"/>
      <c r="J567" s="256"/>
      <c r="K567" s="256"/>
      <c r="L567" s="261"/>
      <c r="M567" s="262"/>
      <c r="N567" s="263"/>
      <c r="O567" s="263"/>
      <c r="P567" s="263"/>
      <c r="Q567" s="263"/>
      <c r="R567" s="263"/>
      <c r="S567" s="263"/>
      <c r="T567" s="26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5" t="s">
        <v>159</v>
      </c>
      <c r="AU567" s="265" t="s">
        <v>87</v>
      </c>
      <c r="AV567" s="14" t="s">
        <v>87</v>
      </c>
      <c r="AW567" s="14" t="s">
        <v>33</v>
      </c>
      <c r="AX567" s="14" t="s">
        <v>77</v>
      </c>
      <c r="AY567" s="265" t="s">
        <v>148</v>
      </c>
    </row>
    <row r="568" s="13" customFormat="1">
      <c r="A568" s="13"/>
      <c r="B568" s="245"/>
      <c r="C568" s="246"/>
      <c r="D568" s="240" t="s">
        <v>159</v>
      </c>
      <c r="E568" s="247" t="s">
        <v>1</v>
      </c>
      <c r="F568" s="248" t="s">
        <v>181</v>
      </c>
      <c r="G568" s="246"/>
      <c r="H568" s="247" t="s">
        <v>1</v>
      </c>
      <c r="I568" s="249"/>
      <c r="J568" s="246"/>
      <c r="K568" s="246"/>
      <c r="L568" s="250"/>
      <c r="M568" s="251"/>
      <c r="N568" s="252"/>
      <c r="O568" s="252"/>
      <c r="P568" s="252"/>
      <c r="Q568" s="252"/>
      <c r="R568" s="252"/>
      <c r="S568" s="252"/>
      <c r="T568" s="25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4" t="s">
        <v>159</v>
      </c>
      <c r="AU568" s="254" t="s">
        <v>87</v>
      </c>
      <c r="AV568" s="13" t="s">
        <v>85</v>
      </c>
      <c r="AW568" s="13" t="s">
        <v>33</v>
      </c>
      <c r="AX568" s="13" t="s">
        <v>77</v>
      </c>
      <c r="AY568" s="254" t="s">
        <v>148</v>
      </c>
    </row>
    <row r="569" s="14" customFormat="1">
      <c r="A569" s="14"/>
      <c r="B569" s="255"/>
      <c r="C569" s="256"/>
      <c r="D569" s="240" t="s">
        <v>159</v>
      </c>
      <c r="E569" s="257" t="s">
        <v>1</v>
      </c>
      <c r="F569" s="258" t="s">
        <v>1644</v>
      </c>
      <c r="G569" s="256"/>
      <c r="H569" s="259">
        <v>61.776000000000003</v>
      </c>
      <c r="I569" s="260"/>
      <c r="J569" s="256"/>
      <c r="K569" s="256"/>
      <c r="L569" s="261"/>
      <c r="M569" s="262"/>
      <c r="N569" s="263"/>
      <c r="O569" s="263"/>
      <c r="P569" s="263"/>
      <c r="Q569" s="263"/>
      <c r="R569" s="263"/>
      <c r="S569" s="263"/>
      <c r="T569" s="26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5" t="s">
        <v>159</v>
      </c>
      <c r="AU569" s="265" t="s">
        <v>87</v>
      </c>
      <c r="AV569" s="14" t="s">
        <v>87</v>
      </c>
      <c r="AW569" s="14" t="s">
        <v>33</v>
      </c>
      <c r="AX569" s="14" t="s">
        <v>77</v>
      </c>
      <c r="AY569" s="265" t="s">
        <v>148</v>
      </c>
    </row>
    <row r="570" s="13" customFormat="1">
      <c r="A570" s="13"/>
      <c r="B570" s="245"/>
      <c r="C570" s="246"/>
      <c r="D570" s="240" t="s">
        <v>159</v>
      </c>
      <c r="E570" s="247" t="s">
        <v>1</v>
      </c>
      <c r="F570" s="248" t="s">
        <v>184</v>
      </c>
      <c r="G570" s="246"/>
      <c r="H570" s="247" t="s">
        <v>1</v>
      </c>
      <c r="I570" s="249"/>
      <c r="J570" s="246"/>
      <c r="K570" s="246"/>
      <c r="L570" s="250"/>
      <c r="M570" s="251"/>
      <c r="N570" s="252"/>
      <c r="O570" s="252"/>
      <c r="P570" s="252"/>
      <c r="Q570" s="252"/>
      <c r="R570" s="252"/>
      <c r="S570" s="252"/>
      <c r="T570" s="25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54" t="s">
        <v>159</v>
      </c>
      <c r="AU570" s="254" t="s">
        <v>87</v>
      </c>
      <c r="AV570" s="13" t="s">
        <v>85</v>
      </c>
      <c r="AW570" s="13" t="s">
        <v>33</v>
      </c>
      <c r="AX570" s="13" t="s">
        <v>77</v>
      </c>
      <c r="AY570" s="254" t="s">
        <v>148</v>
      </c>
    </row>
    <row r="571" s="14" customFormat="1">
      <c r="A571" s="14"/>
      <c r="B571" s="255"/>
      <c r="C571" s="256"/>
      <c r="D571" s="240" t="s">
        <v>159</v>
      </c>
      <c r="E571" s="257" t="s">
        <v>1</v>
      </c>
      <c r="F571" s="258" t="s">
        <v>1645</v>
      </c>
      <c r="G571" s="256"/>
      <c r="H571" s="259">
        <v>15.288</v>
      </c>
      <c r="I571" s="260"/>
      <c r="J571" s="256"/>
      <c r="K571" s="256"/>
      <c r="L571" s="261"/>
      <c r="M571" s="262"/>
      <c r="N571" s="263"/>
      <c r="O571" s="263"/>
      <c r="P571" s="263"/>
      <c r="Q571" s="263"/>
      <c r="R571" s="263"/>
      <c r="S571" s="263"/>
      <c r="T571" s="26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5" t="s">
        <v>159</v>
      </c>
      <c r="AU571" s="265" t="s">
        <v>87</v>
      </c>
      <c r="AV571" s="14" t="s">
        <v>87</v>
      </c>
      <c r="AW571" s="14" t="s">
        <v>33</v>
      </c>
      <c r="AX571" s="14" t="s">
        <v>77</v>
      </c>
      <c r="AY571" s="265" t="s">
        <v>148</v>
      </c>
    </row>
    <row r="572" s="13" customFormat="1">
      <c r="A572" s="13"/>
      <c r="B572" s="245"/>
      <c r="C572" s="246"/>
      <c r="D572" s="240" t="s">
        <v>159</v>
      </c>
      <c r="E572" s="247" t="s">
        <v>1</v>
      </c>
      <c r="F572" s="248" t="s">
        <v>178</v>
      </c>
      <c r="G572" s="246"/>
      <c r="H572" s="247" t="s">
        <v>1</v>
      </c>
      <c r="I572" s="249"/>
      <c r="J572" s="246"/>
      <c r="K572" s="246"/>
      <c r="L572" s="250"/>
      <c r="M572" s="251"/>
      <c r="N572" s="252"/>
      <c r="O572" s="252"/>
      <c r="P572" s="252"/>
      <c r="Q572" s="252"/>
      <c r="R572" s="252"/>
      <c r="S572" s="252"/>
      <c r="T572" s="25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4" t="s">
        <v>159</v>
      </c>
      <c r="AU572" s="254" t="s">
        <v>87</v>
      </c>
      <c r="AV572" s="13" t="s">
        <v>85</v>
      </c>
      <c r="AW572" s="13" t="s">
        <v>33</v>
      </c>
      <c r="AX572" s="13" t="s">
        <v>77</v>
      </c>
      <c r="AY572" s="254" t="s">
        <v>148</v>
      </c>
    </row>
    <row r="573" s="14" customFormat="1">
      <c r="A573" s="14"/>
      <c r="B573" s="255"/>
      <c r="C573" s="256"/>
      <c r="D573" s="240" t="s">
        <v>159</v>
      </c>
      <c r="E573" s="257" t="s">
        <v>1</v>
      </c>
      <c r="F573" s="258" t="s">
        <v>1646</v>
      </c>
      <c r="G573" s="256"/>
      <c r="H573" s="259">
        <v>25.032</v>
      </c>
      <c r="I573" s="260"/>
      <c r="J573" s="256"/>
      <c r="K573" s="256"/>
      <c r="L573" s="261"/>
      <c r="M573" s="262"/>
      <c r="N573" s="263"/>
      <c r="O573" s="263"/>
      <c r="P573" s="263"/>
      <c r="Q573" s="263"/>
      <c r="R573" s="263"/>
      <c r="S573" s="263"/>
      <c r="T573" s="26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5" t="s">
        <v>159</v>
      </c>
      <c r="AU573" s="265" t="s">
        <v>87</v>
      </c>
      <c r="AV573" s="14" t="s">
        <v>87</v>
      </c>
      <c r="AW573" s="14" t="s">
        <v>33</v>
      </c>
      <c r="AX573" s="14" t="s">
        <v>77</v>
      </c>
      <c r="AY573" s="265" t="s">
        <v>148</v>
      </c>
    </row>
    <row r="574" s="13" customFormat="1">
      <c r="A574" s="13"/>
      <c r="B574" s="245"/>
      <c r="C574" s="246"/>
      <c r="D574" s="240" t="s">
        <v>159</v>
      </c>
      <c r="E574" s="247" t="s">
        <v>1</v>
      </c>
      <c r="F574" s="248" t="s">
        <v>181</v>
      </c>
      <c r="G574" s="246"/>
      <c r="H574" s="247" t="s">
        <v>1</v>
      </c>
      <c r="I574" s="249"/>
      <c r="J574" s="246"/>
      <c r="K574" s="246"/>
      <c r="L574" s="250"/>
      <c r="M574" s="251"/>
      <c r="N574" s="252"/>
      <c r="O574" s="252"/>
      <c r="P574" s="252"/>
      <c r="Q574" s="252"/>
      <c r="R574" s="252"/>
      <c r="S574" s="252"/>
      <c r="T574" s="25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4" t="s">
        <v>159</v>
      </c>
      <c r="AU574" s="254" t="s">
        <v>87</v>
      </c>
      <c r="AV574" s="13" t="s">
        <v>85</v>
      </c>
      <c r="AW574" s="13" t="s">
        <v>33</v>
      </c>
      <c r="AX574" s="13" t="s">
        <v>77</v>
      </c>
      <c r="AY574" s="254" t="s">
        <v>148</v>
      </c>
    </row>
    <row r="575" s="14" customFormat="1">
      <c r="A575" s="14"/>
      <c r="B575" s="255"/>
      <c r="C575" s="256"/>
      <c r="D575" s="240" t="s">
        <v>159</v>
      </c>
      <c r="E575" s="257" t="s">
        <v>1</v>
      </c>
      <c r="F575" s="258" t="s">
        <v>1647</v>
      </c>
      <c r="G575" s="256"/>
      <c r="H575" s="259">
        <v>24.552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5" t="s">
        <v>159</v>
      </c>
      <c r="AU575" s="265" t="s">
        <v>87</v>
      </c>
      <c r="AV575" s="14" t="s">
        <v>87</v>
      </c>
      <c r="AW575" s="14" t="s">
        <v>33</v>
      </c>
      <c r="AX575" s="14" t="s">
        <v>77</v>
      </c>
      <c r="AY575" s="265" t="s">
        <v>148</v>
      </c>
    </row>
    <row r="576" s="16" customFormat="1">
      <c r="A576" s="16"/>
      <c r="B576" s="277"/>
      <c r="C576" s="278"/>
      <c r="D576" s="240" t="s">
        <v>159</v>
      </c>
      <c r="E576" s="279" t="s">
        <v>1</v>
      </c>
      <c r="F576" s="280" t="s">
        <v>185</v>
      </c>
      <c r="G576" s="278"/>
      <c r="H576" s="281">
        <v>192.28800000000001</v>
      </c>
      <c r="I576" s="282"/>
      <c r="J576" s="278"/>
      <c r="K576" s="278"/>
      <c r="L576" s="283"/>
      <c r="M576" s="284"/>
      <c r="N576" s="285"/>
      <c r="O576" s="285"/>
      <c r="P576" s="285"/>
      <c r="Q576" s="285"/>
      <c r="R576" s="285"/>
      <c r="S576" s="285"/>
      <c r="T576" s="28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T576" s="287" t="s">
        <v>159</v>
      </c>
      <c r="AU576" s="287" t="s">
        <v>87</v>
      </c>
      <c r="AV576" s="16" t="s">
        <v>155</v>
      </c>
      <c r="AW576" s="16" t="s">
        <v>33</v>
      </c>
      <c r="AX576" s="16" t="s">
        <v>85</v>
      </c>
      <c r="AY576" s="287" t="s">
        <v>148</v>
      </c>
    </row>
    <row r="577" s="2" customFormat="1" ht="24.15" customHeight="1">
      <c r="A577" s="39"/>
      <c r="B577" s="40"/>
      <c r="C577" s="227" t="s">
        <v>500</v>
      </c>
      <c r="D577" s="227" t="s">
        <v>150</v>
      </c>
      <c r="E577" s="228" t="s">
        <v>496</v>
      </c>
      <c r="F577" s="229" t="s">
        <v>497</v>
      </c>
      <c r="G577" s="230" t="s">
        <v>273</v>
      </c>
      <c r="H577" s="231">
        <v>96.144000000000005</v>
      </c>
      <c r="I577" s="232"/>
      <c r="J577" s="233">
        <f>ROUND(I577*H577,2)</f>
        <v>0</v>
      </c>
      <c r="K577" s="229" t="s">
        <v>154</v>
      </c>
      <c r="L577" s="45"/>
      <c r="M577" s="234" t="s">
        <v>1</v>
      </c>
      <c r="N577" s="235" t="s">
        <v>42</v>
      </c>
      <c r="O577" s="92"/>
      <c r="P577" s="236">
        <f>O577*H577</f>
        <v>0</v>
      </c>
      <c r="Q577" s="236">
        <v>0.0060099999999999997</v>
      </c>
      <c r="R577" s="236">
        <f>Q577*H577</f>
        <v>0.57782544000000002</v>
      </c>
      <c r="S577" s="236">
        <v>0</v>
      </c>
      <c r="T577" s="237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8" t="s">
        <v>155</v>
      </c>
      <c r="AT577" s="238" t="s">
        <v>150</v>
      </c>
      <c r="AU577" s="238" t="s">
        <v>87</v>
      </c>
      <c r="AY577" s="18" t="s">
        <v>148</v>
      </c>
      <c r="BE577" s="239">
        <f>IF(N577="základní",J577,0)</f>
        <v>0</v>
      </c>
      <c r="BF577" s="239">
        <f>IF(N577="snížená",J577,0)</f>
        <v>0</v>
      </c>
      <c r="BG577" s="239">
        <f>IF(N577="zákl. přenesená",J577,0)</f>
        <v>0</v>
      </c>
      <c r="BH577" s="239">
        <f>IF(N577="sníž. přenesená",J577,0)</f>
        <v>0</v>
      </c>
      <c r="BI577" s="239">
        <f>IF(N577="nulová",J577,0)</f>
        <v>0</v>
      </c>
      <c r="BJ577" s="18" t="s">
        <v>85</v>
      </c>
      <c r="BK577" s="239">
        <f>ROUND(I577*H577,2)</f>
        <v>0</v>
      </c>
      <c r="BL577" s="18" t="s">
        <v>155</v>
      </c>
      <c r="BM577" s="238" t="s">
        <v>1648</v>
      </c>
    </row>
    <row r="578" s="13" customFormat="1">
      <c r="A578" s="13"/>
      <c r="B578" s="245"/>
      <c r="C578" s="246"/>
      <c r="D578" s="240" t="s">
        <v>159</v>
      </c>
      <c r="E578" s="247" t="s">
        <v>1</v>
      </c>
      <c r="F578" s="248" t="s">
        <v>255</v>
      </c>
      <c r="G578" s="246"/>
      <c r="H578" s="247" t="s">
        <v>1</v>
      </c>
      <c r="I578" s="249"/>
      <c r="J578" s="246"/>
      <c r="K578" s="246"/>
      <c r="L578" s="250"/>
      <c r="M578" s="251"/>
      <c r="N578" s="252"/>
      <c r="O578" s="252"/>
      <c r="P578" s="252"/>
      <c r="Q578" s="252"/>
      <c r="R578" s="252"/>
      <c r="S578" s="252"/>
      <c r="T578" s="25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4" t="s">
        <v>159</v>
      </c>
      <c r="AU578" s="254" t="s">
        <v>87</v>
      </c>
      <c r="AV578" s="13" t="s">
        <v>85</v>
      </c>
      <c r="AW578" s="13" t="s">
        <v>33</v>
      </c>
      <c r="AX578" s="13" t="s">
        <v>77</v>
      </c>
      <c r="AY578" s="254" t="s">
        <v>148</v>
      </c>
    </row>
    <row r="579" s="13" customFormat="1">
      <c r="A579" s="13"/>
      <c r="B579" s="245"/>
      <c r="C579" s="246"/>
      <c r="D579" s="240" t="s">
        <v>159</v>
      </c>
      <c r="E579" s="247" t="s">
        <v>1</v>
      </c>
      <c r="F579" s="248" t="s">
        <v>499</v>
      </c>
      <c r="G579" s="246"/>
      <c r="H579" s="247" t="s">
        <v>1</v>
      </c>
      <c r="I579" s="249"/>
      <c r="J579" s="246"/>
      <c r="K579" s="246"/>
      <c r="L579" s="250"/>
      <c r="M579" s="251"/>
      <c r="N579" s="252"/>
      <c r="O579" s="252"/>
      <c r="P579" s="252"/>
      <c r="Q579" s="252"/>
      <c r="R579" s="252"/>
      <c r="S579" s="252"/>
      <c r="T579" s="25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4" t="s">
        <v>159</v>
      </c>
      <c r="AU579" s="254" t="s">
        <v>87</v>
      </c>
      <c r="AV579" s="13" t="s">
        <v>85</v>
      </c>
      <c r="AW579" s="13" t="s">
        <v>33</v>
      </c>
      <c r="AX579" s="13" t="s">
        <v>77</v>
      </c>
      <c r="AY579" s="254" t="s">
        <v>148</v>
      </c>
    </row>
    <row r="580" s="13" customFormat="1">
      <c r="A580" s="13"/>
      <c r="B580" s="245"/>
      <c r="C580" s="246"/>
      <c r="D580" s="240" t="s">
        <v>159</v>
      </c>
      <c r="E580" s="247" t="s">
        <v>1</v>
      </c>
      <c r="F580" s="248" t="s">
        <v>178</v>
      </c>
      <c r="G580" s="246"/>
      <c r="H580" s="247" t="s">
        <v>1</v>
      </c>
      <c r="I580" s="249"/>
      <c r="J580" s="246"/>
      <c r="K580" s="246"/>
      <c r="L580" s="250"/>
      <c r="M580" s="251"/>
      <c r="N580" s="252"/>
      <c r="O580" s="252"/>
      <c r="P580" s="252"/>
      <c r="Q580" s="252"/>
      <c r="R580" s="252"/>
      <c r="S580" s="252"/>
      <c r="T580" s="25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4" t="s">
        <v>159</v>
      </c>
      <c r="AU580" s="254" t="s">
        <v>87</v>
      </c>
      <c r="AV580" s="13" t="s">
        <v>85</v>
      </c>
      <c r="AW580" s="13" t="s">
        <v>33</v>
      </c>
      <c r="AX580" s="13" t="s">
        <v>77</v>
      </c>
      <c r="AY580" s="254" t="s">
        <v>148</v>
      </c>
    </row>
    <row r="581" s="14" customFormat="1">
      <c r="A581" s="14"/>
      <c r="B581" s="255"/>
      <c r="C581" s="256"/>
      <c r="D581" s="240" t="s">
        <v>159</v>
      </c>
      <c r="E581" s="257" t="s">
        <v>1</v>
      </c>
      <c r="F581" s="258" t="s">
        <v>1632</v>
      </c>
      <c r="G581" s="256"/>
      <c r="H581" s="259">
        <v>32.82</v>
      </c>
      <c r="I581" s="260"/>
      <c r="J581" s="256"/>
      <c r="K581" s="256"/>
      <c r="L581" s="261"/>
      <c r="M581" s="262"/>
      <c r="N581" s="263"/>
      <c r="O581" s="263"/>
      <c r="P581" s="263"/>
      <c r="Q581" s="263"/>
      <c r="R581" s="263"/>
      <c r="S581" s="263"/>
      <c r="T581" s="26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5" t="s">
        <v>159</v>
      </c>
      <c r="AU581" s="265" t="s">
        <v>87</v>
      </c>
      <c r="AV581" s="14" t="s">
        <v>87</v>
      </c>
      <c r="AW581" s="14" t="s">
        <v>33</v>
      </c>
      <c r="AX581" s="14" t="s">
        <v>77</v>
      </c>
      <c r="AY581" s="265" t="s">
        <v>148</v>
      </c>
    </row>
    <row r="582" s="13" customFormat="1">
      <c r="A582" s="13"/>
      <c r="B582" s="245"/>
      <c r="C582" s="246"/>
      <c r="D582" s="240" t="s">
        <v>159</v>
      </c>
      <c r="E582" s="247" t="s">
        <v>1</v>
      </c>
      <c r="F582" s="248" t="s">
        <v>181</v>
      </c>
      <c r="G582" s="246"/>
      <c r="H582" s="247" t="s">
        <v>1</v>
      </c>
      <c r="I582" s="249"/>
      <c r="J582" s="246"/>
      <c r="K582" s="246"/>
      <c r="L582" s="250"/>
      <c r="M582" s="251"/>
      <c r="N582" s="252"/>
      <c r="O582" s="252"/>
      <c r="P582" s="252"/>
      <c r="Q582" s="252"/>
      <c r="R582" s="252"/>
      <c r="S582" s="252"/>
      <c r="T582" s="25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4" t="s">
        <v>159</v>
      </c>
      <c r="AU582" s="254" t="s">
        <v>87</v>
      </c>
      <c r="AV582" s="13" t="s">
        <v>85</v>
      </c>
      <c r="AW582" s="13" t="s">
        <v>33</v>
      </c>
      <c r="AX582" s="13" t="s">
        <v>77</v>
      </c>
      <c r="AY582" s="254" t="s">
        <v>148</v>
      </c>
    </row>
    <row r="583" s="14" customFormat="1">
      <c r="A583" s="14"/>
      <c r="B583" s="255"/>
      <c r="C583" s="256"/>
      <c r="D583" s="240" t="s">
        <v>159</v>
      </c>
      <c r="E583" s="257" t="s">
        <v>1</v>
      </c>
      <c r="F583" s="258" t="s">
        <v>1633</v>
      </c>
      <c r="G583" s="256"/>
      <c r="H583" s="259">
        <v>30.888000000000002</v>
      </c>
      <c r="I583" s="260"/>
      <c r="J583" s="256"/>
      <c r="K583" s="256"/>
      <c r="L583" s="261"/>
      <c r="M583" s="262"/>
      <c r="N583" s="263"/>
      <c r="O583" s="263"/>
      <c r="P583" s="263"/>
      <c r="Q583" s="263"/>
      <c r="R583" s="263"/>
      <c r="S583" s="263"/>
      <c r="T583" s="26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5" t="s">
        <v>159</v>
      </c>
      <c r="AU583" s="265" t="s">
        <v>87</v>
      </c>
      <c r="AV583" s="14" t="s">
        <v>87</v>
      </c>
      <c r="AW583" s="14" t="s">
        <v>33</v>
      </c>
      <c r="AX583" s="14" t="s">
        <v>77</v>
      </c>
      <c r="AY583" s="265" t="s">
        <v>148</v>
      </c>
    </row>
    <row r="584" s="13" customFormat="1">
      <c r="A584" s="13"/>
      <c r="B584" s="245"/>
      <c r="C584" s="246"/>
      <c r="D584" s="240" t="s">
        <v>159</v>
      </c>
      <c r="E584" s="247" t="s">
        <v>1</v>
      </c>
      <c r="F584" s="248" t="s">
        <v>184</v>
      </c>
      <c r="G584" s="246"/>
      <c r="H584" s="247" t="s">
        <v>1</v>
      </c>
      <c r="I584" s="249"/>
      <c r="J584" s="246"/>
      <c r="K584" s="246"/>
      <c r="L584" s="250"/>
      <c r="M584" s="251"/>
      <c r="N584" s="252"/>
      <c r="O584" s="252"/>
      <c r="P584" s="252"/>
      <c r="Q584" s="252"/>
      <c r="R584" s="252"/>
      <c r="S584" s="252"/>
      <c r="T584" s="25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4" t="s">
        <v>159</v>
      </c>
      <c r="AU584" s="254" t="s">
        <v>87</v>
      </c>
      <c r="AV584" s="13" t="s">
        <v>85</v>
      </c>
      <c r="AW584" s="13" t="s">
        <v>33</v>
      </c>
      <c r="AX584" s="13" t="s">
        <v>77</v>
      </c>
      <c r="AY584" s="254" t="s">
        <v>148</v>
      </c>
    </row>
    <row r="585" s="14" customFormat="1">
      <c r="A585" s="14"/>
      <c r="B585" s="255"/>
      <c r="C585" s="256"/>
      <c r="D585" s="240" t="s">
        <v>159</v>
      </c>
      <c r="E585" s="257" t="s">
        <v>1</v>
      </c>
      <c r="F585" s="258" t="s">
        <v>1601</v>
      </c>
      <c r="G585" s="256"/>
      <c r="H585" s="259">
        <v>7.6440000000000001</v>
      </c>
      <c r="I585" s="260"/>
      <c r="J585" s="256"/>
      <c r="K585" s="256"/>
      <c r="L585" s="261"/>
      <c r="M585" s="262"/>
      <c r="N585" s="263"/>
      <c r="O585" s="263"/>
      <c r="P585" s="263"/>
      <c r="Q585" s="263"/>
      <c r="R585" s="263"/>
      <c r="S585" s="263"/>
      <c r="T585" s="26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5" t="s">
        <v>159</v>
      </c>
      <c r="AU585" s="265" t="s">
        <v>87</v>
      </c>
      <c r="AV585" s="14" t="s">
        <v>87</v>
      </c>
      <c r="AW585" s="14" t="s">
        <v>33</v>
      </c>
      <c r="AX585" s="14" t="s">
        <v>77</v>
      </c>
      <c r="AY585" s="265" t="s">
        <v>148</v>
      </c>
    </row>
    <row r="586" s="13" customFormat="1">
      <c r="A586" s="13"/>
      <c r="B586" s="245"/>
      <c r="C586" s="246"/>
      <c r="D586" s="240" t="s">
        <v>159</v>
      </c>
      <c r="E586" s="247" t="s">
        <v>1</v>
      </c>
      <c r="F586" s="248" t="s">
        <v>178</v>
      </c>
      <c r="G586" s="246"/>
      <c r="H586" s="247" t="s">
        <v>1</v>
      </c>
      <c r="I586" s="249"/>
      <c r="J586" s="246"/>
      <c r="K586" s="246"/>
      <c r="L586" s="250"/>
      <c r="M586" s="251"/>
      <c r="N586" s="252"/>
      <c r="O586" s="252"/>
      <c r="P586" s="252"/>
      <c r="Q586" s="252"/>
      <c r="R586" s="252"/>
      <c r="S586" s="252"/>
      <c r="T586" s="25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4" t="s">
        <v>159</v>
      </c>
      <c r="AU586" s="254" t="s">
        <v>87</v>
      </c>
      <c r="AV586" s="13" t="s">
        <v>85</v>
      </c>
      <c r="AW586" s="13" t="s">
        <v>33</v>
      </c>
      <c r="AX586" s="13" t="s">
        <v>77</v>
      </c>
      <c r="AY586" s="254" t="s">
        <v>148</v>
      </c>
    </row>
    <row r="587" s="14" customFormat="1">
      <c r="A587" s="14"/>
      <c r="B587" s="255"/>
      <c r="C587" s="256"/>
      <c r="D587" s="240" t="s">
        <v>159</v>
      </c>
      <c r="E587" s="257" t="s">
        <v>1</v>
      </c>
      <c r="F587" s="258" t="s">
        <v>1634</v>
      </c>
      <c r="G587" s="256"/>
      <c r="H587" s="259">
        <v>12.516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5" t="s">
        <v>159</v>
      </c>
      <c r="AU587" s="265" t="s">
        <v>87</v>
      </c>
      <c r="AV587" s="14" t="s">
        <v>87</v>
      </c>
      <c r="AW587" s="14" t="s">
        <v>33</v>
      </c>
      <c r="AX587" s="14" t="s">
        <v>77</v>
      </c>
      <c r="AY587" s="265" t="s">
        <v>148</v>
      </c>
    </row>
    <row r="588" s="13" customFormat="1">
      <c r="A588" s="13"/>
      <c r="B588" s="245"/>
      <c r="C588" s="246"/>
      <c r="D588" s="240" t="s">
        <v>159</v>
      </c>
      <c r="E588" s="247" t="s">
        <v>1</v>
      </c>
      <c r="F588" s="248" t="s">
        <v>181</v>
      </c>
      <c r="G588" s="246"/>
      <c r="H588" s="247" t="s">
        <v>1</v>
      </c>
      <c r="I588" s="249"/>
      <c r="J588" s="246"/>
      <c r="K588" s="246"/>
      <c r="L588" s="250"/>
      <c r="M588" s="251"/>
      <c r="N588" s="252"/>
      <c r="O588" s="252"/>
      <c r="P588" s="252"/>
      <c r="Q588" s="252"/>
      <c r="R588" s="252"/>
      <c r="S588" s="252"/>
      <c r="T588" s="25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4" t="s">
        <v>159</v>
      </c>
      <c r="AU588" s="254" t="s">
        <v>87</v>
      </c>
      <c r="AV588" s="13" t="s">
        <v>85</v>
      </c>
      <c r="AW588" s="13" t="s">
        <v>33</v>
      </c>
      <c r="AX588" s="13" t="s">
        <v>77</v>
      </c>
      <c r="AY588" s="254" t="s">
        <v>148</v>
      </c>
    </row>
    <row r="589" s="14" customFormat="1">
      <c r="A589" s="14"/>
      <c r="B589" s="255"/>
      <c r="C589" s="256"/>
      <c r="D589" s="240" t="s">
        <v>159</v>
      </c>
      <c r="E589" s="257" t="s">
        <v>1</v>
      </c>
      <c r="F589" s="258" t="s">
        <v>1635</v>
      </c>
      <c r="G589" s="256"/>
      <c r="H589" s="259">
        <v>12.276</v>
      </c>
      <c r="I589" s="260"/>
      <c r="J589" s="256"/>
      <c r="K589" s="256"/>
      <c r="L589" s="261"/>
      <c r="M589" s="262"/>
      <c r="N589" s="263"/>
      <c r="O589" s="263"/>
      <c r="P589" s="263"/>
      <c r="Q589" s="263"/>
      <c r="R589" s="263"/>
      <c r="S589" s="263"/>
      <c r="T589" s="26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5" t="s">
        <v>159</v>
      </c>
      <c r="AU589" s="265" t="s">
        <v>87</v>
      </c>
      <c r="AV589" s="14" t="s">
        <v>87</v>
      </c>
      <c r="AW589" s="14" t="s">
        <v>33</v>
      </c>
      <c r="AX589" s="14" t="s">
        <v>77</v>
      </c>
      <c r="AY589" s="265" t="s">
        <v>148</v>
      </c>
    </row>
    <row r="590" s="16" customFormat="1">
      <c r="A590" s="16"/>
      <c r="B590" s="277"/>
      <c r="C590" s="278"/>
      <c r="D590" s="240" t="s">
        <v>159</v>
      </c>
      <c r="E590" s="279" t="s">
        <v>1</v>
      </c>
      <c r="F590" s="280" t="s">
        <v>185</v>
      </c>
      <c r="G590" s="278"/>
      <c r="H590" s="281">
        <v>96.144000000000005</v>
      </c>
      <c r="I590" s="282"/>
      <c r="J590" s="278"/>
      <c r="K590" s="278"/>
      <c r="L590" s="283"/>
      <c r="M590" s="284"/>
      <c r="N590" s="285"/>
      <c r="O590" s="285"/>
      <c r="P590" s="285"/>
      <c r="Q590" s="285"/>
      <c r="R590" s="285"/>
      <c r="S590" s="285"/>
      <c r="T590" s="28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T590" s="287" t="s">
        <v>159</v>
      </c>
      <c r="AU590" s="287" t="s">
        <v>87</v>
      </c>
      <c r="AV590" s="16" t="s">
        <v>155</v>
      </c>
      <c r="AW590" s="16" t="s">
        <v>33</v>
      </c>
      <c r="AX590" s="16" t="s">
        <v>85</v>
      </c>
      <c r="AY590" s="287" t="s">
        <v>148</v>
      </c>
    </row>
    <row r="591" s="2" customFormat="1" ht="24.15" customHeight="1">
      <c r="A591" s="39"/>
      <c r="B591" s="40"/>
      <c r="C591" s="227" t="s">
        <v>505</v>
      </c>
      <c r="D591" s="227" t="s">
        <v>150</v>
      </c>
      <c r="E591" s="228" t="s">
        <v>501</v>
      </c>
      <c r="F591" s="229" t="s">
        <v>502</v>
      </c>
      <c r="G591" s="230" t="s">
        <v>273</v>
      </c>
      <c r="H591" s="231">
        <v>96.144000000000005</v>
      </c>
      <c r="I591" s="232"/>
      <c r="J591" s="233">
        <f>ROUND(I591*H591,2)</f>
        <v>0</v>
      </c>
      <c r="K591" s="229" t="s">
        <v>154</v>
      </c>
      <c r="L591" s="45"/>
      <c r="M591" s="234" t="s">
        <v>1</v>
      </c>
      <c r="N591" s="235" t="s">
        <v>42</v>
      </c>
      <c r="O591" s="92"/>
      <c r="P591" s="236">
        <f>O591*H591</f>
        <v>0</v>
      </c>
      <c r="Q591" s="236">
        <v>0.00031</v>
      </c>
      <c r="R591" s="236">
        <f>Q591*H591</f>
        <v>0.02980464</v>
      </c>
      <c r="S591" s="236">
        <v>0</v>
      </c>
      <c r="T591" s="237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8" t="s">
        <v>155</v>
      </c>
      <c r="AT591" s="238" t="s">
        <v>150</v>
      </c>
      <c r="AU591" s="238" t="s">
        <v>87</v>
      </c>
      <c r="AY591" s="18" t="s">
        <v>148</v>
      </c>
      <c r="BE591" s="239">
        <f>IF(N591="základní",J591,0)</f>
        <v>0</v>
      </c>
      <c r="BF591" s="239">
        <f>IF(N591="snížená",J591,0)</f>
        <v>0</v>
      </c>
      <c r="BG591" s="239">
        <f>IF(N591="zákl. přenesená",J591,0)</f>
        <v>0</v>
      </c>
      <c r="BH591" s="239">
        <f>IF(N591="sníž. přenesená",J591,0)</f>
        <v>0</v>
      </c>
      <c r="BI591" s="239">
        <f>IF(N591="nulová",J591,0)</f>
        <v>0</v>
      </c>
      <c r="BJ591" s="18" t="s">
        <v>85</v>
      </c>
      <c r="BK591" s="239">
        <f>ROUND(I591*H591,2)</f>
        <v>0</v>
      </c>
      <c r="BL591" s="18" t="s">
        <v>155</v>
      </c>
      <c r="BM591" s="238" t="s">
        <v>1649</v>
      </c>
    </row>
    <row r="592" s="13" customFormat="1">
      <c r="A592" s="13"/>
      <c r="B592" s="245"/>
      <c r="C592" s="246"/>
      <c r="D592" s="240" t="s">
        <v>159</v>
      </c>
      <c r="E592" s="247" t="s">
        <v>1</v>
      </c>
      <c r="F592" s="248" t="s">
        <v>255</v>
      </c>
      <c r="G592" s="246"/>
      <c r="H592" s="247" t="s">
        <v>1</v>
      </c>
      <c r="I592" s="249"/>
      <c r="J592" s="246"/>
      <c r="K592" s="246"/>
      <c r="L592" s="250"/>
      <c r="M592" s="251"/>
      <c r="N592" s="252"/>
      <c r="O592" s="252"/>
      <c r="P592" s="252"/>
      <c r="Q592" s="252"/>
      <c r="R592" s="252"/>
      <c r="S592" s="252"/>
      <c r="T592" s="25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54" t="s">
        <v>159</v>
      </c>
      <c r="AU592" s="254" t="s">
        <v>87</v>
      </c>
      <c r="AV592" s="13" t="s">
        <v>85</v>
      </c>
      <c r="AW592" s="13" t="s">
        <v>33</v>
      </c>
      <c r="AX592" s="13" t="s">
        <v>77</v>
      </c>
      <c r="AY592" s="254" t="s">
        <v>148</v>
      </c>
    </row>
    <row r="593" s="13" customFormat="1">
      <c r="A593" s="13"/>
      <c r="B593" s="245"/>
      <c r="C593" s="246"/>
      <c r="D593" s="240" t="s">
        <v>159</v>
      </c>
      <c r="E593" s="247" t="s">
        <v>1</v>
      </c>
      <c r="F593" s="248" t="s">
        <v>504</v>
      </c>
      <c r="G593" s="246"/>
      <c r="H593" s="247" t="s">
        <v>1</v>
      </c>
      <c r="I593" s="249"/>
      <c r="J593" s="246"/>
      <c r="K593" s="246"/>
      <c r="L593" s="250"/>
      <c r="M593" s="251"/>
      <c r="N593" s="252"/>
      <c r="O593" s="252"/>
      <c r="P593" s="252"/>
      <c r="Q593" s="252"/>
      <c r="R593" s="252"/>
      <c r="S593" s="252"/>
      <c r="T593" s="25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4" t="s">
        <v>159</v>
      </c>
      <c r="AU593" s="254" t="s">
        <v>87</v>
      </c>
      <c r="AV593" s="13" t="s">
        <v>85</v>
      </c>
      <c r="AW593" s="13" t="s">
        <v>33</v>
      </c>
      <c r="AX593" s="13" t="s">
        <v>77</v>
      </c>
      <c r="AY593" s="254" t="s">
        <v>148</v>
      </c>
    </row>
    <row r="594" s="13" customFormat="1">
      <c r="A594" s="13"/>
      <c r="B594" s="245"/>
      <c r="C594" s="246"/>
      <c r="D594" s="240" t="s">
        <v>159</v>
      </c>
      <c r="E594" s="247" t="s">
        <v>1</v>
      </c>
      <c r="F594" s="248" t="s">
        <v>178</v>
      </c>
      <c r="G594" s="246"/>
      <c r="H594" s="247" t="s">
        <v>1</v>
      </c>
      <c r="I594" s="249"/>
      <c r="J594" s="246"/>
      <c r="K594" s="246"/>
      <c r="L594" s="250"/>
      <c r="M594" s="251"/>
      <c r="N594" s="252"/>
      <c r="O594" s="252"/>
      <c r="P594" s="252"/>
      <c r="Q594" s="252"/>
      <c r="R594" s="252"/>
      <c r="S594" s="252"/>
      <c r="T594" s="25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4" t="s">
        <v>159</v>
      </c>
      <c r="AU594" s="254" t="s">
        <v>87</v>
      </c>
      <c r="AV594" s="13" t="s">
        <v>85</v>
      </c>
      <c r="AW594" s="13" t="s">
        <v>33</v>
      </c>
      <c r="AX594" s="13" t="s">
        <v>77</v>
      </c>
      <c r="AY594" s="254" t="s">
        <v>148</v>
      </c>
    </row>
    <row r="595" s="14" customFormat="1">
      <c r="A595" s="14"/>
      <c r="B595" s="255"/>
      <c r="C595" s="256"/>
      <c r="D595" s="240" t="s">
        <v>159</v>
      </c>
      <c r="E595" s="257" t="s">
        <v>1</v>
      </c>
      <c r="F595" s="258" t="s">
        <v>1632</v>
      </c>
      <c r="G595" s="256"/>
      <c r="H595" s="259">
        <v>32.82</v>
      </c>
      <c r="I595" s="260"/>
      <c r="J595" s="256"/>
      <c r="K595" s="256"/>
      <c r="L595" s="261"/>
      <c r="M595" s="262"/>
      <c r="N595" s="263"/>
      <c r="O595" s="263"/>
      <c r="P595" s="263"/>
      <c r="Q595" s="263"/>
      <c r="R595" s="263"/>
      <c r="S595" s="263"/>
      <c r="T595" s="26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5" t="s">
        <v>159</v>
      </c>
      <c r="AU595" s="265" t="s">
        <v>87</v>
      </c>
      <c r="AV595" s="14" t="s">
        <v>87</v>
      </c>
      <c r="AW595" s="14" t="s">
        <v>33</v>
      </c>
      <c r="AX595" s="14" t="s">
        <v>77</v>
      </c>
      <c r="AY595" s="265" t="s">
        <v>148</v>
      </c>
    </row>
    <row r="596" s="13" customFormat="1">
      <c r="A596" s="13"/>
      <c r="B596" s="245"/>
      <c r="C596" s="246"/>
      <c r="D596" s="240" t="s">
        <v>159</v>
      </c>
      <c r="E596" s="247" t="s">
        <v>1</v>
      </c>
      <c r="F596" s="248" t="s">
        <v>181</v>
      </c>
      <c r="G596" s="246"/>
      <c r="H596" s="247" t="s">
        <v>1</v>
      </c>
      <c r="I596" s="249"/>
      <c r="J596" s="246"/>
      <c r="K596" s="246"/>
      <c r="L596" s="250"/>
      <c r="M596" s="251"/>
      <c r="N596" s="252"/>
      <c r="O596" s="252"/>
      <c r="P596" s="252"/>
      <c r="Q596" s="252"/>
      <c r="R596" s="252"/>
      <c r="S596" s="252"/>
      <c r="T596" s="25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54" t="s">
        <v>159</v>
      </c>
      <c r="AU596" s="254" t="s">
        <v>87</v>
      </c>
      <c r="AV596" s="13" t="s">
        <v>85</v>
      </c>
      <c r="AW596" s="13" t="s">
        <v>33</v>
      </c>
      <c r="AX596" s="13" t="s">
        <v>77</v>
      </c>
      <c r="AY596" s="254" t="s">
        <v>148</v>
      </c>
    </row>
    <row r="597" s="14" customFormat="1">
      <c r="A597" s="14"/>
      <c r="B597" s="255"/>
      <c r="C597" s="256"/>
      <c r="D597" s="240" t="s">
        <v>159</v>
      </c>
      <c r="E597" s="257" t="s">
        <v>1</v>
      </c>
      <c r="F597" s="258" t="s">
        <v>1633</v>
      </c>
      <c r="G597" s="256"/>
      <c r="H597" s="259">
        <v>30.888000000000002</v>
      </c>
      <c r="I597" s="260"/>
      <c r="J597" s="256"/>
      <c r="K597" s="256"/>
      <c r="L597" s="261"/>
      <c r="M597" s="262"/>
      <c r="N597" s="263"/>
      <c r="O597" s="263"/>
      <c r="P597" s="263"/>
      <c r="Q597" s="263"/>
      <c r="R597" s="263"/>
      <c r="S597" s="263"/>
      <c r="T597" s="26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5" t="s">
        <v>159</v>
      </c>
      <c r="AU597" s="265" t="s">
        <v>87</v>
      </c>
      <c r="AV597" s="14" t="s">
        <v>87</v>
      </c>
      <c r="AW597" s="14" t="s">
        <v>33</v>
      </c>
      <c r="AX597" s="14" t="s">
        <v>77</v>
      </c>
      <c r="AY597" s="265" t="s">
        <v>148</v>
      </c>
    </row>
    <row r="598" s="13" customFormat="1">
      <c r="A598" s="13"/>
      <c r="B598" s="245"/>
      <c r="C598" s="246"/>
      <c r="D598" s="240" t="s">
        <v>159</v>
      </c>
      <c r="E598" s="247" t="s">
        <v>1</v>
      </c>
      <c r="F598" s="248" t="s">
        <v>184</v>
      </c>
      <c r="G598" s="246"/>
      <c r="H598" s="247" t="s">
        <v>1</v>
      </c>
      <c r="I598" s="249"/>
      <c r="J598" s="246"/>
      <c r="K598" s="246"/>
      <c r="L598" s="250"/>
      <c r="M598" s="251"/>
      <c r="N598" s="252"/>
      <c r="O598" s="252"/>
      <c r="P598" s="252"/>
      <c r="Q598" s="252"/>
      <c r="R598" s="252"/>
      <c r="S598" s="252"/>
      <c r="T598" s="25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4" t="s">
        <v>159</v>
      </c>
      <c r="AU598" s="254" t="s">
        <v>87</v>
      </c>
      <c r="AV598" s="13" t="s">
        <v>85</v>
      </c>
      <c r="AW598" s="13" t="s">
        <v>33</v>
      </c>
      <c r="AX598" s="13" t="s">
        <v>77</v>
      </c>
      <c r="AY598" s="254" t="s">
        <v>148</v>
      </c>
    </row>
    <row r="599" s="14" customFormat="1">
      <c r="A599" s="14"/>
      <c r="B599" s="255"/>
      <c r="C599" s="256"/>
      <c r="D599" s="240" t="s">
        <v>159</v>
      </c>
      <c r="E599" s="257" t="s">
        <v>1</v>
      </c>
      <c r="F599" s="258" t="s">
        <v>1601</v>
      </c>
      <c r="G599" s="256"/>
      <c r="H599" s="259">
        <v>7.6440000000000001</v>
      </c>
      <c r="I599" s="260"/>
      <c r="J599" s="256"/>
      <c r="K599" s="256"/>
      <c r="L599" s="261"/>
      <c r="M599" s="262"/>
      <c r="N599" s="263"/>
      <c r="O599" s="263"/>
      <c r="P599" s="263"/>
      <c r="Q599" s="263"/>
      <c r="R599" s="263"/>
      <c r="S599" s="263"/>
      <c r="T599" s="26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5" t="s">
        <v>159</v>
      </c>
      <c r="AU599" s="265" t="s">
        <v>87</v>
      </c>
      <c r="AV599" s="14" t="s">
        <v>87</v>
      </c>
      <c r="AW599" s="14" t="s">
        <v>33</v>
      </c>
      <c r="AX599" s="14" t="s">
        <v>77</v>
      </c>
      <c r="AY599" s="265" t="s">
        <v>148</v>
      </c>
    </row>
    <row r="600" s="13" customFormat="1">
      <c r="A600" s="13"/>
      <c r="B600" s="245"/>
      <c r="C600" s="246"/>
      <c r="D600" s="240" t="s">
        <v>159</v>
      </c>
      <c r="E600" s="247" t="s">
        <v>1</v>
      </c>
      <c r="F600" s="248" t="s">
        <v>178</v>
      </c>
      <c r="G600" s="246"/>
      <c r="H600" s="247" t="s">
        <v>1</v>
      </c>
      <c r="I600" s="249"/>
      <c r="J600" s="246"/>
      <c r="K600" s="246"/>
      <c r="L600" s="250"/>
      <c r="M600" s="251"/>
      <c r="N600" s="252"/>
      <c r="O600" s="252"/>
      <c r="P600" s="252"/>
      <c r="Q600" s="252"/>
      <c r="R600" s="252"/>
      <c r="S600" s="252"/>
      <c r="T600" s="25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4" t="s">
        <v>159</v>
      </c>
      <c r="AU600" s="254" t="s">
        <v>87</v>
      </c>
      <c r="AV600" s="13" t="s">
        <v>85</v>
      </c>
      <c r="AW600" s="13" t="s">
        <v>33</v>
      </c>
      <c r="AX600" s="13" t="s">
        <v>77</v>
      </c>
      <c r="AY600" s="254" t="s">
        <v>148</v>
      </c>
    </row>
    <row r="601" s="14" customFormat="1">
      <c r="A601" s="14"/>
      <c r="B601" s="255"/>
      <c r="C601" s="256"/>
      <c r="D601" s="240" t="s">
        <v>159</v>
      </c>
      <c r="E601" s="257" t="s">
        <v>1</v>
      </c>
      <c r="F601" s="258" t="s">
        <v>1634</v>
      </c>
      <c r="G601" s="256"/>
      <c r="H601" s="259">
        <v>12.516</v>
      </c>
      <c r="I601" s="260"/>
      <c r="J601" s="256"/>
      <c r="K601" s="256"/>
      <c r="L601" s="261"/>
      <c r="M601" s="262"/>
      <c r="N601" s="263"/>
      <c r="O601" s="263"/>
      <c r="P601" s="263"/>
      <c r="Q601" s="263"/>
      <c r="R601" s="263"/>
      <c r="S601" s="263"/>
      <c r="T601" s="26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5" t="s">
        <v>159</v>
      </c>
      <c r="AU601" s="265" t="s">
        <v>87</v>
      </c>
      <c r="AV601" s="14" t="s">
        <v>87</v>
      </c>
      <c r="AW601" s="14" t="s">
        <v>33</v>
      </c>
      <c r="AX601" s="14" t="s">
        <v>77</v>
      </c>
      <c r="AY601" s="265" t="s">
        <v>148</v>
      </c>
    </row>
    <row r="602" s="13" customFormat="1">
      <c r="A602" s="13"/>
      <c r="B602" s="245"/>
      <c r="C602" s="246"/>
      <c r="D602" s="240" t="s">
        <v>159</v>
      </c>
      <c r="E602" s="247" t="s">
        <v>1</v>
      </c>
      <c r="F602" s="248" t="s">
        <v>181</v>
      </c>
      <c r="G602" s="246"/>
      <c r="H602" s="247" t="s">
        <v>1</v>
      </c>
      <c r="I602" s="249"/>
      <c r="J602" s="246"/>
      <c r="K602" s="246"/>
      <c r="L602" s="250"/>
      <c r="M602" s="251"/>
      <c r="N602" s="252"/>
      <c r="O602" s="252"/>
      <c r="P602" s="252"/>
      <c r="Q602" s="252"/>
      <c r="R602" s="252"/>
      <c r="S602" s="252"/>
      <c r="T602" s="25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4" t="s">
        <v>159</v>
      </c>
      <c r="AU602" s="254" t="s">
        <v>87</v>
      </c>
      <c r="AV602" s="13" t="s">
        <v>85</v>
      </c>
      <c r="AW602" s="13" t="s">
        <v>33</v>
      </c>
      <c r="AX602" s="13" t="s">
        <v>77</v>
      </c>
      <c r="AY602" s="254" t="s">
        <v>148</v>
      </c>
    </row>
    <row r="603" s="14" customFormat="1">
      <c r="A603" s="14"/>
      <c r="B603" s="255"/>
      <c r="C603" s="256"/>
      <c r="D603" s="240" t="s">
        <v>159</v>
      </c>
      <c r="E603" s="257" t="s">
        <v>1</v>
      </c>
      <c r="F603" s="258" t="s">
        <v>1635</v>
      </c>
      <c r="G603" s="256"/>
      <c r="H603" s="259">
        <v>12.276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5" t="s">
        <v>159</v>
      </c>
      <c r="AU603" s="265" t="s">
        <v>87</v>
      </c>
      <c r="AV603" s="14" t="s">
        <v>87</v>
      </c>
      <c r="AW603" s="14" t="s">
        <v>33</v>
      </c>
      <c r="AX603" s="14" t="s">
        <v>77</v>
      </c>
      <c r="AY603" s="265" t="s">
        <v>148</v>
      </c>
    </row>
    <row r="604" s="16" customFormat="1">
      <c r="A604" s="16"/>
      <c r="B604" s="277"/>
      <c r="C604" s="278"/>
      <c r="D604" s="240" t="s">
        <v>159</v>
      </c>
      <c r="E604" s="279" t="s">
        <v>1</v>
      </c>
      <c r="F604" s="280" t="s">
        <v>185</v>
      </c>
      <c r="G604" s="278"/>
      <c r="H604" s="281">
        <v>96.144000000000005</v>
      </c>
      <c r="I604" s="282"/>
      <c r="J604" s="278"/>
      <c r="K604" s="278"/>
      <c r="L604" s="283"/>
      <c r="M604" s="284"/>
      <c r="N604" s="285"/>
      <c r="O604" s="285"/>
      <c r="P604" s="285"/>
      <c r="Q604" s="285"/>
      <c r="R604" s="285"/>
      <c r="S604" s="285"/>
      <c r="T604" s="28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T604" s="287" t="s">
        <v>159</v>
      </c>
      <c r="AU604" s="287" t="s">
        <v>87</v>
      </c>
      <c r="AV604" s="16" t="s">
        <v>155</v>
      </c>
      <c r="AW604" s="16" t="s">
        <v>33</v>
      </c>
      <c r="AX604" s="16" t="s">
        <v>85</v>
      </c>
      <c r="AY604" s="287" t="s">
        <v>148</v>
      </c>
    </row>
    <row r="605" s="2" customFormat="1" ht="33" customHeight="1">
      <c r="A605" s="39"/>
      <c r="B605" s="40"/>
      <c r="C605" s="227" t="s">
        <v>510</v>
      </c>
      <c r="D605" s="227" t="s">
        <v>150</v>
      </c>
      <c r="E605" s="228" t="s">
        <v>506</v>
      </c>
      <c r="F605" s="229" t="s">
        <v>507</v>
      </c>
      <c r="G605" s="230" t="s">
        <v>273</v>
      </c>
      <c r="H605" s="231">
        <v>96.144000000000005</v>
      </c>
      <c r="I605" s="232"/>
      <c r="J605" s="233">
        <f>ROUND(I605*H605,2)</f>
        <v>0</v>
      </c>
      <c r="K605" s="229" t="s">
        <v>154</v>
      </c>
      <c r="L605" s="45"/>
      <c r="M605" s="234" t="s">
        <v>1</v>
      </c>
      <c r="N605" s="235" t="s">
        <v>42</v>
      </c>
      <c r="O605" s="92"/>
      <c r="P605" s="236">
        <f>O605*H605</f>
        <v>0</v>
      </c>
      <c r="Q605" s="236">
        <v>0</v>
      </c>
      <c r="R605" s="236">
        <f>Q605*H605</f>
        <v>0</v>
      </c>
      <c r="S605" s="236">
        <v>0</v>
      </c>
      <c r="T605" s="237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8" t="s">
        <v>155</v>
      </c>
      <c r="AT605" s="238" t="s">
        <v>150</v>
      </c>
      <c r="AU605" s="238" t="s">
        <v>87</v>
      </c>
      <c r="AY605" s="18" t="s">
        <v>148</v>
      </c>
      <c r="BE605" s="239">
        <f>IF(N605="základní",J605,0)</f>
        <v>0</v>
      </c>
      <c r="BF605" s="239">
        <f>IF(N605="snížená",J605,0)</f>
        <v>0</v>
      </c>
      <c r="BG605" s="239">
        <f>IF(N605="zákl. přenesená",J605,0)</f>
        <v>0</v>
      </c>
      <c r="BH605" s="239">
        <f>IF(N605="sníž. přenesená",J605,0)</f>
        <v>0</v>
      </c>
      <c r="BI605" s="239">
        <f>IF(N605="nulová",J605,0)</f>
        <v>0</v>
      </c>
      <c r="BJ605" s="18" t="s">
        <v>85</v>
      </c>
      <c r="BK605" s="239">
        <f>ROUND(I605*H605,2)</f>
        <v>0</v>
      </c>
      <c r="BL605" s="18" t="s">
        <v>155</v>
      </c>
      <c r="BM605" s="238" t="s">
        <v>1650</v>
      </c>
    </row>
    <row r="606" s="13" customFormat="1">
      <c r="A606" s="13"/>
      <c r="B606" s="245"/>
      <c r="C606" s="246"/>
      <c r="D606" s="240" t="s">
        <v>159</v>
      </c>
      <c r="E606" s="247" t="s">
        <v>1</v>
      </c>
      <c r="F606" s="248" t="s">
        <v>255</v>
      </c>
      <c r="G606" s="246"/>
      <c r="H606" s="247" t="s">
        <v>1</v>
      </c>
      <c r="I606" s="249"/>
      <c r="J606" s="246"/>
      <c r="K606" s="246"/>
      <c r="L606" s="250"/>
      <c r="M606" s="251"/>
      <c r="N606" s="252"/>
      <c r="O606" s="252"/>
      <c r="P606" s="252"/>
      <c r="Q606" s="252"/>
      <c r="R606" s="252"/>
      <c r="S606" s="252"/>
      <c r="T606" s="25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54" t="s">
        <v>159</v>
      </c>
      <c r="AU606" s="254" t="s">
        <v>87</v>
      </c>
      <c r="AV606" s="13" t="s">
        <v>85</v>
      </c>
      <c r="AW606" s="13" t="s">
        <v>33</v>
      </c>
      <c r="AX606" s="13" t="s">
        <v>77</v>
      </c>
      <c r="AY606" s="254" t="s">
        <v>148</v>
      </c>
    </row>
    <row r="607" s="13" customFormat="1">
      <c r="A607" s="13"/>
      <c r="B607" s="245"/>
      <c r="C607" s="246"/>
      <c r="D607" s="240" t="s">
        <v>159</v>
      </c>
      <c r="E607" s="247" t="s">
        <v>1</v>
      </c>
      <c r="F607" s="248" t="s">
        <v>509</v>
      </c>
      <c r="G607" s="246"/>
      <c r="H607" s="247" t="s">
        <v>1</v>
      </c>
      <c r="I607" s="249"/>
      <c r="J607" s="246"/>
      <c r="K607" s="246"/>
      <c r="L607" s="250"/>
      <c r="M607" s="251"/>
      <c r="N607" s="252"/>
      <c r="O607" s="252"/>
      <c r="P607" s="252"/>
      <c r="Q607" s="252"/>
      <c r="R607" s="252"/>
      <c r="S607" s="252"/>
      <c r="T607" s="25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4" t="s">
        <v>159</v>
      </c>
      <c r="AU607" s="254" t="s">
        <v>87</v>
      </c>
      <c r="AV607" s="13" t="s">
        <v>85</v>
      </c>
      <c r="AW607" s="13" t="s">
        <v>33</v>
      </c>
      <c r="AX607" s="13" t="s">
        <v>77</v>
      </c>
      <c r="AY607" s="254" t="s">
        <v>148</v>
      </c>
    </row>
    <row r="608" s="13" customFormat="1">
      <c r="A608" s="13"/>
      <c r="B608" s="245"/>
      <c r="C608" s="246"/>
      <c r="D608" s="240" t="s">
        <v>159</v>
      </c>
      <c r="E608" s="247" t="s">
        <v>1</v>
      </c>
      <c r="F608" s="248" t="s">
        <v>178</v>
      </c>
      <c r="G608" s="246"/>
      <c r="H608" s="247" t="s">
        <v>1</v>
      </c>
      <c r="I608" s="249"/>
      <c r="J608" s="246"/>
      <c r="K608" s="246"/>
      <c r="L608" s="250"/>
      <c r="M608" s="251"/>
      <c r="N608" s="252"/>
      <c r="O608" s="252"/>
      <c r="P608" s="252"/>
      <c r="Q608" s="252"/>
      <c r="R608" s="252"/>
      <c r="S608" s="252"/>
      <c r="T608" s="25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4" t="s">
        <v>159</v>
      </c>
      <c r="AU608" s="254" t="s">
        <v>87</v>
      </c>
      <c r="AV608" s="13" t="s">
        <v>85</v>
      </c>
      <c r="AW608" s="13" t="s">
        <v>33</v>
      </c>
      <c r="AX608" s="13" t="s">
        <v>77</v>
      </c>
      <c r="AY608" s="254" t="s">
        <v>148</v>
      </c>
    </row>
    <row r="609" s="14" customFormat="1">
      <c r="A609" s="14"/>
      <c r="B609" s="255"/>
      <c r="C609" s="256"/>
      <c r="D609" s="240" t="s">
        <v>159</v>
      </c>
      <c r="E609" s="257" t="s">
        <v>1</v>
      </c>
      <c r="F609" s="258" t="s">
        <v>1632</v>
      </c>
      <c r="G609" s="256"/>
      <c r="H609" s="259">
        <v>32.82</v>
      </c>
      <c r="I609" s="260"/>
      <c r="J609" s="256"/>
      <c r="K609" s="256"/>
      <c r="L609" s="261"/>
      <c r="M609" s="262"/>
      <c r="N609" s="263"/>
      <c r="O609" s="263"/>
      <c r="P609" s="263"/>
      <c r="Q609" s="263"/>
      <c r="R609" s="263"/>
      <c r="S609" s="263"/>
      <c r="T609" s="26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5" t="s">
        <v>159</v>
      </c>
      <c r="AU609" s="265" t="s">
        <v>87</v>
      </c>
      <c r="AV609" s="14" t="s">
        <v>87</v>
      </c>
      <c r="AW609" s="14" t="s">
        <v>33</v>
      </c>
      <c r="AX609" s="14" t="s">
        <v>77</v>
      </c>
      <c r="AY609" s="265" t="s">
        <v>148</v>
      </c>
    </row>
    <row r="610" s="13" customFormat="1">
      <c r="A610" s="13"/>
      <c r="B610" s="245"/>
      <c r="C610" s="246"/>
      <c r="D610" s="240" t="s">
        <v>159</v>
      </c>
      <c r="E610" s="247" t="s">
        <v>1</v>
      </c>
      <c r="F610" s="248" t="s">
        <v>181</v>
      </c>
      <c r="G610" s="246"/>
      <c r="H610" s="247" t="s">
        <v>1</v>
      </c>
      <c r="I610" s="249"/>
      <c r="J610" s="246"/>
      <c r="K610" s="246"/>
      <c r="L610" s="250"/>
      <c r="M610" s="251"/>
      <c r="N610" s="252"/>
      <c r="O610" s="252"/>
      <c r="P610" s="252"/>
      <c r="Q610" s="252"/>
      <c r="R610" s="252"/>
      <c r="S610" s="252"/>
      <c r="T610" s="25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4" t="s">
        <v>159</v>
      </c>
      <c r="AU610" s="254" t="s">
        <v>87</v>
      </c>
      <c r="AV610" s="13" t="s">
        <v>85</v>
      </c>
      <c r="AW610" s="13" t="s">
        <v>33</v>
      </c>
      <c r="AX610" s="13" t="s">
        <v>77</v>
      </c>
      <c r="AY610" s="254" t="s">
        <v>148</v>
      </c>
    </row>
    <row r="611" s="14" customFormat="1">
      <c r="A611" s="14"/>
      <c r="B611" s="255"/>
      <c r="C611" s="256"/>
      <c r="D611" s="240" t="s">
        <v>159</v>
      </c>
      <c r="E611" s="257" t="s">
        <v>1</v>
      </c>
      <c r="F611" s="258" t="s">
        <v>1633</v>
      </c>
      <c r="G611" s="256"/>
      <c r="H611" s="259">
        <v>30.888000000000002</v>
      </c>
      <c r="I611" s="260"/>
      <c r="J611" s="256"/>
      <c r="K611" s="256"/>
      <c r="L611" s="261"/>
      <c r="M611" s="262"/>
      <c r="N611" s="263"/>
      <c r="O611" s="263"/>
      <c r="P611" s="263"/>
      <c r="Q611" s="263"/>
      <c r="R611" s="263"/>
      <c r="S611" s="263"/>
      <c r="T611" s="26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5" t="s">
        <v>159</v>
      </c>
      <c r="AU611" s="265" t="s">
        <v>87</v>
      </c>
      <c r="AV611" s="14" t="s">
        <v>87</v>
      </c>
      <c r="AW611" s="14" t="s">
        <v>33</v>
      </c>
      <c r="AX611" s="14" t="s">
        <v>77</v>
      </c>
      <c r="AY611" s="265" t="s">
        <v>148</v>
      </c>
    </row>
    <row r="612" s="13" customFormat="1">
      <c r="A612" s="13"/>
      <c r="B612" s="245"/>
      <c r="C612" s="246"/>
      <c r="D612" s="240" t="s">
        <v>159</v>
      </c>
      <c r="E612" s="247" t="s">
        <v>1</v>
      </c>
      <c r="F612" s="248" t="s">
        <v>184</v>
      </c>
      <c r="G612" s="246"/>
      <c r="H612" s="247" t="s">
        <v>1</v>
      </c>
      <c r="I612" s="249"/>
      <c r="J612" s="246"/>
      <c r="K612" s="246"/>
      <c r="L612" s="250"/>
      <c r="M612" s="251"/>
      <c r="N612" s="252"/>
      <c r="O612" s="252"/>
      <c r="P612" s="252"/>
      <c r="Q612" s="252"/>
      <c r="R612" s="252"/>
      <c r="S612" s="252"/>
      <c r="T612" s="25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4" t="s">
        <v>159</v>
      </c>
      <c r="AU612" s="254" t="s">
        <v>87</v>
      </c>
      <c r="AV612" s="13" t="s">
        <v>85</v>
      </c>
      <c r="AW612" s="13" t="s">
        <v>33</v>
      </c>
      <c r="AX612" s="13" t="s">
        <v>77</v>
      </c>
      <c r="AY612" s="254" t="s">
        <v>148</v>
      </c>
    </row>
    <row r="613" s="14" customFormat="1">
      <c r="A613" s="14"/>
      <c r="B613" s="255"/>
      <c r="C613" s="256"/>
      <c r="D613" s="240" t="s">
        <v>159</v>
      </c>
      <c r="E613" s="257" t="s">
        <v>1</v>
      </c>
      <c r="F613" s="258" t="s">
        <v>1601</v>
      </c>
      <c r="G613" s="256"/>
      <c r="H613" s="259">
        <v>7.6440000000000001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5" t="s">
        <v>159</v>
      </c>
      <c r="AU613" s="265" t="s">
        <v>87</v>
      </c>
      <c r="AV613" s="14" t="s">
        <v>87</v>
      </c>
      <c r="AW613" s="14" t="s">
        <v>33</v>
      </c>
      <c r="AX613" s="14" t="s">
        <v>77</v>
      </c>
      <c r="AY613" s="265" t="s">
        <v>148</v>
      </c>
    </row>
    <row r="614" s="13" customFormat="1">
      <c r="A614" s="13"/>
      <c r="B614" s="245"/>
      <c r="C614" s="246"/>
      <c r="D614" s="240" t="s">
        <v>159</v>
      </c>
      <c r="E614" s="247" t="s">
        <v>1</v>
      </c>
      <c r="F614" s="248" t="s">
        <v>178</v>
      </c>
      <c r="G614" s="246"/>
      <c r="H614" s="247" t="s">
        <v>1</v>
      </c>
      <c r="I614" s="249"/>
      <c r="J614" s="246"/>
      <c r="K614" s="246"/>
      <c r="L614" s="250"/>
      <c r="M614" s="251"/>
      <c r="N614" s="252"/>
      <c r="O614" s="252"/>
      <c r="P614" s="252"/>
      <c r="Q614" s="252"/>
      <c r="R614" s="252"/>
      <c r="S614" s="252"/>
      <c r="T614" s="25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4" t="s">
        <v>159</v>
      </c>
      <c r="AU614" s="254" t="s">
        <v>87</v>
      </c>
      <c r="AV614" s="13" t="s">
        <v>85</v>
      </c>
      <c r="AW614" s="13" t="s">
        <v>33</v>
      </c>
      <c r="AX614" s="13" t="s">
        <v>77</v>
      </c>
      <c r="AY614" s="254" t="s">
        <v>148</v>
      </c>
    </row>
    <row r="615" s="14" customFormat="1">
      <c r="A615" s="14"/>
      <c r="B615" s="255"/>
      <c r="C615" s="256"/>
      <c r="D615" s="240" t="s">
        <v>159</v>
      </c>
      <c r="E615" s="257" t="s">
        <v>1</v>
      </c>
      <c r="F615" s="258" t="s">
        <v>1634</v>
      </c>
      <c r="G615" s="256"/>
      <c r="H615" s="259">
        <v>12.516</v>
      </c>
      <c r="I615" s="260"/>
      <c r="J615" s="256"/>
      <c r="K615" s="256"/>
      <c r="L615" s="261"/>
      <c r="M615" s="262"/>
      <c r="N615" s="263"/>
      <c r="O615" s="263"/>
      <c r="P615" s="263"/>
      <c r="Q615" s="263"/>
      <c r="R615" s="263"/>
      <c r="S615" s="263"/>
      <c r="T615" s="26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5" t="s">
        <v>159</v>
      </c>
      <c r="AU615" s="265" t="s">
        <v>87</v>
      </c>
      <c r="AV615" s="14" t="s">
        <v>87</v>
      </c>
      <c r="AW615" s="14" t="s">
        <v>33</v>
      </c>
      <c r="AX615" s="14" t="s">
        <v>77</v>
      </c>
      <c r="AY615" s="265" t="s">
        <v>148</v>
      </c>
    </row>
    <row r="616" s="13" customFormat="1">
      <c r="A616" s="13"/>
      <c r="B616" s="245"/>
      <c r="C616" s="246"/>
      <c r="D616" s="240" t="s">
        <v>159</v>
      </c>
      <c r="E616" s="247" t="s">
        <v>1</v>
      </c>
      <c r="F616" s="248" t="s">
        <v>181</v>
      </c>
      <c r="G616" s="246"/>
      <c r="H616" s="247" t="s">
        <v>1</v>
      </c>
      <c r="I616" s="249"/>
      <c r="J616" s="246"/>
      <c r="K616" s="246"/>
      <c r="L616" s="250"/>
      <c r="M616" s="251"/>
      <c r="N616" s="252"/>
      <c r="O616" s="252"/>
      <c r="P616" s="252"/>
      <c r="Q616" s="252"/>
      <c r="R616" s="252"/>
      <c r="S616" s="252"/>
      <c r="T616" s="25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54" t="s">
        <v>159</v>
      </c>
      <c r="AU616" s="254" t="s">
        <v>87</v>
      </c>
      <c r="AV616" s="13" t="s">
        <v>85</v>
      </c>
      <c r="AW616" s="13" t="s">
        <v>33</v>
      </c>
      <c r="AX616" s="13" t="s">
        <v>77</v>
      </c>
      <c r="AY616" s="254" t="s">
        <v>148</v>
      </c>
    </row>
    <row r="617" s="14" customFormat="1">
      <c r="A617" s="14"/>
      <c r="B617" s="255"/>
      <c r="C617" s="256"/>
      <c r="D617" s="240" t="s">
        <v>159</v>
      </c>
      <c r="E617" s="257" t="s">
        <v>1</v>
      </c>
      <c r="F617" s="258" t="s">
        <v>1635</v>
      </c>
      <c r="G617" s="256"/>
      <c r="H617" s="259">
        <v>12.276</v>
      </c>
      <c r="I617" s="260"/>
      <c r="J617" s="256"/>
      <c r="K617" s="256"/>
      <c r="L617" s="261"/>
      <c r="M617" s="262"/>
      <c r="N617" s="263"/>
      <c r="O617" s="263"/>
      <c r="P617" s="263"/>
      <c r="Q617" s="263"/>
      <c r="R617" s="263"/>
      <c r="S617" s="263"/>
      <c r="T617" s="26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5" t="s">
        <v>159</v>
      </c>
      <c r="AU617" s="265" t="s">
        <v>87</v>
      </c>
      <c r="AV617" s="14" t="s">
        <v>87</v>
      </c>
      <c r="AW617" s="14" t="s">
        <v>33</v>
      </c>
      <c r="AX617" s="14" t="s">
        <v>77</v>
      </c>
      <c r="AY617" s="265" t="s">
        <v>148</v>
      </c>
    </row>
    <row r="618" s="16" customFormat="1">
      <c r="A618" s="16"/>
      <c r="B618" s="277"/>
      <c r="C618" s="278"/>
      <c r="D618" s="240" t="s">
        <v>159</v>
      </c>
      <c r="E618" s="279" t="s">
        <v>1</v>
      </c>
      <c r="F618" s="280" t="s">
        <v>185</v>
      </c>
      <c r="G618" s="278"/>
      <c r="H618" s="281">
        <v>96.144000000000005</v>
      </c>
      <c r="I618" s="282"/>
      <c r="J618" s="278"/>
      <c r="K618" s="278"/>
      <c r="L618" s="283"/>
      <c r="M618" s="284"/>
      <c r="N618" s="285"/>
      <c r="O618" s="285"/>
      <c r="P618" s="285"/>
      <c r="Q618" s="285"/>
      <c r="R618" s="285"/>
      <c r="S618" s="285"/>
      <c r="T618" s="28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87" t="s">
        <v>159</v>
      </c>
      <c r="AU618" s="287" t="s">
        <v>87</v>
      </c>
      <c r="AV618" s="16" t="s">
        <v>155</v>
      </c>
      <c r="AW618" s="16" t="s">
        <v>33</v>
      </c>
      <c r="AX618" s="16" t="s">
        <v>85</v>
      </c>
      <c r="AY618" s="287" t="s">
        <v>148</v>
      </c>
    </row>
    <row r="619" s="2" customFormat="1" ht="24.15" customHeight="1">
      <c r="A619" s="39"/>
      <c r="B619" s="40"/>
      <c r="C619" s="227" t="s">
        <v>512</v>
      </c>
      <c r="D619" s="227" t="s">
        <v>150</v>
      </c>
      <c r="E619" s="228" t="s">
        <v>501</v>
      </c>
      <c r="F619" s="229" t="s">
        <v>502</v>
      </c>
      <c r="G619" s="230" t="s">
        <v>273</v>
      </c>
      <c r="H619" s="231">
        <v>96.144000000000005</v>
      </c>
      <c r="I619" s="232"/>
      <c r="J619" s="233">
        <f>ROUND(I619*H619,2)</f>
        <v>0</v>
      </c>
      <c r="K619" s="229" t="s">
        <v>154</v>
      </c>
      <c r="L619" s="45"/>
      <c r="M619" s="234" t="s">
        <v>1</v>
      </c>
      <c r="N619" s="235" t="s">
        <v>42</v>
      </c>
      <c r="O619" s="92"/>
      <c r="P619" s="236">
        <f>O619*H619</f>
        <v>0</v>
      </c>
      <c r="Q619" s="236">
        <v>0.00031</v>
      </c>
      <c r="R619" s="236">
        <f>Q619*H619</f>
        <v>0.02980464</v>
      </c>
      <c r="S619" s="236">
        <v>0</v>
      </c>
      <c r="T619" s="237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8" t="s">
        <v>155</v>
      </c>
      <c r="AT619" s="238" t="s">
        <v>150</v>
      </c>
      <c r="AU619" s="238" t="s">
        <v>87</v>
      </c>
      <c r="AY619" s="18" t="s">
        <v>148</v>
      </c>
      <c r="BE619" s="239">
        <f>IF(N619="základní",J619,0)</f>
        <v>0</v>
      </c>
      <c r="BF619" s="239">
        <f>IF(N619="snížená",J619,0)</f>
        <v>0</v>
      </c>
      <c r="BG619" s="239">
        <f>IF(N619="zákl. přenesená",J619,0)</f>
        <v>0</v>
      </c>
      <c r="BH619" s="239">
        <f>IF(N619="sníž. přenesená",J619,0)</f>
        <v>0</v>
      </c>
      <c r="BI619" s="239">
        <f>IF(N619="nulová",J619,0)</f>
        <v>0</v>
      </c>
      <c r="BJ619" s="18" t="s">
        <v>85</v>
      </c>
      <c r="BK619" s="239">
        <f>ROUND(I619*H619,2)</f>
        <v>0</v>
      </c>
      <c r="BL619" s="18" t="s">
        <v>155</v>
      </c>
      <c r="BM619" s="238" t="s">
        <v>1651</v>
      </c>
    </row>
    <row r="620" s="13" customFormat="1">
      <c r="A620" s="13"/>
      <c r="B620" s="245"/>
      <c r="C620" s="246"/>
      <c r="D620" s="240" t="s">
        <v>159</v>
      </c>
      <c r="E620" s="247" t="s">
        <v>1</v>
      </c>
      <c r="F620" s="248" t="s">
        <v>255</v>
      </c>
      <c r="G620" s="246"/>
      <c r="H620" s="247" t="s">
        <v>1</v>
      </c>
      <c r="I620" s="249"/>
      <c r="J620" s="246"/>
      <c r="K620" s="246"/>
      <c r="L620" s="250"/>
      <c r="M620" s="251"/>
      <c r="N620" s="252"/>
      <c r="O620" s="252"/>
      <c r="P620" s="252"/>
      <c r="Q620" s="252"/>
      <c r="R620" s="252"/>
      <c r="S620" s="252"/>
      <c r="T620" s="25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4" t="s">
        <v>159</v>
      </c>
      <c r="AU620" s="254" t="s">
        <v>87</v>
      </c>
      <c r="AV620" s="13" t="s">
        <v>85</v>
      </c>
      <c r="AW620" s="13" t="s">
        <v>33</v>
      </c>
      <c r="AX620" s="13" t="s">
        <v>77</v>
      </c>
      <c r="AY620" s="254" t="s">
        <v>148</v>
      </c>
    </row>
    <row r="621" s="13" customFormat="1">
      <c r="A621" s="13"/>
      <c r="B621" s="245"/>
      <c r="C621" s="246"/>
      <c r="D621" s="240" t="s">
        <v>159</v>
      </c>
      <c r="E621" s="247" t="s">
        <v>1</v>
      </c>
      <c r="F621" s="248" t="s">
        <v>504</v>
      </c>
      <c r="G621" s="246"/>
      <c r="H621" s="247" t="s">
        <v>1</v>
      </c>
      <c r="I621" s="249"/>
      <c r="J621" s="246"/>
      <c r="K621" s="246"/>
      <c r="L621" s="250"/>
      <c r="M621" s="251"/>
      <c r="N621" s="252"/>
      <c r="O621" s="252"/>
      <c r="P621" s="252"/>
      <c r="Q621" s="252"/>
      <c r="R621" s="252"/>
      <c r="S621" s="252"/>
      <c r="T621" s="25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4" t="s">
        <v>159</v>
      </c>
      <c r="AU621" s="254" t="s">
        <v>87</v>
      </c>
      <c r="AV621" s="13" t="s">
        <v>85</v>
      </c>
      <c r="AW621" s="13" t="s">
        <v>33</v>
      </c>
      <c r="AX621" s="13" t="s">
        <v>77</v>
      </c>
      <c r="AY621" s="254" t="s">
        <v>148</v>
      </c>
    </row>
    <row r="622" s="13" customFormat="1">
      <c r="A622" s="13"/>
      <c r="B622" s="245"/>
      <c r="C622" s="246"/>
      <c r="D622" s="240" t="s">
        <v>159</v>
      </c>
      <c r="E622" s="247" t="s">
        <v>1</v>
      </c>
      <c r="F622" s="248" t="s">
        <v>178</v>
      </c>
      <c r="G622" s="246"/>
      <c r="H622" s="247" t="s">
        <v>1</v>
      </c>
      <c r="I622" s="249"/>
      <c r="J622" s="246"/>
      <c r="K622" s="246"/>
      <c r="L622" s="250"/>
      <c r="M622" s="251"/>
      <c r="N622" s="252"/>
      <c r="O622" s="252"/>
      <c r="P622" s="252"/>
      <c r="Q622" s="252"/>
      <c r="R622" s="252"/>
      <c r="S622" s="252"/>
      <c r="T622" s="25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4" t="s">
        <v>159</v>
      </c>
      <c r="AU622" s="254" t="s">
        <v>87</v>
      </c>
      <c r="AV622" s="13" t="s">
        <v>85</v>
      </c>
      <c r="AW622" s="13" t="s">
        <v>33</v>
      </c>
      <c r="AX622" s="13" t="s">
        <v>77</v>
      </c>
      <c r="AY622" s="254" t="s">
        <v>148</v>
      </c>
    </row>
    <row r="623" s="14" customFormat="1">
      <c r="A623" s="14"/>
      <c r="B623" s="255"/>
      <c r="C623" s="256"/>
      <c r="D623" s="240" t="s">
        <v>159</v>
      </c>
      <c r="E623" s="257" t="s">
        <v>1</v>
      </c>
      <c r="F623" s="258" t="s">
        <v>1632</v>
      </c>
      <c r="G623" s="256"/>
      <c r="H623" s="259">
        <v>32.82</v>
      </c>
      <c r="I623" s="260"/>
      <c r="J623" s="256"/>
      <c r="K623" s="256"/>
      <c r="L623" s="261"/>
      <c r="M623" s="262"/>
      <c r="N623" s="263"/>
      <c r="O623" s="263"/>
      <c r="P623" s="263"/>
      <c r="Q623" s="263"/>
      <c r="R623" s="263"/>
      <c r="S623" s="263"/>
      <c r="T623" s="26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5" t="s">
        <v>159</v>
      </c>
      <c r="AU623" s="265" t="s">
        <v>87</v>
      </c>
      <c r="AV623" s="14" t="s">
        <v>87</v>
      </c>
      <c r="AW623" s="14" t="s">
        <v>33</v>
      </c>
      <c r="AX623" s="14" t="s">
        <v>77</v>
      </c>
      <c r="AY623" s="265" t="s">
        <v>148</v>
      </c>
    </row>
    <row r="624" s="13" customFormat="1">
      <c r="A624" s="13"/>
      <c r="B624" s="245"/>
      <c r="C624" s="246"/>
      <c r="D624" s="240" t="s">
        <v>159</v>
      </c>
      <c r="E624" s="247" t="s">
        <v>1</v>
      </c>
      <c r="F624" s="248" t="s">
        <v>181</v>
      </c>
      <c r="G624" s="246"/>
      <c r="H624" s="247" t="s">
        <v>1</v>
      </c>
      <c r="I624" s="249"/>
      <c r="J624" s="246"/>
      <c r="K624" s="246"/>
      <c r="L624" s="250"/>
      <c r="M624" s="251"/>
      <c r="N624" s="252"/>
      <c r="O624" s="252"/>
      <c r="P624" s="252"/>
      <c r="Q624" s="252"/>
      <c r="R624" s="252"/>
      <c r="S624" s="252"/>
      <c r="T624" s="25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4" t="s">
        <v>159</v>
      </c>
      <c r="AU624" s="254" t="s">
        <v>87</v>
      </c>
      <c r="AV624" s="13" t="s">
        <v>85</v>
      </c>
      <c r="AW624" s="13" t="s">
        <v>33</v>
      </c>
      <c r="AX624" s="13" t="s">
        <v>77</v>
      </c>
      <c r="AY624" s="254" t="s">
        <v>148</v>
      </c>
    </row>
    <row r="625" s="14" customFormat="1">
      <c r="A625" s="14"/>
      <c r="B625" s="255"/>
      <c r="C625" s="256"/>
      <c r="D625" s="240" t="s">
        <v>159</v>
      </c>
      <c r="E625" s="257" t="s">
        <v>1</v>
      </c>
      <c r="F625" s="258" t="s">
        <v>1633</v>
      </c>
      <c r="G625" s="256"/>
      <c r="H625" s="259">
        <v>30.888000000000002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5" t="s">
        <v>159</v>
      </c>
      <c r="AU625" s="265" t="s">
        <v>87</v>
      </c>
      <c r="AV625" s="14" t="s">
        <v>87</v>
      </c>
      <c r="AW625" s="14" t="s">
        <v>33</v>
      </c>
      <c r="AX625" s="14" t="s">
        <v>77</v>
      </c>
      <c r="AY625" s="265" t="s">
        <v>148</v>
      </c>
    </row>
    <row r="626" s="13" customFormat="1">
      <c r="A626" s="13"/>
      <c r="B626" s="245"/>
      <c r="C626" s="246"/>
      <c r="D626" s="240" t="s">
        <v>159</v>
      </c>
      <c r="E626" s="247" t="s">
        <v>1</v>
      </c>
      <c r="F626" s="248" t="s">
        <v>184</v>
      </c>
      <c r="G626" s="246"/>
      <c r="H626" s="247" t="s">
        <v>1</v>
      </c>
      <c r="I626" s="249"/>
      <c r="J626" s="246"/>
      <c r="K626" s="246"/>
      <c r="L626" s="250"/>
      <c r="M626" s="251"/>
      <c r="N626" s="252"/>
      <c r="O626" s="252"/>
      <c r="P626" s="252"/>
      <c r="Q626" s="252"/>
      <c r="R626" s="252"/>
      <c r="S626" s="252"/>
      <c r="T626" s="25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54" t="s">
        <v>159</v>
      </c>
      <c r="AU626" s="254" t="s">
        <v>87</v>
      </c>
      <c r="AV626" s="13" t="s">
        <v>85</v>
      </c>
      <c r="AW626" s="13" t="s">
        <v>33</v>
      </c>
      <c r="AX626" s="13" t="s">
        <v>77</v>
      </c>
      <c r="AY626" s="254" t="s">
        <v>148</v>
      </c>
    </row>
    <row r="627" s="14" customFormat="1">
      <c r="A627" s="14"/>
      <c r="B627" s="255"/>
      <c r="C627" s="256"/>
      <c r="D627" s="240" t="s">
        <v>159</v>
      </c>
      <c r="E627" s="257" t="s">
        <v>1</v>
      </c>
      <c r="F627" s="258" t="s">
        <v>1601</v>
      </c>
      <c r="G627" s="256"/>
      <c r="H627" s="259">
        <v>7.6440000000000001</v>
      </c>
      <c r="I627" s="260"/>
      <c r="J627" s="256"/>
      <c r="K627" s="256"/>
      <c r="L627" s="261"/>
      <c r="M627" s="262"/>
      <c r="N627" s="263"/>
      <c r="O627" s="263"/>
      <c r="P627" s="263"/>
      <c r="Q627" s="263"/>
      <c r="R627" s="263"/>
      <c r="S627" s="263"/>
      <c r="T627" s="26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5" t="s">
        <v>159</v>
      </c>
      <c r="AU627" s="265" t="s">
        <v>87</v>
      </c>
      <c r="AV627" s="14" t="s">
        <v>87</v>
      </c>
      <c r="AW627" s="14" t="s">
        <v>33</v>
      </c>
      <c r="AX627" s="14" t="s">
        <v>77</v>
      </c>
      <c r="AY627" s="265" t="s">
        <v>148</v>
      </c>
    </row>
    <row r="628" s="13" customFormat="1">
      <c r="A628" s="13"/>
      <c r="B628" s="245"/>
      <c r="C628" s="246"/>
      <c r="D628" s="240" t="s">
        <v>159</v>
      </c>
      <c r="E628" s="247" t="s">
        <v>1</v>
      </c>
      <c r="F628" s="248" t="s">
        <v>178</v>
      </c>
      <c r="G628" s="246"/>
      <c r="H628" s="247" t="s">
        <v>1</v>
      </c>
      <c r="I628" s="249"/>
      <c r="J628" s="246"/>
      <c r="K628" s="246"/>
      <c r="L628" s="250"/>
      <c r="M628" s="251"/>
      <c r="N628" s="252"/>
      <c r="O628" s="252"/>
      <c r="P628" s="252"/>
      <c r="Q628" s="252"/>
      <c r="R628" s="252"/>
      <c r="S628" s="252"/>
      <c r="T628" s="25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4" t="s">
        <v>159</v>
      </c>
      <c r="AU628" s="254" t="s">
        <v>87</v>
      </c>
      <c r="AV628" s="13" t="s">
        <v>85</v>
      </c>
      <c r="AW628" s="13" t="s">
        <v>33</v>
      </c>
      <c r="AX628" s="13" t="s">
        <v>77</v>
      </c>
      <c r="AY628" s="254" t="s">
        <v>148</v>
      </c>
    </row>
    <row r="629" s="14" customFormat="1">
      <c r="A629" s="14"/>
      <c r="B629" s="255"/>
      <c r="C629" s="256"/>
      <c r="D629" s="240" t="s">
        <v>159</v>
      </c>
      <c r="E629" s="257" t="s">
        <v>1</v>
      </c>
      <c r="F629" s="258" t="s">
        <v>1634</v>
      </c>
      <c r="G629" s="256"/>
      <c r="H629" s="259">
        <v>12.516</v>
      </c>
      <c r="I629" s="260"/>
      <c r="J629" s="256"/>
      <c r="K629" s="256"/>
      <c r="L629" s="261"/>
      <c r="M629" s="262"/>
      <c r="N629" s="263"/>
      <c r="O629" s="263"/>
      <c r="P629" s="263"/>
      <c r="Q629" s="263"/>
      <c r="R629" s="263"/>
      <c r="S629" s="263"/>
      <c r="T629" s="26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5" t="s">
        <v>159</v>
      </c>
      <c r="AU629" s="265" t="s">
        <v>87</v>
      </c>
      <c r="AV629" s="14" t="s">
        <v>87</v>
      </c>
      <c r="AW629" s="14" t="s">
        <v>33</v>
      </c>
      <c r="AX629" s="14" t="s">
        <v>77</v>
      </c>
      <c r="AY629" s="265" t="s">
        <v>148</v>
      </c>
    </row>
    <row r="630" s="13" customFormat="1">
      <c r="A630" s="13"/>
      <c r="B630" s="245"/>
      <c r="C630" s="246"/>
      <c r="D630" s="240" t="s">
        <v>159</v>
      </c>
      <c r="E630" s="247" t="s">
        <v>1</v>
      </c>
      <c r="F630" s="248" t="s">
        <v>181</v>
      </c>
      <c r="G630" s="246"/>
      <c r="H630" s="247" t="s">
        <v>1</v>
      </c>
      <c r="I630" s="249"/>
      <c r="J630" s="246"/>
      <c r="K630" s="246"/>
      <c r="L630" s="250"/>
      <c r="M630" s="251"/>
      <c r="N630" s="252"/>
      <c r="O630" s="252"/>
      <c r="P630" s="252"/>
      <c r="Q630" s="252"/>
      <c r="R630" s="252"/>
      <c r="S630" s="252"/>
      <c r="T630" s="25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4" t="s">
        <v>159</v>
      </c>
      <c r="AU630" s="254" t="s">
        <v>87</v>
      </c>
      <c r="AV630" s="13" t="s">
        <v>85</v>
      </c>
      <c r="AW630" s="13" t="s">
        <v>33</v>
      </c>
      <c r="AX630" s="13" t="s">
        <v>77</v>
      </c>
      <c r="AY630" s="254" t="s">
        <v>148</v>
      </c>
    </row>
    <row r="631" s="14" customFormat="1">
      <c r="A631" s="14"/>
      <c r="B631" s="255"/>
      <c r="C631" s="256"/>
      <c r="D631" s="240" t="s">
        <v>159</v>
      </c>
      <c r="E631" s="257" t="s">
        <v>1</v>
      </c>
      <c r="F631" s="258" t="s">
        <v>1635</v>
      </c>
      <c r="G631" s="256"/>
      <c r="H631" s="259">
        <v>12.276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5" t="s">
        <v>159</v>
      </c>
      <c r="AU631" s="265" t="s">
        <v>87</v>
      </c>
      <c r="AV631" s="14" t="s">
        <v>87</v>
      </c>
      <c r="AW631" s="14" t="s">
        <v>33</v>
      </c>
      <c r="AX631" s="14" t="s">
        <v>77</v>
      </c>
      <c r="AY631" s="265" t="s">
        <v>148</v>
      </c>
    </row>
    <row r="632" s="16" customFormat="1">
      <c r="A632" s="16"/>
      <c r="B632" s="277"/>
      <c r="C632" s="278"/>
      <c r="D632" s="240" t="s">
        <v>159</v>
      </c>
      <c r="E632" s="279" t="s">
        <v>1</v>
      </c>
      <c r="F632" s="280" t="s">
        <v>185</v>
      </c>
      <c r="G632" s="278"/>
      <c r="H632" s="281">
        <v>96.144000000000005</v>
      </c>
      <c r="I632" s="282"/>
      <c r="J632" s="278"/>
      <c r="K632" s="278"/>
      <c r="L632" s="283"/>
      <c r="M632" s="284"/>
      <c r="N632" s="285"/>
      <c r="O632" s="285"/>
      <c r="P632" s="285"/>
      <c r="Q632" s="285"/>
      <c r="R632" s="285"/>
      <c r="S632" s="285"/>
      <c r="T632" s="28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T632" s="287" t="s">
        <v>159</v>
      </c>
      <c r="AU632" s="287" t="s">
        <v>87</v>
      </c>
      <c r="AV632" s="16" t="s">
        <v>155</v>
      </c>
      <c r="AW632" s="16" t="s">
        <v>33</v>
      </c>
      <c r="AX632" s="16" t="s">
        <v>85</v>
      </c>
      <c r="AY632" s="287" t="s">
        <v>148</v>
      </c>
    </row>
    <row r="633" s="2" customFormat="1" ht="33" customHeight="1">
      <c r="A633" s="39"/>
      <c r="B633" s="40"/>
      <c r="C633" s="227" t="s">
        <v>517</v>
      </c>
      <c r="D633" s="227" t="s">
        <v>150</v>
      </c>
      <c r="E633" s="228" t="s">
        <v>513</v>
      </c>
      <c r="F633" s="229" t="s">
        <v>514</v>
      </c>
      <c r="G633" s="230" t="s">
        <v>273</v>
      </c>
      <c r="H633" s="231">
        <v>96.144000000000005</v>
      </c>
      <c r="I633" s="232"/>
      <c r="J633" s="233">
        <f>ROUND(I633*H633,2)</f>
        <v>0</v>
      </c>
      <c r="K633" s="229" t="s">
        <v>154</v>
      </c>
      <c r="L633" s="45"/>
      <c r="M633" s="234" t="s">
        <v>1</v>
      </c>
      <c r="N633" s="235" t="s">
        <v>42</v>
      </c>
      <c r="O633" s="92"/>
      <c r="P633" s="236">
        <f>O633*H633</f>
        <v>0</v>
      </c>
      <c r="Q633" s="236">
        <v>0</v>
      </c>
      <c r="R633" s="236">
        <f>Q633*H633</f>
        <v>0</v>
      </c>
      <c r="S633" s="236">
        <v>0</v>
      </c>
      <c r="T633" s="237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8" t="s">
        <v>155</v>
      </c>
      <c r="AT633" s="238" t="s">
        <v>150</v>
      </c>
      <c r="AU633" s="238" t="s">
        <v>87</v>
      </c>
      <c r="AY633" s="18" t="s">
        <v>148</v>
      </c>
      <c r="BE633" s="239">
        <f>IF(N633="základní",J633,0)</f>
        <v>0</v>
      </c>
      <c r="BF633" s="239">
        <f>IF(N633="snížená",J633,0)</f>
        <v>0</v>
      </c>
      <c r="BG633" s="239">
        <f>IF(N633="zákl. přenesená",J633,0)</f>
        <v>0</v>
      </c>
      <c r="BH633" s="239">
        <f>IF(N633="sníž. přenesená",J633,0)</f>
        <v>0</v>
      </c>
      <c r="BI633" s="239">
        <f>IF(N633="nulová",J633,0)</f>
        <v>0</v>
      </c>
      <c r="BJ633" s="18" t="s">
        <v>85</v>
      </c>
      <c r="BK633" s="239">
        <f>ROUND(I633*H633,2)</f>
        <v>0</v>
      </c>
      <c r="BL633" s="18" t="s">
        <v>155</v>
      </c>
      <c r="BM633" s="238" t="s">
        <v>1652</v>
      </c>
    </row>
    <row r="634" s="13" customFormat="1">
      <c r="A634" s="13"/>
      <c r="B634" s="245"/>
      <c r="C634" s="246"/>
      <c r="D634" s="240" t="s">
        <v>159</v>
      </c>
      <c r="E634" s="247" t="s">
        <v>1</v>
      </c>
      <c r="F634" s="248" t="s">
        <v>255</v>
      </c>
      <c r="G634" s="246"/>
      <c r="H634" s="247" t="s">
        <v>1</v>
      </c>
      <c r="I634" s="249"/>
      <c r="J634" s="246"/>
      <c r="K634" s="246"/>
      <c r="L634" s="250"/>
      <c r="M634" s="251"/>
      <c r="N634" s="252"/>
      <c r="O634" s="252"/>
      <c r="P634" s="252"/>
      <c r="Q634" s="252"/>
      <c r="R634" s="252"/>
      <c r="S634" s="252"/>
      <c r="T634" s="25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4" t="s">
        <v>159</v>
      </c>
      <c r="AU634" s="254" t="s">
        <v>87</v>
      </c>
      <c r="AV634" s="13" t="s">
        <v>85</v>
      </c>
      <c r="AW634" s="13" t="s">
        <v>33</v>
      </c>
      <c r="AX634" s="13" t="s">
        <v>77</v>
      </c>
      <c r="AY634" s="254" t="s">
        <v>148</v>
      </c>
    </row>
    <row r="635" s="13" customFormat="1">
      <c r="A635" s="13"/>
      <c r="B635" s="245"/>
      <c r="C635" s="246"/>
      <c r="D635" s="240" t="s">
        <v>159</v>
      </c>
      <c r="E635" s="247" t="s">
        <v>1</v>
      </c>
      <c r="F635" s="248" t="s">
        <v>516</v>
      </c>
      <c r="G635" s="246"/>
      <c r="H635" s="247" t="s">
        <v>1</v>
      </c>
      <c r="I635" s="249"/>
      <c r="J635" s="246"/>
      <c r="K635" s="246"/>
      <c r="L635" s="250"/>
      <c r="M635" s="251"/>
      <c r="N635" s="252"/>
      <c r="O635" s="252"/>
      <c r="P635" s="252"/>
      <c r="Q635" s="252"/>
      <c r="R635" s="252"/>
      <c r="S635" s="252"/>
      <c r="T635" s="25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4" t="s">
        <v>159</v>
      </c>
      <c r="AU635" s="254" t="s">
        <v>87</v>
      </c>
      <c r="AV635" s="13" t="s">
        <v>85</v>
      </c>
      <c r="AW635" s="13" t="s">
        <v>33</v>
      </c>
      <c r="AX635" s="13" t="s">
        <v>77</v>
      </c>
      <c r="AY635" s="254" t="s">
        <v>148</v>
      </c>
    </row>
    <row r="636" s="13" customFormat="1">
      <c r="A636" s="13"/>
      <c r="B636" s="245"/>
      <c r="C636" s="246"/>
      <c r="D636" s="240" t="s">
        <v>159</v>
      </c>
      <c r="E636" s="247" t="s">
        <v>1</v>
      </c>
      <c r="F636" s="248" t="s">
        <v>178</v>
      </c>
      <c r="G636" s="246"/>
      <c r="H636" s="247" t="s">
        <v>1</v>
      </c>
      <c r="I636" s="249"/>
      <c r="J636" s="246"/>
      <c r="K636" s="246"/>
      <c r="L636" s="250"/>
      <c r="M636" s="251"/>
      <c r="N636" s="252"/>
      <c r="O636" s="252"/>
      <c r="P636" s="252"/>
      <c r="Q636" s="252"/>
      <c r="R636" s="252"/>
      <c r="S636" s="252"/>
      <c r="T636" s="25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4" t="s">
        <v>159</v>
      </c>
      <c r="AU636" s="254" t="s">
        <v>87</v>
      </c>
      <c r="AV636" s="13" t="s">
        <v>85</v>
      </c>
      <c r="AW636" s="13" t="s">
        <v>33</v>
      </c>
      <c r="AX636" s="13" t="s">
        <v>77</v>
      </c>
      <c r="AY636" s="254" t="s">
        <v>148</v>
      </c>
    </row>
    <row r="637" s="14" customFormat="1">
      <c r="A637" s="14"/>
      <c r="B637" s="255"/>
      <c r="C637" s="256"/>
      <c r="D637" s="240" t="s">
        <v>159</v>
      </c>
      <c r="E637" s="257" t="s">
        <v>1</v>
      </c>
      <c r="F637" s="258" t="s">
        <v>1632</v>
      </c>
      <c r="G637" s="256"/>
      <c r="H637" s="259">
        <v>32.82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5" t="s">
        <v>159</v>
      </c>
      <c r="AU637" s="265" t="s">
        <v>87</v>
      </c>
      <c r="AV637" s="14" t="s">
        <v>87</v>
      </c>
      <c r="AW637" s="14" t="s">
        <v>33</v>
      </c>
      <c r="AX637" s="14" t="s">
        <v>77</v>
      </c>
      <c r="AY637" s="265" t="s">
        <v>148</v>
      </c>
    </row>
    <row r="638" s="13" customFormat="1">
      <c r="A638" s="13"/>
      <c r="B638" s="245"/>
      <c r="C638" s="246"/>
      <c r="D638" s="240" t="s">
        <v>159</v>
      </c>
      <c r="E638" s="247" t="s">
        <v>1</v>
      </c>
      <c r="F638" s="248" t="s">
        <v>181</v>
      </c>
      <c r="G638" s="246"/>
      <c r="H638" s="247" t="s">
        <v>1</v>
      </c>
      <c r="I638" s="249"/>
      <c r="J638" s="246"/>
      <c r="K638" s="246"/>
      <c r="L638" s="250"/>
      <c r="M638" s="251"/>
      <c r="N638" s="252"/>
      <c r="O638" s="252"/>
      <c r="P638" s="252"/>
      <c r="Q638" s="252"/>
      <c r="R638" s="252"/>
      <c r="S638" s="252"/>
      <c r="T638" s="25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4" t="s">
        <v>159</v>
      </c>
      <c r="AU638" s="254" t="s">
        <v>87</v>
      </c>
      <c r="AV638" s="13" t="s">
        <v>85</v>
      </c>
      <c r="AW638" s="13" t="s">
        <v>33</v>
      </c>
      <c r="AX638" s="13" t="s">
        <v>77</v>
      </c>
      <c r="AY638" s="254" t="s">
        <v>148</v>
      </c>
    </row>
    <row r="639" s="14" customFormat="1">
      <c r="A639" s="14"/>
      <c r="B639" s="255"/>
      <c r="C639" s="256"/>
      <c r="D639" s="240" t="s">
        <v>159</v>
      </c>
      <c r="E639" s="257" t="s">
        <v>1</v>
      </c>
      <c r="F639" s="258" t="s">
        <v>1633</v>
      </c>
      <c r="G639" s="256"/>
      <c r="H639" s="259">
        <v>30.888000000000002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5" t="s">
        <v>159</v>
      </c>
      <c r="AU639" s="265" t="s">
        <v>87</v>
      </c>
      <c r="AV639" s="14" t="s">
        <v>87</v>
      </c>
      <c r="AW639" s="14" t="s">
        <v>33</v>
      </c>
      <c r="AX639" s="14" t="s">
        <v>77</v>
      </c>
      <c r="AY639" s="265" t="s">
        <v>148</v>
      </c>
    </row>
    <row r="640" s="13" customFormat="1">
      <c r="A640" s="13"/>
      <c r="B640" s="245"/>
      <c r="C640" s="246"/>
      <c r="D640" s="240" t="s">
        <v>159</v>
      </c>
      <c r="E640" s="247" t="s">
        <v>1</v>
      </c>
      <c r="F640" s="248" t="s">
        <v>184</v>
      </c>
      <c r="G640" s="246"/>
      <c r="H640" s="247" t="s">
        <v>1</v>
      </c>
      <c r="I640" s="249"/>
      <c r="J640" s="246"/>
      <c r="K640" s="246"/>
      <c r="L640" s="250"/>
      <c r="M640" s="251"/>
      <c r="N640" s="252"/>
      <c r="O640" s="252"/>
      <c r="P640" s="252"/>
      <c r="Q640" s="252"/>
      <c r="R640" s="252"/>
      <c r="S640" s="252"/>
      <c r="T640" s="25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4" t="s">
        <v>159</v>
      </c>
      <c r="AU640" s="254" t="s">
        <v>87</v>
      </c>
      <c r="AV640" s="13" t="s">
        <v>85</v>
      </c>
      <c r="AW640" s="13" t="s">
        <v>33</v>
      </c>
      <c r="AX640" s="13" t="s">
        <v>77</v>
      </c>
      <c r="AY640" s="254" t="s">
        <v>148</v>
      </c>
    </row>
    <row r="641" s="14" customFormat="1">
      <c r="A641" s="14"/>
      <c r="B641" s="255"/>
      <c r="C641" s="256"/>
      <c r="D641" s="240" t="s">
        <v>159</v>
      </c>
      <c r="E641" s="257" t="s">
        <v>1</v>
      </c>
      <c r="F641" s="258" t="s">
        <v>1601</v>
      </c>
      <c r="G641" s="256"/>
      <c r="H641" s="259">
        <v>7.6440000000000001</v>
      </c>
      <c r="I641" s="260"/>
      <c r="J641" s="256"/>
      <c r="K641" s="256"/>
      <c r="L641" s="261"/>
      <c r="M641" s="262"/>
      <c r="N641" s="263"/>
      <c r="O641" s="263"/>
      <c r="P641" s="263"/>
      <c r="Q641" s="263"/>
      <c r="R641" s="263"/>
      <c r="S641" s="263"/>
      <c r="T641" s="26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5" t="s">
        <v>159</v>
      </c>
      <c r="AU641" s="265" t="s">
        <v>87</v>
      </c>
      <c r="AV641" s="14" t="s">
        <v>87</v>
      </c>
      <c r="AW641" s="14" t="s">
        <v>33</v>
      </c>
      <c r="AX641" s="14" t="s">
        <v>77</v>
      </c>
      <c r="AY641" s="265" t="s">
        <v>148</v>
      </c>
    </row>
    <row r="642" s="13" customFormat="1">
      <c r="A642" s="13"/>
      <c r="B642" s="245"/>
      <c r="C642" s="246"/>
      <c r="D642" s="240" t="s">
        <v>159</v>
      </c>
      <c r="E642" s="247" t="s">
        <v>1</v>
      </c>
      <c r="F642" s="248" t="s">
        <v>178</v>
      </c>
      <c r="G642" s="246"/>
      <c r="H642" s="247" t="s">
        <v>1</v>
      </c>
      <c r="I642" s="249"/>
      <c r="J642" s="246"/>
      <c r="K642" s="246"/>
      <c r="L642" s="250"/>
      <c r="M642" s="251"/>
      <c r="N642" s="252"/>
      <c r="O642" s="252"/>
      <c r="P642" s="252"/>
      <c r="Q642" s="252"/>
      <c r="R642" s="252"/>
      <c r="S642" s="252"/>
      <c r="T642" s="25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4" t="s">
        <v>159</v>
      </c>
      <c r="AU642" s="254" t="s">
        <v>87</v>
      </c>
      <c r="AV642" s="13" t="s">
        <v>85</v>
      </c>
      <c r="AW642" s="13" t="s">
        <v>33</v>
      </c>
      <c r="AX642" s="13" t="s">
        <v>77</v>
      </c>
      <c r="AY642" s="254" t="s">
        <v>148</v>
      </c>
    </row>
    <row r="643" s="14" customFormat="1">
      <c r="A643" s="14"/>
      <c r="B643" s="255"/>
      <c r="C643" s="256"/>
      <c r="D643" s="240" t="s">
        <v>159</v>
      </c>
      <c r="E643" s="257" t="s">
        <v>1</v>
      </c>
      <c r="F643" s="258" t="s">
        <v>1634</v>
      </c>
      <c r="G643" s="256"/>
      <c r="H643" s="259">
        <v>12.516</v>
      </c>
      <c r="I643" s="260"/>
      <c r="J643" s="256"/>
      <c r="K643" s="256"/>
      <c r="L643" s="261"/>
      <c r="M643" s="262"/>
      <c r="N643" s="263"/>
      <c r="O643" s="263"/>
      <c r="P643" s="263"/>
      <c r="Q643" s="263"/>
      <c r="R643" s="263"/>
      <c r="S643" s="263"/>
      <c r="T643" s="26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5" t="s">
        <v>159</v>
      </c>
      <c r="AU643" s="265" t="s">
        <v>87</v>
      </c>
      <c r="AV643" s="14" t="s">
        <v>87</v>
      </c>
      <c r="AW643" s="14" t="s">
        <v>33</v>
      </c>
      <c r="AX643" s="14" t="s">
        <v>77</v>
      </c>
      <c r="AY643" s="265" t="s">
        <v>148</v>
      </c>
    </row>
    <row r="644" s="13" customFormat="1">
      <c r="A644" s="13"/>
      <c r="B644" s="245"/>
      <c r="C644" s="246"/>
      <c r="D644" s="240" t="s">
        <v>159</v>
      </c>
      <c r="E644" s="247" t="s">
        <v>1</v>
      </c>
      <c r="F644" s="248" t="s">
        <v>181</v>
      </c>
      <c r="G644" s="246"/>
      <c r="H644" s="247" t="s">
        <v>1</v>
      </c>
      <c r="I644" s="249"/>
      <c r="J644" s="246"/>
      <c r="K644" s="246"/>
      <c r="L644" s="250"/>
      <c r="M644" s="251"/>
      <c r="N644" s="252"/>
      <c r="O644" s="252"/>
      <c r="P644" s="252"/>
      <c r="Q644" s="252"/>
      <c r="R644" s="252"/>
      <c r="S644" s="252"/>
      <c r="T644" s="25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4" t="s">
        <v>159</v>
      </c>
      <c r="AU644" s="254" t="s">
        <v>87</v>
      </c>
      <c r="AV644" s="13" t="s">
        <v>85</v>
      </c>
      <c r="AW644" s="13" t="s">
        <v>33</v>
      </c>
      <c r="AX644" s="13" t="s">
        <v>77</v>
      </c>
      <c r="AY644" s="254" t="s">
        <v>148</v>
      </c>
    </row>
    <row r="645" s="14" customFormat="1">
      <c r="A645" s="14"/>
      <c r="B645" s="255"/>
      <c r="C645" s="256"/>
      <c r="D645" s="240" t="s">
        <v>159</v>
      </c>
      <c r="E645" s="257" t="s">
        <v>1</v>
      </c>
      <c r="F645" s="258" t="s">
        <v>1635</v>
      </c>
      <c r="G645" s="256"/>
      <c r="H645" s="259">
        <v>12.276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5" t="s">
        <v>159</v>
      </c>
      <c r="AU645" s="265" t="s">
        <v>87</v>
      </c>
      <c r="AV645" s="14" t="s">
        <v>87</v>
      </c>
      <c r="AW645" s="14" t="s">
        <v>33</v>
      </c>
      <c r="AX645" s="14" t="s">
        <v>77</v>
      </c>
      <c r="AY645" s="265" t="s">
        <v>148</v>
      </c>
    </row>
    <row r="646" s="16" customFormat="1">
      <c r="A646" s="16"/>
      <c r="B646" s="277"/>
      <c r="C646" s="278"/>
      <c r="D646" s="240" t="s">
        <v>159</v>
      </c>
      <c r="E646" s="279" t="s">
        <v>1</v>
      </c>
      <c r="F646" s="280" t="s">
        <v>185</v>
      </c>
      <c r="G646" s="278"/>
      <c r="H646" s="281">
        <v>96.144000000000005</v>
      </c>
      <c r="I646" s="282"/>
      <c r="J646" s="278"/>
      <c r="K646" s="278"/>
      <c r="L646" s="283"/>
      <c r="M646" s="284"/>
      <c r="N646" s="285"/>
      <c r="O646" s="285"/>
      <c r="P646" s="285"/>
      <c r="Q646" s="285"/>
      <c r="R646" s="285"/>
      <c r="S646" s="285"/>
      <c r="T646" s="28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T646" s="287" t="s">
        <v>159</v>
      </c>
      <c r="AU646" s="287" t="s">
        <v>87</v>
      </c>
      <c r="AV646" s="16" t="s">
        <v>155</v>
      </c>
      <c r="AW646" s="16" t="s">
        <v>33</v>
      </c>
      <c r="AX646" s="16" t="s">
        <v>85</v>
      </c>
      <c r="AY646" s="287" t="s">
        <v>148</v>
      </c>
    </row>
    <row r="647" s="2" customFormat="1" ht="24.15" customHeight="1">
      <c r="A647" s="39"/>
      <c r="B647" s="40"/>
      <c r="C647" s="227" t="s">
        <v>519</v>
      </c>
      <c r="D647" s="227" t="s">
        <v>150</v>
      </c>
      <c r="E647" s="228" t="s">
        <v>501</v>
      </c>
      <c r="F647" s="229" t="s">
        <v>502</v>
      </c>
      <c r="G647" s="230" t="s">
        <v>273</v>
      </c>
      <c r="H647" s="231">
        <v>96.144000000000005</v>
      </c>
      <c r="I647" s="232"/>
      <c r="J647" s="233">
        <f>ROUND(I647*H647,2)</f>
        <v>0</v>
      </c>
      <c r="K647" s="229" t="s">
        <v>154</v>
      </c>
      <c r="L647" s="45"/>
      <c r="M647" s="234" t="s">
        <v>1</v>
      </c>
      <c r="N647" s="235" t="s">
        <v>42</v>
      </c>
      <c r="O647" s="92"/>
      <c r="P647" s="236">
        <f>O647*H647</f>
        <v>0</v>
      </c>
      <c r="Q647" s="236">
        <v>0.00031</v>
      </c>
      <c r="R647" s="236">
        <f>Q647*H647</f>
        <v>0.02980464</v>
      </c>
      <c r="S647" s="236">
        <v>0</v>
      </c>
      <c r="T647" s="237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8" t="s">
        <v>155</v>
      </c>
      <c r="AT647" s="238" t="s">
        <v>150</v>
      </c>
      <c r="AU647" s="238" t="s">
        <v>87</v>
      </c>
      <c r="AY647" s="18" t="s">
        <v>148</v>
      </c>
      <c r="BE647" s="239">
        <f>IF(N647="základní",J647,0)</f>
        <v>0</v>
      </c>
      <c r="BF647" s="239">
        <f>IF(N647="snížená",J647,0)</f>
        <v>0</v>
      </c>
      <c r="BG647" s="239">
        <f>IF(N647="zákl. přenesená",J647,0)</f>
        <v>0</v>
      </c>
      <c r="BH647" s="239">
        <f>IF(N647="sníž. přenesená",J647,0)</f>
        <v>0</v>
      </c>
      <c r="BI647" s="239">
        <f>IF(N647="nulová",J647,0)</f>
        <v>0</v>
      </c>
      <c r="BJ647" s="18" t="s">
        <v>85</v>
      </c>
      <c r="BK647" s="239">
        <f>ROUND(I647*H647,2)</f>
        <v>0</v>
      </c>
      <c r="BL647" s="18" t="s">
        <v>155</v>
      </c>
      <c r="BM647" s="238" t="s">
        <v>1653</v>
      </c>
    </row>
    <row r="648" s="13" customFormat="1">
      <c r="A648" s="13"/>
      <c r="B648" s="245"/>
      <c r="C648" s="246"/>
      <c r="D648" s="240" t="s">
        <v>159</v>
      </c>
      <c r="E648" s="247" t="s">
        <v>1</v>
      </c>
      <c r="F648" s="248" t="s">
        <v>255</v>
      </c>
      <c r="G648" s="246"/>
      <c r="H648" s="247" t="s">
        <v>1</v>
      </c>
      <c r="I648" s="249"/>
      <c r="J648" s="246"/>
      <c r="K648" s="246"/>
      <c r="L648" s="250"/>
      <c r="M648" s="251"/>
      <c r="N648" s="252"/>
      <c r="O648" s="252"/>
      <c r="P648" s="252"/>
      <c r="Q648" s="252"/>
      <c r="R648" s="252"/>
      <c r="S648" s="252"/>
      <c r="T648" s="25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4" t="s">
        <v>159</v>
      </c>
      <c r="AU648" s="254" t="s">
        <v>87</v>
      </c>
      <c r="AV648" s="13" t="s">
        <v>85</v>
      </c>
      <c r="AW648" s="13" t="s">
        <v>33</v>
      </c>
      <c r="AX648" s="13" t="s">
        <v>77</v>
      </c>
      <c r="AY648" s="254" t="s">
        <v>148</v>
      </c>
    </row>
    <row r="649" s="13" customFormat="1">
      <c r="A649" s="13"/>
      <c r="B649" s="245"/>
      <c r="C649" s="246"/>
      <c r="D649" s="240" t="s">
        <v>159</v>
      </c>
      <c r="E649" s="247" t="s">
        <v>1</v>
      </c>
      <c r="F649" s="248" t="s">
        <v>504</v>
      </c>
      <c r="G649" s="246"/>
      <c r="H649" s="247" t="s">
        <v>1</v>
      </c>
      <c r="I649" s="249"/>
      <c r="J649" s="246"/>
      <c r="K649" s="246"/>
      <c r="L649" s="250"/>
      <c r="M649" s="251"/>
      <c r="N649" s="252"/>
      <c r="O649" s="252"/>
      <c r="P649" s="252"/>
      <c r="Q649" s="252"/>
      <c r="R649" s="252"/>
      <c r="S649" s="252"/>
      <c r="T649" s="25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4" t="s">
        <v>159</v>
      </c>
      <c r="AU649" s="254" t="s">
        <v>87</v>
      </c>
      <c r="AV649" s="13" t="s">
        <v>85</v>
      </c>
      <c r="AW649" s="13" t="s">
        <v>33</v>
      </c>
      <c r="AX649" s="13" t="s">
        <v>77</v>
      </c>
      <c r="AY649" s="254" t="s">
        <v>148</v>
      </c>
    </row>
    <row r="650" s="13" customFormat="1">
      <c r="A650" s="13"/>
      <c r="B650" s="245"/>
      <c r="C650" s="246"/>
      <c r="D650" s="240" t="s">
        <v>159</v>
      </c>
      <c r="E650" s="247" t="s">
        <v>1</v>
      </c>
      <c r="F650" s="248" t="s">
        <v>178</v>
      </c>
      <c r="G650" s="246"/>
      <c r="H650" s="247" t="s">
        <v>1</v>
      </c>
      <c r="I650" s="249"/>
      <c r="J650" s="246"/>
      <c r="K650" s="246"/>
      <c r="L650" s="250"/>
      <c r="M650" s="251"/>
      <c r="N650" s="252"/>
      <c r="O650" s="252"/>
      <c r="P650" s="252"/>
      <c r="Q650" s="252"/>
      <c r="R650" s="252"/>
      <c r="S650" s="252"/>
      <c r="T650" s="25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4" t="s">
        <v>159</v>
      </c>
      <c r="AU650" s="254" t="s">
        <v>87</v>
      </c>
      <c r="AV650" s="13" t="s">
        <v>85</v>
      </c>
      <c r="AW650" s="13" t="s">
        <v>33</v>
      </c>
      <c r="AX650" s="13" t="s">
        <v>77</v>
      </c>
      <c r="AY650" s="254" t="s">
        <v>148</v>
      </c>
    </row>
    <row r="651" s="14" customFormat="1">
      <c r="A651" s="14"/>
      <c r="B651" s="255"/>
      <c r="C651" s="256"/>
      <c r="D651" s="240" t="s">
        <v>159</v>
      </c>
      <c r="E651" s="257" t="s">
        <v>1</v>
      </c>
      <c r="F651" s="258" t="s">
        <v>1632</v>
      </c>
      <c r="G651" s="256"/>
      <c r="H651" s="259">
        <v>32.82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5" t="s">
        <v>159</v>
      </c>
      <c r="AU651" s="265" t="s">
        <v>87</v>
      </c>
      <c r="AV651" s="14" t="s">
        <v>87</v>
      </c>
      <c r="AW651" s="14" t="s">
        <v>33</v>
      </c>
      <c r="AX651" s="14" t="s">
        <v>77</v>
      </c>
      <c r="AY651" s="265" t="s">
        <v>148</v>
      </c>
    </row>
    <row r="652" s="13" customFormat="1">
      <c r="A652" s="13"/>
      <c r="B652" s="245"/>
      <c r="C652" s="246"/>
      <c r="D652" s="240" t="s">
        <v>159</v>
      </c>
      <c r="E652" s="247" t="s">
        <v>1</v>
      </c>
      <c r="F652" s="248" t="s">
        <v>181</v>
      </c>
      <c r="G652" s="246"/>
      <c r="H652" s="247" t="s">
        <v>1</v>
      </c>
      <c r="I652" s="249"/>
      <c r="J652" s="246"/>
      <c r="K652" s="246"/>
      <c r="L652" s="250"/>
      <c r="M652" s="251"/>
      <c r="N652" s="252"/>
      <c r="O652" s="252"/>
      <c r="P652" s="252"/>
      <c r="Q652" s="252"/>
      <c r="R652" s="252"/>
      <c r="S652" s="252"/>
      <c r="T652" s="25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4" t="s">
        <v>159</v>
      </c>
      <c r="AU652" s="254" t="s">
        <v>87</v>
      </c>
      <c r="AV652" s="13" t="s">
        <v>85</v>
      </c>
      <c r="AW652" s="13" t="s">
        <v>33</v>
      </c>
      <c r="AX652" s="13" t="s">
        <v>77</v>
      </c>
      <c r="AY652" s="254" t="s">
        <v>148</v>
      </c>
    </row>
    <row r="653" s="14" customFormat="1">
      <c r="A653" s="14"/>
      <c r="B653" s="255"/>
      <c r="C653" s="256"/>
      <c r="D653" s="240" t="s">
        <v>159</v>
      </c>
      <c r="E653" s="257" t="s">
        <v>1</v>
      </c>
      <c r="F653" s="258" t="s">
        <v>1633</v>
      </c>
      <c r="G653" s="256"/>
      <c r="H653" s="259">
        <v>30.888000000000002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5" t="s">
        <v>159</v>
      </c>
      <c r="AU653" s="265" t="s">
        <v>87</v>
      </c>
      <c r="AV653" s="14" t="s">
        <v>87</v>
      </c>
      <c r="AW653" s="14" t="s">
        <v>33</v>
      </c>
      <c r="AX653" s="14" t="s">
        <v>77</v>
      </c>
      <c r="AY653" s="265" t="s">
        <v>148</v>
      </c>
    </row>
    <row r="654" s="13" customFormat="1">
      <c r="A654" s="13"/>
      <c r="B654" s="245"/>
      <c r="C654" s="246"/>
      <c r="D654" s="240" t="s">
        <v>159</v>
      </c>
      <c r="E654" s="247" t="s">
        <v>1</v>
      </c>
      <c r="F654" s="248" t="s">
        <v>184</v>
      </c>
      <c r="G654" s="246"/>
      <c r="H654" s="247" t="s">
        <v>1</v>
      </c>
      <c r="I654" s="249"/>
      <c r="J654" s="246"/>
      <c r="K654" s="246"/>
      <c r="L654" s="250"/>
      <c r="M654" s="251"/>
      <c r="N654" s="252"/>
      <c r="O654" s="252"/>
      <c r="P654" s="252"/>
      <c r="Q654" s="252"/>
      <c r="R654" s="252"/>
      <c r="S654" s="252"/>
      <c r="T654" s="25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4" t="s">
        <v>159</v>
      </c>
      <c r="AU654" s="254" t="s">
        <v>87</v>
      </c>
      <c r="AV654" s="13" t="s">
        <v>85</v>
      </c>
      <c r="AW654" s="13" t="s">
        <v>33</v>
      </c>
      <c r="AX654" s="13" t="s">
        <v>77</v>
      </c>
      <c r="AY654" s="254" t="s">
        <v>148</v>
      </c>
    </row>
    <row r="655" s="14" customFormat="1">
      <c r="A655" s="14"/>
      <c r="B655" s="255"/>
      <c r="C655" s="256"/>
      <c r="D655" s="240" t="s">
        <v>159</v>
      </c>
      <c r="E655" s="257" t="s">
        <v>1</v>
      </c>
      <c r="F655" s="258" t="s">
        <v>1601</v>
      </c>
      <c r="G655" s="256"/>
      <c r="H655" s="259">
        <v>7.6440000000000001</v>
      </c>
      <c r="I655" s="260"/>
      <c r="J655" s="256"/>
      <c r="K655" s="256"/>
      <c r="L655" s="261"/>
      <c r="M655" s="262"/>
      <c r="N655" s="263"/>
      <c r="O655" s="263"/>
      <c r="P655" s="263"/>
      <c r="Q655" s="263"/>
      <c r="R655" s="263"/>
      <c r="S655" s="263"/>
      <c r="T655" s="26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5" t="s">
        <v>159</v>
      </c>
      <c r="AU655" s="265" t="s">
        <v>87</v>
      </c>
      <c r="AV655" s="14" t="s">
        <v>87</v>
      </c>
      <c r="AW655" s="14" t="s">
        <v>33</v>
      </c>
      <c r="AX655" s="14" t="s">
        <v>77</v>
      </c>
      <c r="AY655" s="265" t="s">
        <v>148</v>
      </c>
    </row>
    <row r="656" s="13" customFormat="1">
      <c r="A656" s="13"/>
      <c r="B656" s="245"/>
      <c r="C656" s="246"/>
      <c r="D656" s="240" t="s">
        <v>159</v>
      </c>
      <c r="E656" s="247" t="s">
        <v>1</v>
      </c>
      <c r="F656" s="248" t="s">
        <v>178</v>
      </c>
      <c r="G656" s="246"/>
      <c r="H656" s="247" t="s">
        <v>1</v>
      </c>
      <c r="I656" s="249"/>
      <c r="J656" s="246"/>
      <c r="K656" s="246"/>
      <c r="L656" s="250"/>
      <c r="M656" s="251"/>
      <c r="N656" s="252"/>
      <c r="O656" s="252"/>
      <c r="P656" s="252"/>
      <c r="Q656" s="252"/>
      <c r="R656" s="252"/>
      <c r="S656" s="252"/>
      <c r="T656" s="25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4" t="s">
        <v>159</v>
      </c>
      <c r="AU656" s="254" t="s">
        <v>87</v>
      </c>
      <c r="AV656" s="13" t="s">
        <v>85</v>
      </c>
      <c r="AW656" s="13" t="s">
        <v>33</v>
      </c>
      <c r="AX656" s="13" t="s">
        <v>77</v>
      </c>
      <c r="AY656" s="254" t="s">
        <v>148</v>
      </c>
    </row>
    <row r="657" s="14" customFormat="1">
      <c r="A657" s="14"/>
      <c r="B657" s="255"/>
      <c r="C657" s="256"/>
      <c r="D657" s="240" t="s">
        <v>159</v>
      </c>
      <c r="E657" s="257" t="s">
        <v>1</v>
      </c>
      <c r="F657" s="258" t="s">
        <v>1634</v>
      </c>
      <c r="G657" s="256"/>
      <c r="H657" s="259">
        <v>12.516</v>
      </c>
      <c r="I657" s="260"/>
      <c r="J657" s="256"/>
      <c r="K657" s="256"/>
      <c r="L657" s="261"/>
      <c r="M657" s="262"/>
      <c r="N657" s="263"/>
      <c r="O657" s="263"/>
      <c r="P657" s="263"/>
      <c r="Q657" s="263"/>
      <c r="R657" s="263"/>
      <c r="S657" s="263"/>
      <c r="T657" s="26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5" t="s">
        <v>159</v>
      </c>
      <c r="AU657" s="265" t="s">
        <v>87</v>
      </c>
      <c r="AV657" s="14" t="s">
        <v>87</v>
      </c>
      <c r="AW657" s="14" t="s">
        <v>33</v>
      </c>
      <c r="AX657" s="14" t="s">
        <v>77</v>
      </c>
      <c r="AY657" s="265" t="s">
        <v>148</v>
      </c>
    </row>
    <row r="658" s="13" customFormat="1">
      <c r="A658" s="13"/>
      <c r="B658" s="245"/>
      <c r="C658" s="246"/>
      <c r="D658" s="240" t="s">
        <v>159</v>
      </c>
      <c r="E658" s="247" t="s">
        <v>1</v>
      </c>
      <c r="F658" s="248" t="s">
        <v>181</v>
      </c>
      <c r="G658" s="246"/>
      <c r="H658" s="247" t="s">
        <v>1</v>
      </c>
      <c r="I658" s="249"/>
      <c r="J658" s="246"/>
      <c r="K658" s="246"/>
      <c r="L658" s="250"/>
      <c r="M658" s="251"/>
      <c r="N658" s="252"/>
      <c r="O658" s="252"/>
      <c r="P658" s="252"/>
      <c r="Q658" s="252"/>
      <c r="R658" s="252"/>
      <c r="S658" s="252"/>
      <c r="T658" s="25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4" t="s">
        <v>159</v>
      </c>
      <c r="AU658" s="254" t="s">
        <v>87</v>
      </c>
      <c r="AV658" s="13" t="s">
        <v>85</v>
      </c>
      <c r="AW658" s="13" t="s">
        <v>33</v>
      </c>
      <c r="AX658" s="13" t="s">
        <v>77</v>
      </c>
      <c r="AY658" s="254" t="s">
        <v>148</v>
      </c>
    </row>
    <row r="659" s="14" customFormat="1">
      <c r="A659" s="14"/>
      <c r="B659" s="255"/>
      <c r="C659" s="256"/>
      <c r="D659" s="240" t="s">
        <v>159</v>
      </c>
      <c r="E659" s="257" t="s">
        <v>1</v>
      </c>
      <c r="F659" s="258" t="s">
        <v>1635</v>
      </c>
      <c r="G659" s="256"/>
      <c r="H659" s="259">
        <v>12.276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5" t="s">
        <v>159</v>
      </c>
      <c r="AU659" s="265" t="s">
        <v>87</v>
      </c>
      <c r="AV659" s="14" t="s">
        <v>87</v>
      </c>
      <c r="AW659" s="14" t="s">
        <v>33</v>
      </c>
      <c r="AX659" s="14" t="s">
        <v>77</v>
      </c>
      <c r="AY659" s="265" t="s">
        <v>148</v>
      </c>
    </row>
    <row r="660" s="16" customFormat="1">
      <c r="A660" s="16"/>
      <c r="B660" s="277"/>
      <c r="C660" s="278"/>
      <c r="D660" s="240" t="s">
        <v>159</v>
      </c>
      <c r="E660" s="279" t="s">
        <v>1</v>
      </c>
      <c r="F660" s="280" t="s">
        <v>185</v>
      </c>
      <c r="G660" s="278"/>
      <c r="H660" s="281">
        <v>96.144000000000005</v>
      </c>
      <c r="I660" s="282"/>
      <c r="J660" s="278"/>
      <c r="K660" s="278"/>
      <c r="L660" s="283"/>
      <c r="M660" s="284"/>
      <c r="N660" s="285"/>
      <c r="O660" s="285"/>
      <c r="P660" s="285"/>
      <c r="Q660" s="285"/>
      <c r="R660" s="285"/>
      <c r="S660" s="285"/>
      <c r="T660" s="28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87" t="s">
        <v>159</v>
      </c>
      <c r="AU660" s="287" t="s">
        <v>87</v>
      </c>
      <c r="AV660" s="16" t="s">
        <v>155</v>
      </c>
      <c r="AW660" s="16" t="s">
        <v>33</v>
      </c>
      <c r="AX660" s="16" t="s">
        <v>85</v>
      </c>
      <c r="AY660" s="287" t="s">
        <v>148</v>
      </c>
    </row>
    <row r="661" s="2" customFormat="1" ht="33" customHeight="1">
      <c r="A661" s="39"/>
      <c r="B661" s="40"/>
      <c r="C661" s="227" t="s">
        <v>525</v>
      </c>
      <c r="D661" s="227" t="s">
        <v>150</v>
      </c>
      <c r="E661" s="228" t="s">
        <v>520</v>
      </c>
      <c r="F661" s="229" t="s">
        <v>521</v>
      </c>
      <c r="G661" s="230" t="s">
        <v>273</v>
      </c>
      <c r="H661" s="231">
        <v>96.144000000000005</v>
      </c>
      <c r="I661" s="232"/>
      <c r="J661" s="233">
        <f>ROUND(I661*H661,2)</f>
        <v>0</v>
      </c>
      <c r="K661" s="229" t="s">
        <v>154</v>
      </c>
      <c r="L661" s="45"/>
      <c r="M661" s="234" t="s">
        <v>1</v>
      </c>
      <c r="N661" s="235" t="s">
        <v>42</v>
      </c>
      <c r="O661" s="92"/>
      <c r="P661" s="236">
        <f>O661*H661</f>
        <v>0</v>
      </c>
      <c r="Q661" s="236">
        <v>0.10373</v>
      </c>
      <c r="R661" s="236">
        <f>Q661*H661</f>
        <v>9.9730171200000015</v>
      </c>
      <c r="S661" s="236">
        <v>0</v>
      </c>
      <c r="T661" s="237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8" t="s">
        <v>155</v>
      </c>
      <c r="AT661" s="238" t="s">
        <v>150</v>
      </c>
      <c r="AU661" s="238" t="s">
        <v>87</v>
      </c>
      <c r="AY661" s="18" t="s">
        <v>148</v>
      </c>
      <c r="BE661" s="239">
        <f>IF(N661="základní",J661,0)</f>
        <v>0</v>
      </c>
      <c r="BF661" s="239">
        <f>IF(N661="snížená",J661,0)</f>
        <v>0</v>
      </c>
      <c r="BG661" s="239">
        <f>IF(N661="zákl. přenesená",J661,0)</f>
        <v>0</v>
      </c>
      <c r="BH661" s="239">
        <f>IF(N661="sníž. přenesená",J661,0)</f>
        <v>0</v>
      </c>
      <c r="BI661" s="239">
        <f>IF(N661="nulová",J661,0)</f>
        <v>0</v>
      </c>
      <c r="BJ661" s="18" t="s">
        <v>85</v>
      </c>
      <c r="BK661" s="239">
        <f>ROUND(I661*H661,2)</f>
        <v>0</v>
      </c>
      <c r="BL661" s="18" t="s">
        <v>155</v>
      </c>
      <c r="BM661" s="238" t="s">
        <v>1654</v>
      </c>
    </row>
    <row r="662" s="13" customFormat="1">
      <c r="A662" s="13"/>
      <c r="B662" s="245"/>
      <c r="C662" s="246"/>
      <c r="D662" s="240" t="s">
        <v>159</v>
      </c>
      <c r="E662" s="247" t="s">
        <v>1</v>
      </c>
      <c r="F662" s="248" t="s">
        <v>255</v>
      </c>
      <c r="G662" s="246"/>
      <c r="H662" s="247" t="s">
        <v>1</v>
      </c>
      <c r="I662" s="249"/>
      <c r="J662" s="246"/>
      <c r="K662" s="246"/>
      <c r="L662" s="250"/>
      <c r="M662" s="251"/>
      <c r="N662" s="252"/>
      <c r="O662" s="252"/>
      <c r="P662" s="252"/>
      <c r="Q662" s="252"/>
      <c r="R662" s="252"/>
      <c r="S662" s="252"/>
      <c r="T662" s="25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4" t="s">
        <v>159</v>
      </c>
      <c r="AU662" s="254" t="s">
        <v>87</v>
      </c>
      <c r="AV662" s="13" t="s">
        <v>85</v>
      </c>
      <c r="AW662" s="13" t="s">
        <v>33</v>
      </c>
      <c r="AX662" s="13" t="s">
        <v>77</v>
      </c>
      <c r="AY662" s="254" t="s">
        <v>148</v>
      </c>
    </row>
    <row r="663" s="13" customFormat="1">
      <c r="A663" s="13"/>
      <c r="B663" s="245"/>
      <c r="C663" s="246"/>
      <c r="D663" s="240" t="s">
        <v>159</v>
      </c>
      <c r="E663" s="247" t="s">
        <v>1</v>
      </c>
      <c r="F663" s="248" t="s">
        <v>523</v>
      </c>
      <c r="G663" s="246"/>
      <c r="H663" s="247" t="s">
        <v>1</v>
      </c>
      <c r="I663" s="249"/>
      <c r="J663" s="246"/>
      <c r="K663" s="246"/>
      <c r="L663" s="250"/>
      <c r="M663" s="251"/>
      <c r="N663" s="252"/>
      <c r="O663" s="252"/>
      <c r="P663" s="252"/>
      <c r="Q663" s="252"/>
      <c r="R663" s="252"/>
      <c r="S663" s="252"/>
      <c r="T663" s="25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4" t="s">
        <v>159</v>
      </c>
      <c r="AU663" s="254" t="s">
        <v>87</v>
      </c>
      <c r="AV663" s="13" t="s">
        <v>85</v>
      </c>
      <c r="AW663" s="13" t="s">
        <v>33</v>
      </c>
      <c r="AX663" s="13" t="s">
        <v>77</v>
      </c>
      <c r="AY663" s="254" t="s">
        <v>148</v>
      </c>
    </row>
    <row r="664" s="13" customFormat="1">
      <c r="A664" s="13"/>
      <c r="B664" s="245"/>
      <c r="C664" s="246"/>
      <c r="D664" s="240" t="s">
        <v>159</v>
      </c>
      <c r="E664" s="247" t="s">
        <v>1</v>
      </c>
      <c r="F664" s="248" t="s">
        <v>178</v>
      </c>
      <c r="G664" s="246"/>
      <c r="H664" s="247" t="s">
        <v>1</v>
      </c>
      <c r="I664" s="249"/>
      <c r="J664" s="246"/>
      <c r="K664" s="246"/>
      <c r="L664" s="250"/>
      <c r="M664" s="251"/>
      <c r="N664" s="252"/>
      <c r="O664" s="252"/>
      <c r="P664" s="252"/>
      <c r="Q664" s="252"/>
      <c r="R664" s="252"/>
      <c r="S664" s="252"/>
      <c r="T664" s="25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4" t="s">
        <v>159</v>
      </c>
      <c r="AU664" s="254" t="s">
        <v>87</v>
      </c>
      <c r="AV664" s="13" t="s">
        <v>85</v>
      </c>
      <c r="AW664" s="13" t="s">
        <v>33</v>
      </c>
      <c r="AX664" s="13" t="s">
        <v>77</v>
      </c>
      <c r="AY664" s="254" t="s">
        <v>148</v>
      </c>
    </row>
    <row r="665" s="14" customFormat="1">
      <c r="A665" s="14"/>
      <c r="B665" s="255"/>
      <c r="C665" s="256"/>
      <c r="D665" s="240" t="s">
        <v>159</v>
      </c>
      <c r="E665" s="257" t="s">
        <v>1</v>
      </c>
      <c r="F665" s="258" t="s">
        <v>1632</v>
      </c>
      <c r="G665" s="256"/>
      <c r="H665" s="259">
        <v>32.82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5" t="s">
        <v>159</v>
      </c>
      <c r="AU665" s="265" t="s">
        <v>87</v>
      </c>
      <c r="AV665" s="14" t="s">
        <v>87</v>
      </c>
      <c r="AW665" s="14" t="s">
        <v>33</v>
      </c>
      <c r="AX665" s="14" t="s">
        <v>77</v>
      </c>
      <c r="AY665" s="265" t="s">
        <v>148</v>
      </c>
    </row>
    <row r="666" s="13" customFormat="1">
      <c r="A666" s="13"/>
      <c r="B666" s="245"/>
      <c r="C666" s="246"/>
      <c r="D666" s="240" t="s">
        <v>159</v>
      </c>
      <c r="E666" s="247" t="s">
        <v>1</v>
      </c>
      <c r="F666" s="248" t="s">
        <v>181</v>
      </c>
      <c r="G666" s="246"/>
      <c r="H666" s="247" t="s">
        <v>1</v>
      </c>
      <c r="I666" s="249"/>
      <c r="J666" s="246"/>
      <c r="K666" s="246"/>
      <c r="L666" s="250"/>
      <c r="M666" s="251"/>
      <c r="N666" s="252"/>
      <c r="O666" s="252"/>
      <c r="P666" s="252"/>
      <c r="Q666" s="252"/>
      <c r="R666" s="252"/>
      <c r="S666" s="252"/>
      <c r="T666" s="25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4" t="s">
        <v>159</v>
      </c>
      <c r="AU666" s="254" t="s">
        <v>87</v>
      </c>
      <c r="AV666" s="13" t="s">
        <v>85</v>
      </c>
      <c r="AW666" s="13" t="s">
        <v>33</v>
      </c>
      <c r="AX666" s="13" t="s">
        <v>77</v>
      </c>
      <c r="AY666" s="254" t="s">
        <v>148</v>
      </c>
    </row>
    <row r="667" s="14" customFormat="1">
      <c r="A667" s="14"/>
      <c r="B667" s="255"/>
      <c r="C667" s="256"/>
      <c r="D667" s="240" t="s">
        <v>159</v>
      </c>
      <c r="E667" s="257" t="s">
        <v>1</v>
      </c>
      <c r="F667" s="258" t="s">
        <v>1633</v>
      </c>
      <c r="G667" s="256"/>
      <c r="H667" s="259">
        <v>30.888000000000002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5" t="s">
        <v>159</v>
      </c>
      <c r="AU667" s="265" t="s">
        <v>87</v>
      </c>
      <c r="AV667" s="14" t="s">
        <v>87</v>
      </c>
      <c r="AW667" s="14" t="s">
        <v>33</v>
      </c>
      <c r="AX667" s="14" t="s">
        <v>77</v>
      </c>
      <c r="AY667" s="265" t="s">
        <v>148</v>
      </c>
    </row>
    <row r="668" s="13" customFormat="1">
      <c r="A668" s="13"/>
      <c r="B668" s="245"/>
      <c r="C668" s="246"/>
      <c r="D668" s="240" t="s">
        <v>159</v>
      </c>
      <c r="E668" s="247" t="s">
        <v>1</v>
      </c>
      <c r="F668" s="248" t="s">
        <v>184</v>
      </c>
      <c r="G668" s="246"/>
      <c r="H668" s="247" t="s">
        <v>1</v>
      </c>
      <c r="I668" s="249"/>
      <c r="J668" s="246"/>
      <c r="K668" s="246"/>
      <c r="L668" s="250"/>
      <c r="M668" s="251"/>
      <c r="N668" s="252"/>
      <c r="O668" s="252"/>
      <c r="P668" s="252"/>
      <c r="Q668" s="252"/>
      <c r="R668" s="252"/>
      <c r="S668" s="252"/>
      <c r="T668" s="25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4" t="s">
        <v>159</v>
      </c>
      <c r="AU668" s="254" t="s">
        <v>87</v>
      </c>
      <c r="AV668" s="13" t="s">
        <v>85</v>
      </c>
      <c r="AW668" s="13" t="s">
        <v>33</v>
      </c>
      <c r="AX668" s="13" t="s">
        <v>77</v>
      </c>
      <c r="AY668" s="254" t="s">
        <v>148</v>
      </c>
    </row>
    <row r="669" s="14" customFormat="1">
      <c r="A669" s="14"/>
      <c r="B669" s="255"/>
      <c r="C669" s="256"/>
      <c r="D669" s="240" t="s">
        <v>159</v>
      </c>
      <c r="E669" s="257" t="s">
        <v>1</v>
      </c>
      <c r="F669" s="258" t="s">
        <v>1601</v>
      </c>
      <c r="G669" s="256"/>
      <c r="H669" s="259">
        <v>7.6440000000000001</v>
      </c>
      <c r="I669" s="260"/>
      <c r="J669" s="256"/>
      <c r="K669" s="256"/>
      <c r="L669" s="261"/>
      <c r="M669" s="262"/>
      <c r="N669" s="263"/>
      <c r="O669" s="263"/>
      <c r="P669" s="263"/>
      <c r="Q669" s="263"/>
      <c r="R669" s="263"/>
      <c r="S669" s="263"/>
      <c r="T669" s="26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5" t="s">
        <v>159</v>
      </c>
      <c r="AU669" s="265" t="s">
        <v>87</v>
      </c>
      <c r="AV669" s="14" t="s">
        <v>87</v>
      </c>
      <c r="AW669" s="14" t="s">
        <v>33</v>
      </c>
      <c r="AX669" s="14" t="s">
        <v>77</v>
      </c>
      <c r="AY669" s="265" t="s">
        <v>148</v>
      </c>
    </row>
    <row r="670" s="13" customFormat="1">
      <c r="A670" s="13"/>
      <c r="B670" s="245"/>
      <c r="C670" s="246"/>
      <c r="D670" s="240" t="s">
        <v>159</v>
      </c>
      <c r="E670" s="247" t="s">
        <v>1</v>
      </c>
      <c r="F670" s="248" t="s">
        <v>178</v>
      </c>
      <c r="G670" s="246"/>
      <c r="H670" s="247" t="s">
        <v>1</v>
      </c>
      <c r="I670" s="249"/>
      <c r="J670" s="246"/>
      <c r="K670" s="246"/>
      <c r="L670" s="250"/>
      <c r="M670" s="251"/>
      <c r="N670" s="252"/>
      <c r="O670" s="252"/>
      <c r="P670" s="252"/>
      <c r="Q670" s="252"/>
      <c r="R670" s="252"/>
      <c r="S670" s="252"/>
      <c r="T670" s="25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4" t="s">
        <v>159</v>
      </c>
      <c r="AU670" s="254" t="s">
        <v>87</v>
      </c>
      <c r="AV670" s="13" t="s">
        <v>85</v>
      </c>
      <c r="AW670" s="13" t="s">
        <v>33</v>
      </c>
      <c r="AX670" s="13" t="s">
        <v>77</v>
      </c>
      <c r="AY670" s="254" t="s">
        <v>148</v>
      </c>
    </row>
    <row r="671" s="14" customFormat="1">
      <c r="A671" s="14"/>
      <c r="B671" s="255"/>
      <c r="C671" s="256"/>
      <c r="D671" s="240" t="s">
        <v>159</v>
      </c>
      <c r="E671" s="257" t="s">
        <v>1</v>
      </c>
      <c r="F671" s="258" t="s">
        <v>1634</v>
      </c>
      <c r="G671" s="256"/>
      <c r="H671" s="259">
        <v>12.516</v>
      </c>
      <c r="I671" s="260"/>
      <c r="J671" s="256"/>
      <c r="K671" s="256"/>
      <c r="L671" s="261"/>
      <c r="M671" s="262"/>
      <c r="N671" s="263"/>
      <c r="O671" s="263"/>
      <c r="P671" s="263"/>
      <c r="Q671" s="263"/>
      <c r="R671" s="263"/>
      <c r="S671" s="263"/>
      <c r="T671" s="26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5" t="s">
        <v>159</v>
      </c>
      <c r="AU671" s="265" t="s">
        <v>87</v>
      </c>
      <c r="AV671" s="14" t="s">
        <v>87</v>
      </c>
      <c r="AW671" s="14" t="s">
        <v>33</v>
      </c>
      <c r="AX671" s="14" t="s">
        <v>77</v>
      </c>
      <c r="AY671" s="265" t="s">
        <v>148</v>
      </c>
    </row>
    <row r="672" s="13" customFormat="1">
      <c r="A672" s="13"/>
      <c r="B672" s="245"/>
      <c r="C672" s="246"/>
      <c r="D672" s="240" t="s">
        <v>159</v>
      </c>
      <c r="E672" s="247" t="s">
        <v>1</v>
      </c>
      <c r="F672" s="248" t="s">
        <v>181</v>
      </c>
      <c r="G672" s="246"/>
      <c r="H672" s="247" t="s">
        <v>1</v>
      </c>
      <c r="I672" s="249"/>
      <c r="J672" s="246"/>
      <c r="K672" s="246"/>
      <c r="L672" s="250"/>
      <c r="M672" s="251"/>
      <c r="N672" s="252"/>
      <c r="O672" s="252"/>
      <c r="P672" s="252"/>
      <c r="Q672" s="252"/>
      <c r="R672" s="252"/>
      <c r="S672" s="252"/>
      <c r="T672" s="25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4" t="s">
        <v>159</v>
      </c>
      <c r="AU672" s="254" t="s">
        <v>87</v>
      </c>
      <c r="AV672" s="13" t="s">
        <v>85</v>
      </c>
      <c r="AW672" s="13" t="s">
        <v>33</v>
      </c>
      <c r="AX672" s="13" t="s">
        <v>77</v>
      </c>
      <c r="AY672" s="254" t="s">
        <v>148</v>
      </c>
    </row>
    <row r="673" s="14" customFormat="1">
      <c r="A673" s="14"/>
      <c r="B673" s="255"/>
      <c r="C673" s="256"/>
      <c r="D673" s="240" t="s">
        <v>159</v>
      </c>
      <c r="E673" s="257" t="s">
        <v>1</v>
      </c>
      <c r="F673" s="258" t="s">
        <v>1635</v>
      </c>
      <c r="G673" s="256"/>
      <c r="H673" s="259">
        <v>12.276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5" t="s">
        <v>159</v>
      </c>
      <c r="AU673" s="265" t="s">
        <v>87</v>
      </c>
      <c r="AV673" s="14" t="s">
        <v>87</v>
      </c>
      <c r="AW673" s="14" t="s">
        <v>33</v>
      </c>
      <c r="AX673" s="14" t="s">
        <v>77</v>
      </c>
      <c r="AY673" s="265" t="s">
        <v>148</v>
      </c>
    </row>
    <row r="674" s="16" customFormat="1">
      <c r="A674" s="16"/>
      <c r="B674" s="277"/>
      <c r="C674" s="278"/>
      <c r="D674" s="240" t="s">
        <v>159</v>
      </c>
      <c r="E674" s="279" t="s">
        <v>1</v>
      </c>
      <c r="F674" s="280" t="s">
        <v>185</v>
      </c>
      <c r="G674" s="278"/>
      <c r="H674" s="281">
        <v>96.144000000000005</v>
      </c>
      <c r="I674" s="282"/>
      <c r="J674" s="278"/>
      <c r="K674" s="278"/>
      <c r="L674" s="283"/>
      <c r="M674" s="284"/>
      <c r="N674" s="285"/>
      <c r="O674" s="285"/>
      <c r="P674" s="285"/>
      <c r="Q674" s="285"/>
      <c r="R674" s="285"/>
      <c r="S674" s="285"/>
      <c r="T674" s="28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T674" s="287" t="s">
        <v>159</v>
      </c>
      <c r="AU674" s="287" t="s">
        <v>87</v>
      </c>
      <c r="AV674" s="16" t="s">
        <v>155</v>
      </c>
      <c r="AW674" s="16" t="s">
        <v>33</v>
      </c>
      <c r="AX674" s="16" t="s">
        <v>85</v>
      </c>
      <c r="AY674" s="287" t="s">
        <v>148</v>
      </c>
    </row>
    <row r="675" s="2" customFormat="1" ht="24.15" customHeight="1">
      <c r="A675" s="39"/>
      <c r="B675" s="40"/>
      <c r="C675" s="227" t="s">
        <v>531</v>
      </c>
      <c r="D675" s="227" t="s">
        <v>150</v>
      </c>
      <c r="E675" s="228" t="s">
        <v>1655</v>
      </c>
      <c r="F675" s="229" t="s">
        <v>1656</v>
      </c>
      <c r="G675" s="230" t="s">
        <v>273</v>
      </c>
      <c r="H675" s="231">
        <v>37.152000000000001</v>
      </c>
      <c r="I675" s="232"/>
      <c r="J675" s="233">
        <f>ROUND(I675*H675,2)</f>
        <v>0</v>
      </c>
      <c r="K675" s="229" t="s">
        <v>154</v>
      </c>
      <c r="L675" s="45"/>
      <c r="M675" s="234" t="s">
        <v>1</v>
      </c>
      <c r="N675" s="235" t="s">
        <v>42</v>
      </c>
      <c r="O675" s="92"/>
      <c r="P675" s="236">
        <f>O675*H675</f>
        <v>0</v>
      </c>
      <c r="Q675" s="236">
        <v>0</v>
      </c>
      <c r="R675" s="236">
        <f>Q675*H675</f>
        <v>0</v>
      </c>
      <c r="S675" s="236">
        <v>0</v>
      </c>
      <c r="T675" s="237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8" t="s">
        <v>155</v>
      </c>
      <c r="AT675" s="238" t="s">
        <v>150</v>
      </c>
      <c r="AU675" s="238" t="s">
        <v>87</v>
      </c>
      <c r="AY675" s="18" t="s">
        <v>148</v>
      </c>
      <c r="BE675" s="239">
        <f>IF(N675="základní",J675,0)</f>
        <v>0</v>
      </c>
      <c r="BF675" s="239">
        <f>IF(N675="snížená",J675,0)</f>
        <v>0</v>
      </c>
      <c r="BG675" s="239">
        <f>IF(N675="zákl. přenesená",J675,0)</f>
        <v>0</v>
      </c>
      <c r="BH675" s="239">
        <f>IF(N675="sníž. přenesená",J675,0)</f>
        <v>0</v>
      </c>
      <c r="BI675" s="239">
        <f>IF(N675="nulová",J675,0)</f>
        <v>0</v>
      </c>
      <c r="BJ675" s="18" t="s">
        <v>85</v>
      </c>
      <c r="BK675" s="239">
        <f>ROUND(I675*H675,2)</f>
        <v>0</v>
      </c>
      <c r="BL675" s="18" t="s">
        <v>155</v>
      </c>
      <c r="BM675" s="238" t="s">
        <v>1657</v>
      </c>
    </row>
    <row r="676" s="13" customFormat="1">
      <c r="A676" s="13"/>
      <c r="B676" s="245"/>
      <c r="C676" s="246"/>
      <c r="D676" s="240" t="s">
        <v>159</v>
      </c>
      <c r="E676" s="247" t="s">
        <v>1</v>
      </c>
      <c r="F676" s="248" t="s">
        <v>1636</v>
      </c>
      <c r="G676" s="246"/>
      <c r="H676" s="247" t="s">
        <v>1</v>
      </c>
      <c r="I676" s="249"/>
      <c r="J676" s="246"/>
      <c r="K676" s="246"/>
      <c r="L676" s="250"/>
      <c r="M676" s="251"/>
      <c r="N676" s="252"/>
      <c r="O676" s="252"/>
      <c r="P676" s="252"/>
      <c r="Q676" s="252"/>
      <c r="R676" s="252"/>
      <c r="S676" s="252"/>
      <c r="T676" s="25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54" t="s">
        <v>159</v>
      </c>
      <c r="AU676" s="254" t="s">
        <v>87</v>
      </c>
      <c r="AV676" s="13" t="s">
        <v>85</v>
      </c>
      <c r="AW676" s="13" t="s">
        <v>33</v>
      </c>
      <c r="AX676" s="13" t="s">
        <v>77</v>
      </c>
      <c r="AY676" s="254" t="s">
        <v>148</v>
      </c>
    </row>
    <row r="677" s="13" customFormat="1">
      <c r="A677" s="13"/>
      <c r="B677" s="245"/>
      <c r="C677" s="246"/>
      <c r="D677" s="240" t="s">
        <v>159</v>
      </c>
      <c r="E677" s="247" t="s">
        <v>1</v>
      </c>
      <c r="F677" s="248" t="s">
        <v>374</v>
      </c>
      <c r="G677" s="246"/>
      <c r="H677" s="247" t="s">
        <v>1</v>
      </c>
      <c r="I677" s="249"/>
      <c r="J677" s="246"/>
      <c r="K677" s="246"/>
      <c r="L677" s="250"/>
      <c r="M677" s="251"/>
      <c r="N677" s="252"/>
      <c r="O677" s="252"/>
      <c r="P677" s="252"/>
      <c r="Q677" s="252"/>
      <c r="R677" s="252"/>
      <c r="S677" s="252"/>
      <c r="T677" s="25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54" t="s">
        <v>159</v>
      </c>
      <c r="AU677" s="254" t="s">
        <v>87</v>
      </c>
      <c r="AV677" s="13" t="s">
        <v>85</v>
      </c>
      <c r="AW677" s="13" t="s">
        <v>33</v>
      </c>
      <c r="AX677" s="13" t="s">
        <v>77</v>
      </c>
      <c r="AY677" s="254" t="s">
        <v>148</v>
      </c>
    </row>
    <row r="678" s="13" customFormat="1">
      <c r="A678" s="13"/>
      <c r="B678" s="245"/>
      <c r="C678" s="246"/>
      <c r="D678" s="240" t="s">
        <v>159</v>
      </c>
      <c r="E678" s="247" t="s">
        <v>1</v>
      </c>
      <c r="F678" s="248" t="s">
        <v>178</v>
      </c>
      <c r="G678" s="246"/>
      <c r="H678" s="247" t="s">
        <v>1</v>
      </c>
      <c r="I678" s="249"/>
      <c r="J678" s="246"/>
      <c r="K678" s="246"/>
      <c r="L678" s="250"/>
      <c r="M678" s="251"/>
      <c r="N678" s="252"/>
      <c r="O678" s="252"/>
      <c r="P678" s="252"/>
      <c r="Q678" s="252"/>
      <c r="R678" s="252"/>
      <c r="S678" s="252"/>
      <c r="T678" s="25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54" t="s">
        <v>159</v>
      </c>
      <c r="AU678" s="254" t="s">
        <v>87</v>
      </c>
      <c r="AV678" s="13" t="s">
        <v>85</v>
      </c>
      <c r="AW678" s="13" t="s">
        <v>33</v>
      </c>
      <c r="AX678" s="13" t="s">
        <v>77</v>
      </c>
      <c r="AY678" s="254" t="s">
        <v>148</v>
      </c>
    </row>
    <row r="679" s="14" customFormat="1">
      <c r="A679" s="14"/>
      <c r="B679" s="255"/>
      <c r="C679" s="256"/>
      <c r="D679" s="240" t="s">
        <v>159</v>
      </c>
      <c r="E679" s="257" t="s">
        <v>1</v>
      </c>
      <c r="F679" s="258" t="s">
        <v>1637</v>
      </c>
      <c r="G679" s="256"/>
      <c r="H679" s="259">
        <v>13.188000000000001</v>
      </c>
      <c r="I679" s="260"/>
      <c r="J679" s="256"/>
      <c r="K679" s="256"/>
      <c r="L679" s="261"/>
      <c r="M679" s="262"/>
      <c r="N679" s="263"/>
      <c r="O679" s="263"/>
      <c r="P679" s="263"/>
      <c r="Q679" s="263"/>
      <c r="R679" s="263"/>
      <c r="S679" s="263"/>
      <c r="T679" s="26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5" t="s">
        <v>159</v>
      </c>
      <c r="AU679" s="265" t="s">
        <v>87</v>
      </c>
      <c r="AV679" s="14" t="s">
        <v>87</v>
      </c>
      <c r="AW679" s="14" t="s">
        <v>33</v>
      </c>
      <c r="AX679" s="14" t="s">
        <v>77</v>
      </c>
      <c r="AY679" s="265" t="s">
        <v>148</v>
      </c>
    </row>
    <row r="680" s="13" customFormat="1">
      <c r="A680" s="13"/>
      <c r="B680" s="245"/>
      <c r="C680" s="246"/>
      <c r="D680" s="240" t="s">
        <v>159</v>
      </c>
      <c r="E680" s="247" t="s">
        <v>1</v>
      </c>
      <c r="F680" s="248" t="s">
        <v>181</v>
      </c>
      <c r="G680" s="246"/>
      <c r="H680" s="247" t="s">
        <v>1</v>
      </c>
      <c r="I680" s="249"/>
      <c r="J680" s="246"/>
      <c r="K680" s="246"/>
      <c r="L680" s="250"/>
      <c r="M680" s="251"/>
      <c r="N680" s="252"/>
      <c r="O680" s="252"/>
      <c r="P680" s="252"/>
      <c r="Q680" s="252"/>
      <c r="R680" s="252"/>
      <c r="S680" s="252"/>
      <c r="T680" s="25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4" t="s">
        <v>159</v>
      </c>
      <c r="AU680" s="254" t="s">
        <v>87</v>
      </c>
      <c r="AV680" s="13" t="s">
        <v>85</v>
      </c>
      <c r="AW680" s="13" t="s">
        <v>33</v>
      </c>
      <c r="AX680" s="13" t="s">
        <v>77</v>
      </c>
      <c r="AY680" s="254" t="s">
        <v>148</v>
      </c>
    </row>
    <row r="681" s="14" customFormat="1">
      <c r="A681" s="14"/>
      <c r="B681" s="255"/>
      <c r="C681" s="256"/>
      <c r="D681" s="240" t="s">
        <v>159</v>
      </c>
      <c r="E681" s="257" t="s">
        <v>1</v>
      </c>
      <c r="F681" s="258" t="s">
        <v>1638</v>
      </c>
      <c r="G681" s="256"/>
      <c r="H681" s="259">
        <v>10.140000000000001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5" t="s">
        <v>159</v>
      </c>
      <c r="AU681" s="265" t="s">
        <v>87</v>
      </c>
      <c r="AV681" s="14" t="s">
        <v>87</v>
      </c>
      <c r="AW681" s="14" t="s">
        <v>33</v>
      </c>
      <c r="AX681" s="14" t="s">
        <v>77</v>
      </c>
      <c r="AY681" s="265" t="s">
        <v>148</v>
      </c>
    </row>
    <row r="682" s="13" customFormat="1">
      <c r="A682" s="13"/>
      <c r="B682" s="245"/>
      <c r="C682" s="246"/>
      <c r="D682" s="240" t="s">
        <v>159</v>
      </c>
      <c r="E682" s="247" t="s">
        <v>1</v>
      </c>
      <c r="F682" s="248" t="s">
        <v>178</v>
      </c>
      <c r="G682" s="246"/>
      <c r="H682" s="247" t="s">
        <v>1</v>
      </c>
      <c r="I682" s="249"/>
      <c r="J682" s="246"/>
      <c r="K682" s="246"/>
      <c r="L682" s="250"/>
      <c r="M682" s="251"/>
      <c r="N682" s="252"/>
      <c r="O682" s="252"/>
      <c r="P682" s="252"/>
      <c r="Q682" s="252"/>
      <c r="R682" s="252"/>
      <c r="S682" s="252"/>
      <c r="T682" s="25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54" t="s">
        <v>159</v>
      </c>
      <c r="AU682" s="254" t="s">
        <v>87</v>
      </c>
      <c r="AV682" s="13" t="s">
        <v>85</v>
      </c>
      <c r="AW682" s="13" t="s">
        <v>33</v>
      </c>
      <c r="AX682" s="13" t="s">
        <v>77</v>
      </c>
      <c r="AY682" s="254" t="s">
        <v>148</v>
      </c>
    </row>
    <row r="683" s="14" customFormat="1">
      <c r="A683" s="14"/>
      <c r="B683" s="255"/>
      <c r="C683" s="256"/>
      <c r="D683" s="240" t="s">
        <v>159</v>
      </c>
      <c r="E683" s="257" t="s">
        <v>1</v>
      </c>
      <c r="F683" s="258" t="s">
        <v>1639</v>
      </c>
      <c r="G683" s="256"/>
      <c r="H683" s="259">
        <v>9.0239999999999991</v>
      </c>
      <c r="I683" s="260"/>
      <c r="J683" s="256"/>
      <c r="K683" s="256"/>
      <c r="L683" s="261"/>
      <c r="M683" s="262"/>
      <c r="N683" s="263"/>
      <c r="O683" s="263"/>
      <c r="P683" s="263"/>
      <c r="Q683" s="263"/>
      <c r="R683" s="263"/>
      <c r="S683" s="263"/>
      <c r="T683" s="26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5" t="s">
        <v>159</v>
      </c>
      <c r="AU683" s="265" t="s">
        <v>87</v>
      </c>
      <c r="AV683" s="14" t="s">
        <v>87</v>
      </c>
      <c r="AW683" s="14" t="s">
        <v>33</v>
      </c>
      <c r="AX683" s="14" t="s">
        <v>77</v>
      </c>
      <c r="AY683" s="265" t="s">
        <v>148</v>
      </c>
    </row>
    <row r="684" s="13" customFormat="1">
      <c r="A684" s="13"/>
      <c r="B684" s="245"/>
      <c r="C684" s="246"/>
      <c r="D684" s="240" t="s">
        <v>159</v>
      </c>
      <c r="E684" s="247" t="s">
        <v>1</v>
      </c>
      <c r="F684" s="248" t="s">
        <v>181</v>
      </c>
      <c r="G684" s="246"/>
      <c r="H684" s="247" t="s">
        <v>1</v>
      </c>
      <c r="I684" s="249"/>
      <c r="J684" s="246"/>
      <c r="K684" s="246"/>
      <c r="L684" s="250"/>
      <c r="M684" s="251"/>
      <c r="N684" s="252"/>
      <c r="O684" s="252"/>
      <c r="P684" s="252"/>
      <c r="Q684" s="252"/>
      <c r="R684" s="252"/>
      <c r="S684" s="252"/>
      <c r="T684" s="25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4" t="s">
        <v>159</v>
      </c>
      <c r="AU684" s="254" t="s">
        <v>87</v>
      </c>
      <c r="AV684" s="13" t="s">
        <v>85</v>
      </c>
      <c r="AW684" s="13" t="s">
        <v>33</v>
      </c>
      <c r="AX684" s="13" t="s">
        <v>77</v>
      </c>
      <c r="AY684" s="254" t="s">
        <v>148</v>
      </c>
    </row>
    <row r="685" s="14" customFormat="1">
      <c r="A685" s="14"/>
      <c r="B685" s="255"/>
      <c r="C685" s="256"/>
      <c r="D685" s="240" t="s">
        <v>159</v>
      </c>
      <c r="E685" s="257" t="s">
        <v>1</v>
      </c>
      <c r="F685" s="258" t="s">
        <v>1640</v>
      </c>
      <c r="G685" s="256"/>
      <c r="H685" s="259">
        <v>4.7999999999999998</v>
      </c>
      <c r="I685" s="260"/>
      <c r="J685" s="256"/>
      <c r="K685" s="256"/>
      <c r="L685" s="261"/>
      <c r="M685" s="262"/>
      <c r="N685" s="263"/>
      <c r="O685" s="263"/>
      <c r="P685" s="263"/>
      <c r="Q685" s="263"/>
      <c r="R685" s="263"/>
      <c r="S685" s="263"/>
      <c r="T685" s="26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5" t="s">
        <v>159</v>
      </c>
      <c r="AU685" s="265" t="s">
        <v>87</v>
      </c>
      <c r="AV685" s="14" t="s">
        <v>87</v>
      </c>
      <c r="AW685" s="14" t="s">
        <v>33</v>
      </c>
      <c r="AX685" s="14" t="s">
        <v>77</v>
      </c>
      <c r="AY685" s="265" t="s">
        <v>148</v>
      </c>
    </row>
    <row r="686" s="16" customFormat="1">
      <c r="A686" s="16"/>
      <c r="B686" s="277"/>
      <c r="C686" s="278"/>
      <c r="D686" s="240" t="s">
        <v>159</v>
      </c>
      <c r="E686" s="279" t="s">
        <v>1</v>
      </c>
      <c r="F686" s="280" t="s">
        <v>185</v>
      </c>
      <c r="G686" s="278"/>
      <c r="H686" s="281">
        <v>37.152000000000001</v>
      </c>
      <c r="I686" s="282"/>
      <c r="J686" s="278"/>
      <c r="K686" s="278"/>
      <c r="L686" s="283"/>
      <c r="M686" s="284"/>
      <c r="N686" s="285"/>
      <c r="O686" s="285"/>
      <c r="P686" s="285"/>
      <c r="Q686" s="285"/>
      <c r="R686" s="285"/>
      <c r="S686" s="285"/>
      <c r="T686" s="28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T686" s="287" t="s">
        <v>159</v>
      </c>
      <c r="AU686" s="287" t="s">
        <v>87</v>
      </c>
      <c r="AV686" s="16" t="s">
        <v>155</v>
      </c>
      <c r="AW686" s="16" t="s">
        <v>33</v>
      </c>
      <c r="AX686" s="16" t="s">
        <v>85</v>
      </c>
      <c r="AY686" s="287" t="s">
        <v>148</v>
      </c>
    </row>
    <row r="687" s="2" customFormat="1" ht="24.15" customHeight="1">
      <c r="A687" s="39"/>
      <c r="B687" s="40"/>
      <c r="C687" s="227" t="s">
        <v>537</v>
      </c>
      <c r="D687" s="227" t="s">
        <v>150</v>
      </c>
      <c r="E687" s="228" t="s">
        <v>1043</v>
      </c>
      <c r="F687" s="229" t="s">
        <v>1044</v>
      </c>
      <c r="G687" s="230" t="s">
        <v>273</v>
      </c>
      <c r="H687" s="231">
        <v>37.152000000000001</v>
      </c>
      <c r="I687" s="232"/>
      <c r="J687" s="233">
        <f>ROUND(I687*H687,2)</f>
        <v>0</v>
      </c>
      <c r="K687" s="229" t="s">
        <v>154</v>
      </c>
      <c r="L687" s="45"/>
      <c r="M687" s="234" t="s">
        <v>1</v>
      </c>
      <c r="N687" s="235" t="s">
        <v>42</v>
      </c>
      <c r="O687" s="92"/>
      <c r="P687" s="236">
        <f>O687*H687</f>
        <v>0</v>
      </c>
      <c r="Q687" s="236">
        <v>0</v>
      </c>
      <c r="R687" s="236">
        <f>Q687*H687</f>
        <v>0</v>
      </c>
      <c r="S687" s="236">
        <v>0</v>
      </c>
      <c r="T687" s="237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38" t="s">
        <v>155</v>
      </c>
      <c r="AT687" s="238" t="s">
        <v>150</v>
      </c>
      <c r="AU687" s="238" t="s">
        <v>87</v>
      </c>
      <c r="AY687" s="18" t="s">
        <v>148</v>
      </c>
      <c r="BE687" s="239">
        <f>IF(N687="základní",J687,0)</f>
        <v>0</v>
      </c>
      <c r="BF687" s="239">
        <f>IF(N687="snížená",J687,0)</f>
        <v>0</v>
      </c>
      <c r="BG687" s="239">
        <f>IF(N687="zákl. přenesená",J687,0)</f>
        <v>0</v>
      </c>
      <c r="BH687" s="239">
        <f>IF(N687="sníž. přenesená",J687,0)</f>
        <v>0</v>
      </c>
      <c r="BI687" s="239">
        <f>IF(N687="nulová",J687,0)</f>
        <v>0</v>
      </c>
      <c r="BJ687" s="18" t="s">
        <v>85</v>
      </c>
      <c r="BK687" s="239">
        <f>ROUND(I687*H687,2)</f>
        <v>0</v>
      </c>
      <c r="BL687" s="18" t="s">
        <v>155</v>
      </c>
      <c r="BM687" s="238" t="s">
        <v>1658</v>
      </c>
    </row>
    <row r="688" s="13" customFormat="1">
      <c r="A688" s="13"/>
      <c r="B688" s="245"/>
      <c r="C688" s="246"/>
      <c r="D688" s="240" t="s">
        <v>159</v>
      </c>
      <c r="E688" s="247" t="s">
        <v>1</v>
      </c>
      <c r="F688" s="248" t="s">
        <v>1636</v>
      </c>
      <c r="G688" s="246"/>
      <c r="H688" s="247" t="s">
        <v>1</v>
      </c>
      <c r="I688" s="249"/>
      <c r="J688" s="246"/>
      <c r="K688" s="246"/>
      <c r="L688" s="250"/>
      <c r="M688" s="251"/>
      <c r="N688" s="252"/>
      <c r="O688" s="252"/>
      <c r="P688" s="252"/>
      <c r="Q688" s="252"/>
      <c r="R688" s="252"/>
      <c r="S688" s="252"/>
      <c r="T688" s="25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54" t="s">
        <v>159</v>
      </c>
      <c r="AU688" s="254" t="s">
        <v>87</v>
      </c>
      <c r="AV688" s="13" t="s">
        <v>85</v>
      </c>
      <c r="AW688" s="13" t="s">
        <v>33</v>
      </c>
      <c r="AX688" s="13" t="s">
        <v>77</v>
      </c>
      <c r="AY688" s="254" t="s">
        <v>148</v>
      </c>
    </row>
    <row r="689" s="13" customFormat="1">
      <c r="A689" s="13"/>
      <c r="B689" s="245"/>
      <c r="C689" s="246"/>
      <c r="D689" s="240" t="s">
        <v>159</v>
      </c>
      <c r="E689" s="247" t="s">
        <v>1</v>
      </c>
      <c r="F689" s="248" t="s">
        <v>1659</v>
      </c>
      <c r="G689" s="246"/>
      <c r="H689" s="247" t="s">
        <v>1</v>
      </c>
      <c r="I689" s="249"/>
      <c r="J689" s="246"/>
      <c r="K689" s="246"/>
      <c r="L689" s="250"/>
      <c r="M689" s="251"/>
      <c r="N689" s="252"/>
      <c r="O689" s="252"/>
      <c r="P689" s="252"/>
      <c r="Q689" s="252"/>
      <c r="R689" s="252"/>
      <c r="S689" s="252"/>
      <c r="T689" s="25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4" t="s">
        <v>159</v>
      </c>
      <c r="AU689" s="254" t="s">
        <v>87</v>
      </c>
      <c r="AV689" s="13" t="s">
        <v>85</v>
      </c>
      <c r="AW689" s="13" t="s">
        <v>33</v>
      </c>
      <c r="AX689" s="13" t="s">
        <v>77</v>
      </c>
      <c r="AY689" s="254" t="s">
        <v>148</v>
      </c>
    </row>
    <row r="690" s="13" customFormat="1">
      <c r="A690" s="13"/>
      <c r="B690" s="245"/>
      <c r="C690" s="246"/>
      <c r="D690" s="240" t="s">
        <v>159</v>
      </c>
      <c r="E690" s="247" t="s">
        <v>1</v>
      </c>
      <c r="F690" s="248" t="s">
        <v>178</v>
      </c>
      <c r="G690" s="246"/>
      <c r="H690" s="247" t="s">
        <v>1</v>
      </c>
      <c r="I690" s="249"/>
      <c r="J690" s="246"/>
      <c r="K690" s="246"/>
      <c r="L690" s="250"/>
      <c r="M690" s="251"/>
      <c r="N690" s="252"/>
      <c r="O690" s="252"/>
      <c r="P690" s="252"/>
      <c r="Q690" s="252"/>
      <c r="R690" s="252"/>
      <c r="S690" s="252"/>
      <c r="T690" s="25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4" t="s">
        <v>159</v>
      </c>
      <c r="AU690" s="254" t="s">
        <v>87</v>
      </c>
      <c r="AV690" s="13" t="s">
        <v>85</v>
      </c>
      <c r="AW690" s="13" t="s">
        <v>33</v>
      </c>
      <c r="AX690" s="13" t="s">
        <v>77</v>
      </c>
      <c r="AY690" s="254" t="s">
        <v>148</v>
      </c>
    </row>
    <row r="691" s="14" customFormat="1">
      <c r="A691" s="14"/>
      <c r="B691" s="255"/>
      <c r="C691" s="256"/>
      <c r="D691" s="240" t="s">
        <v>159</v>
      </c>
      <c r="E691" s="257" t="s">
        <v>1</v>
      </c>
      <c r="F691" s="258" t="s">
        <v>1637</v>
      </c>
      <c r="G691" s="256"/>
      <c r="H691" s="259">
        <v>13.188000000000001</v>
      </c>
      <c r="I691" s="260"/>
      <c r="J691" s="256"/>
      <c r="K691" s="256"/>
      <c r="L691" s="261"/>
      <c r="M691" s="262"/>
      <c r="N691" s="263"/>
      <c r="O691" s="263"/>
      <c r="P691" s="263"/>
      <c r="Q691" s="263"/>
      <c r="R691" s="263"/>
      <c r="S691" s="263"/>
      <c r="T691" s="26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5" t="s">
        <v>159</v>
      </c>
      <c r="AU691" s="265" t="s">
        <v>87</v>
      </c>
      <c r="AV691" s="14" t="s">
        <v>87</v>
      </c>
      <c r="AW691" s="14" t="s">
        <v>33</v>
      </c>
      <c r="AX691" s="14" t="s">
        <v>77</v>
      </c>
      <c r="AY691" s="265" t="s">
        <v>148</v>
      </c>
    </row>
    <row r="692" s="13" customFormat="1">
      <c r="A692" s="13"/>
      <c r="B692" s="245"/>
      <c r="C692" s="246"/>
      <c r="D692" s="240" t="s">
        <v>159</v>
      </c>
      <c r="E692" s="247" t="s">
        <v>1</v>
      </c>
      <c r="F692" s="248" t="s">
        <v>181</v>
      </c>
      <c r="G692" s="246"/>
      <c r="H692" s="247" t="s">
        <v>1</v>
      </c>
      <c r="I692" s="249"/>
      <c r="J692" s="246"/>
      <c r="K692" s="246"/>
      <c r="L692" s="250"/>
      <c r="M692" s="251"/>
      <c r="N692" s="252"/>
      <c r="O692" s="252"/>
      <c r="P692" s="252"/>
      <c r="Q692" s="252"/>
      <c r="R692" s="252"/>
      <c r="S692" s="252"/>
      <c r="T692" s="25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54" t="s">
        <v>159</v>
      </c>
      <c r="AU692" s="254" t="s">
        <v>87</v>
      </c>
      <c r="AV692" s="13" t="s">
        <v>85</v>
      </c>
      <c r="AW692" s="13" t="s">
        <v>33</v>
      </c>
      <c r="AX692" s="13" t="s">
        <v>77</v>
      </c>
      <c r="AY692" s="254" t="s">
        <v>148</v>
      </c>
    </row>
    <row r="693" s="14" customFormat="1">
      <c r="A693" s="14"/>
      <c r="B693" s="255"/>
      <c r="C693" s="256"/>
      <c r="D693" s="240" t="s">
        <v>159</v>
      </c>
      <c r="E693" s="257" t="s">
        <v>1</v>
      </c>
      <c r="F693" s="258" t="s">
        <v>1638</v>
      </c>
      <c r="G693" s="256"/>
      <c r="H693" s="259">
        <v>10.140000000000001</v>
      </c>
      <c r="I693" s="260"/>
      <c r="J693" s="256"/>
      <c r="K693" s="256"/>
      <c r="L693" s="261"/>
      <c r="M693" s="262"/>
      <c r="N693" s="263"/>
      <c r="O693" s="263"/>
      <c r="P693" s="263"/>
      <c r="Q693" s="263"/>
      <c r="R693" s="263"/>
      <c r="S693" s="263"/>
      <c r="T693" s="26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65" t="s">
        <v>159</v>
      </c>
      <c r="AU693" s="265" t="s">
        <v>87</v>
      </c>
      <c r="AV693" s="14" t="s">
        <v>87</v>
      </c>
      <c r="AW693" s="14" t="s">
        <v>33</v>
      </c>
      <c r="AX693" s="14" t="s">
        <v>77</v>
      </c>
      <c r="AY693" s="265" t="s">
        <v>148</v>
      </c>
    </row>
    <row r="694" s="13" customFormat="1">
      <c r="A694" s="13"/>
      <c r="B694" s="245"/>
      <c r="C694" s="246"/>
      <c r="D694" s="240" t="s">
        <v>159</v>
      </c>
      <c r="E694" s="247" t="s">
        <v>1</v>
      </c>
      <c r="F694" s="248" t="s">
        <v>178</v>
      </c>
      <c r="G694" s="246"/>
      <c r="H694" s="247" t="s">
        <v>1</v>
      </c>
      <c r="I694" s="249"/>
      <c r="J694" s="246"/>
      <c r="K694" s="246"/>
      <c r="L694" s="250"/>
      <c r="M694" s="251"/>
      <c r="N694" s="252"/>
      <c r="O694" s="252"/>
      <c r="P694" s="252"/>
      <c r="Q694" s="252"/>
      <c r="R694" s="252"/>
      <c r="S694" s="252"/>
      <c r="T694" s="25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4" t="s">
        <v>159</v>
      </c>
      <c r="AU694" s="254" t="s">
        <v>87</v>
      </c>
      <c r="AV694" s="13" t="s">
        <v>85</v>
      </c>
      <c r="AW694" s="13" t="s">
        <v>33</v>
      </c>
      <c r="AX694" s="13" t="s">
        <v>77</v>
      </c>
      <c r="AY694" s="254" t="s">
        <v>148</v>
      </c>
    </row>
    <row r="695" s="14" customFormat="1">
      <c r="A695" s="14"/>
      <c r="B695" s="255"/>
      <c r="C695" s="256"/>
      <c r="D695" s="240" t="s">
        <v>159</v>
      </c>
      <c r="E695" s="257" t="s">
        <v>1</v>
      </c>
      <c r="F695" s="258" t="s">
        <v>1639</v>
      </c>
      <c r="G695" s="256"/>
      <c r="H695" s="259">
        <v>9.0239999999999991</v>
      </c>
      <c r="I695" s="260"/>
      <c r="J695" s="256"/>
      <c r="K695" s="256"/>
      <c r="L695" s="261"/>
      <c r="M695" s="262"/>
      <c r="N695" s="263"/>
      <c r="O695" s="263"/>
      <c r="P695" s="263"/>
      <c r="Q695" s="263"/>
      <c r="R695" s="263"/>
      <c r="S695" s="263"/>
      <c r="T695" s="26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5" t="s">
        <v>159</v>
      </c>
      <c r="AU695" s="265" t="s">
        <v>87</v>
      </c>
      <c r="AV695" s="14" t="s">
        <v>87</v>
      </c>
      <c r="AW695" s="14" t="s">
        <v>33</v>
      </c>
      <c r="AX695" s="14" t="s">
        <v>77</v>
      </c>
      <c r="AY695" s="265" t="s">
        <v>148</v>
      </c>
    </row>
    <row r="696" s="13" customFormat="1">
      <c r="A696" s="13"/>
      <c r="B696" s="245"/>
      <c r="C696" s="246"/>
      <c r="D696" s="240" t="s">
        <v>159</v>
      </c>
      <c r="E696" s="247" t="s">
        <v>1</v>
      </c>
      <c r="F696" s="248" t="s">
        <v>181</v>
      </c>
      <c r="G696" s="246"/>
      <c r="H696" s="247" t="s">
        <v>1</v>
      </c>
      <c r="I696" s="249"/>
      <c r="J696" s="246"/>
      <c r="K696" s="246"/>
      <c r="L696" s="250"/>
      <c r="M696" s="251"/>
      <c r="N696" s="252"/>
      <c r="O696" s="252"/>
      <c r="P696" s="252"/>
      <c r="Q696" s="252"/>
      <c r="R696" s="252"/>
      <c r="S696" s="252"/>
      <c r="T696" s="25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4" t="s">
        <v>159</v>
      </c>
      <c r="AU696" s="254" t="s">
        <v>87</v>
      </c>
      <c r="AV696" s="13" t="s">
        <v>85</v>
      </c>
      <c r="AW696" s="13" t="s">
        <v>33</v>
      </c>
      <c r="AX696" s="13" t="s">
        <v>77</v>
      </c>
      <c r="AY696" s="254" t="s">
        <v>148</v>
      </c>
    </row>
    <row r="697" s="14" customFormat="1">
      <c r="A697" s="14"/>
      <c r="B697" s="255"/>
      <c r="C697" s="256"/>
      <c r="D697" s="240" t="s">
        <v>159</v>
      </c>
      <c r="E697" s="257" t="s">
        <v>1</v>
      </c>
      <c r="F697" s="258" t="s">
        <v>1640</v>
      </c>
      <c r="G697" s="256"/>
      <c r="H697" s="259">
        <v>4.7999999999999998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5" t="s">
        <v>159</v>
      </c>
      <c r="AU697" s="265" t="s">
        <v>87</v>
      </c>
      <c r="AV697" s="14" t="s">
        <v>87</v>
      </c>
      <c r="AW697" s="14" t="s">
        <v>33</v>
      </c>
      <c r="AX697" s="14" t="s">
        <v>77</v>
      </c>
      <c r="AY697" s="265" t="s">
        <v>148</v>
      </c>
    </row>
    <row r="698" s="16" customFormat="1">
      <c r="A698" s="16"/>
      <c r="B698" s="277"/>
      <c r="C698" s="278"/>
      <c r="D698" s="240" t="s">
        <v>159</v>
      </c>
      <c r="E698" s="279" t="s">
        <v>1</v>
      </c>
      <c r="F698" s="280" t="s">
        <v>185</v>
      </c>
      <c r="G698" s="278"/>
      <c r="H698" s="281">
        <v>37.152000000000001</v>
      </c>
      <c r="I698" s="282"/>
      <c r="J698" s="278"/>
      <c r="K698" s="278"/>
      <c r="L698" s="283"/>
      <c r="M698" s="284"/>
      <c r="N698" s="285"/>
      <c r="O698" s="285"/>
      <c r="P698" s="285"/>
      <c r="Q698" s="285"/>
      <c r="R698" s="285"/>
      <c r="S698" s="285"/>
      <c r="T698" s="28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T698" s="287" t="s">
        <v>159</v>
      </c>
      <c r="AU698" s="287" t="s">
        <v>87</v>
      </c>
      <c r="AV698" s="16" t="s">
        <v>155</v>
      </c>
      <c r="AW698" s="16" t="s">
        <v>33</v>
      </c>
      <c r="AX698" s="16" t="s">
        <v>85</v>
      </c>
      <c r="AY698" s="287" t="s">
        <v>148</v>
      </c>
    </row>
    <row r="699" s="2" customFormat="1" ht="33" customHeight="1">
      <c r="A699" s="39"/>
      <c r="B699" s="40"/>
      <c r="C699" s="227" t="s">
        <v>543</v>
      </c>
      <c r="D699" s="227" t="s">
        <v>150</v>
      </c>
      <c r="E699" s="228" t="s">
        <v>1660</v>
      </c>
      <c r="F699" s="229" t="s">
        <v>1661</v>
      </c>
      <c r="G699" s="230" t="s">
        <v>273</v>
      </c>
      <c r="H699" s="231">
        <v>44.340000000000003</v>
      </c>
      <c r="I699" s="232"/>
      <c r="J699" s="233">
        <f>ROUND(I699*H699,2)</f>
        <v>0</v>
      </c>
      <c r="K699" s="229" t="s">
        <v>154</v>
      </c>
      <c r="L699" s="45"/>
      <c r="M699" s="234" t="s">
        <v>1</v>
      </c>
      <c r="N699" s="235" t="s">
        <v>42</v>
      </c>
      <c r="O699" s="92"/>
      <c r="P699" s="236">
        <f>O699*H699</f>
        <v>0</v>
      </c>
      <c r="Q699" s="236">
        <v>0.11162</v>
      </c>
      <c r="R699" s="236">
        <f>Q699*H699</f>
        <v>4.9492308000000005</v>
      </c>
      <c r="S699" s="236">
        <v>0</v>
      </c>
      <c r="T699" s="237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8" t="s">
        <v>155</v>
      </c>
      <c r="AT699" s="238" t="s">
        <v>150</v>
      </c>
      <c r="AU699" s="238" t="s">
        <v>87</v>
      </c>
      <c r="AY699" s="18" t="s">
        <v>148</v>
      </c>
      <c r="BE699" s="239">
        <f>IF(N699="základní",J699,0)</f>
        <v>0</v>
      </c>
      <c r="BF699" s="239">
        <f>IF(N699="snížená",J699,0)</f>
        <v>0</v>
      </c>
      <c r="BG699" s="239">
        <f>IF(N699="zákl. přenesená",J699,0)</f>
        <v>0</v>
      </c>
      <c r="BH699" s="239">
        <f>IF(N699="sníž. přenesená",J699,0)</f>
        <v>0</v>
      </c>
      <c r="BI699" s="239">
        <f>IF(N699="nulová",J699,0)</f>
        <v>0</v>
      </c>
      <c r="BJ699" s="18" t="s">
        <v>85</v>
      </c>
      <c r="BK699" s="239">
        <f>ROUND(I699*H699,2)</f>
        <v>0</v>
      </c>
      <c r="BL699" s="18" t="s">
        <v>155</v>
      </c>
      <c r="BM699" s="238" t="s">
        <v>1662</v>
      </c>
    </row>
    <row r="700" s="2" customFormat="1">
      <c r="A700" s="39"/>
      <c r="B700" s="40"/>
      <c r="C700" s="41"/>
      <c r="D700" s="240" t="s">
        <v>157</v>
      </c>
      <c r="E700" s="41"/>
      <c r="F700" s="241" t="s">
        <v>1663</v>
      </c>
      <c r="G700" s="41"/>
      <c r="H700" s="41"/>
      <c r="I700" s="242"/>
      <c r="J700" s="41"/>
      <c r="K700" s="41"/>
      <c r="L700" s="45"/>
      <c r="M700" s="243"/>
      <c r="N700" s="244"/>
      <c r="O700" s="92"/>
      <c r="P700" s="92"/>
      <c r="Q700" s="92"/>
      <c r="R700" s="92"/>
      <c r="S700" s="92"/>
      <c r="T700" s="93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157</v>
      </c>
      <c r="AU700" s="18" t="s">
        <v>87</v>
      </c>
    </row>
    <row r="701" s="13" customFormat="1">
      <c r="A701" s="13"/>
      <c r="B701" s="245"/>
      <c r="C701" s="246"/>
      <c r="D701" s="240" t="s">
        <v>159</v>
      </c>
      <c r="E701" s="247" t="s">
        <v>1</v>
      </c>
      <c r="F701" s="248" t="s">
        <v>1636</v>
      </c>
      <c r="G701" s="246"/>
      <c r="H701" s="247" t="s">
        <v>1</v>
      </c>
      <c r="I701" s="249"/>
      <c r="J701" s="246"/>
      <c r="K701" s="246"/>
      <c r="L701" s="250"/>
      <c r="M701" s="251"/>
      <c r="N701" s="252"/>
      <c r="O701" s="252"/>
      <c r="P701" s="252"/>
      <c r="Q701" s="252"/>
      <c r="R701" s="252"/>
      <c r="S701" s="252"/>
      <c r="T701" s="25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4" t="s">
        <v>159</v>
      </c>
      <c r="AU701" s="254" t="s">
        <v>87</v>
      </c>
      <c r="AV701" s="13" t="s">
        <v>85</v>
      </c>
      <c r="AW701" s="13" t="s">
        <v>33</v>
      </c>
      <c r="AX701" s="13" t="s">
        <v>77</v>
      </c>
      <c r="AY701" s="254" t="s">
        <v>148</v>
      </c>
    </row>
    <row r="702" s="13" customFormat="1">
      <c r="A702" s="13"/>
      <c r="B702" s="245"/>
      <c r="C702" s="246"/>
      <c r="D702" s="240" t="s">
        <v>159</v>
      </c>
      <c r="E702" s="247" t="s">
        <v>1</v>
      </c>
      <c r="F702" s="248" t="s">
        <v>1664</v>
      </c>
      <c r="G702" s="246"/>
      <c r="H702" s="247" t="s">
        <v>1</v>
      </c>
      <c r="I702" s="249"/>
      <c r="J702" s="246"/>
      <c r="K702" s="246"/>
      <c r="L702" s="250"/>
      <c r="M702" s="251"/>
      <c r="N702" s="252"/>
      <c r="O702" s="252"/>
      <c r="P702" s="252"/>
      <c r="Q702" s="252"/>
      <c r="R702" s="252"/>
      <c r="S702" s="252"/>
      <c r="T702" s="25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4" t="s">
        <v>159</v>
      </c>
      <c r="AU702" s="254" t="s">
        <v>87</v>
      </c>
      <c r="AV702" s="13" t="s">
        <v>85</v>
      </c>
      <c r="AW702" s="13" t="s">
        <v>33</v>
      </c>
      <c r="AX702" s="13" t="s">
        <v>77</v>
      </c>
      <c r="AY702" s="254" t="s">
        <v>148</v>
      </c>
    </row>
    <row r="703" s="13" customFormat="1">
      <c r="A703" s="13"/>
      <c r="B703" s="245"/>
      <c r="C703" s="246"/>
      <c r="D703" s="240" t="s">
        <v>159</v>
      </c>
      <c r="E703" s="247" t="s">
        <v>1</v>
      </c>
      <c r="F703" s="248" t="s">
        <v>178</v>
      </c>
      <c r="G703" s="246"/>
      <c r="H703" s="247" t="s">
        <v>1</v>
      </c>
      <c r="I703" s="249"/>
      <c r="J703" s="246"/>
      <c r="K703" s="246"/>
      <c r="L703" s="250"/>
      <c r="M703" s="251"/>
      <c r="N703" s="252"/>
      <c r="O703" s="252"/>
      <c r="P703" s="252"/>
      <c r="Q703" s="252"/>
      <c r="R703" s="252"/>
      <c r="S703" s="252"/>
      <c r="T703" s="25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4" t="s">
        <v>159</v>
      </c>
      <c r="AU703" s="254" t="s">
        <v>87</v>
      </c>
      <c r="AV703" s="13" t="s">
        <v>85</v>
      </c>
      <c r="AW703" s="13" t="s">
        <v>33</v>
      </c>
      <c r="AX703" s="13" t="s">
        <v>77</v>
      </c>
      <c r="AY703" s="254" t="s">
        <v>148</v>
      </c>
    </row>
    <row r="704" s="14" customFormat="1">
      <c r="A704" s="14"/>
      <c r="B704" s="255"/>
      <c r="C704" s="256"/>
      <c r="D704" s="240" t="s">
        <v>159</v>
      </c>
      <c r="E704" s="257" t="s">
        <v>1</v>
      </c>
      <c r="F704" s="258" t="s">
        <v>1637</v>
      </c>
      <c r="G704" s="256"/>
      <c r="H704" s="259">
        <v>13.188000000000001</v>
      </c>
      <c r="I704" s="260"/>
      <c r="J704" s="256"/>
      <c r="K704" s="256"/>
      <c r="L704" s="261"/>
      <c r="M704" s="262"/>
      <c r="N704" s="263"/>
      <c r="O704" s="263"/>
      <c r="P704" s="263"/>
      <c r="Q704" s="263"/>
      <c r="R704" s="263"/>
      <c r="S704" s="263"/>
      <c r="T704" s="26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5" t="s">
        <v>159</v>
      </c>
      <c r="AU704" s="265" t="s">
        <v>87</v>
      </c>
      <c r="AV704" s="14" t="s">
        <v>87</v>
      </c>
      <c r="AW704" s="14" t="s">
        <v>33</v>
      </c>
      <c r="AX704" s="14" t="s">
        <v>77</v>
      </c>
      <c r="AY704" s="265" t="s">
        <v>148</v>
      </c>
    </row>
    <row r="705" s="13" customFormat="1">
      <c r="A705" s="13"/>
      <c r="B705" s="245"/>
      <c r="C705" s="246"/>
      <c r="D705" s="240" t="s">
        <v>159</v>
      </c>
      <c r="E705" s="247" t="s">
        <v>1</v>
      </c>
      <c r="F705" s="248" t="s">
        <v>181</v>
      </c>
      <c r="G705" s="246"/>
      <c r="H705" s="247" t="s">
        <v>1</v>
      </c>
      <c r="I705" s="249"/>
      <c r="J705" s="246"/>
      <c r="K705" s="246"/>
      <c r="L705" s="250"/>
      <c r="M705" s="251"/>
      <c r="N705" s="252"/>
      <c r="O705" s="252"/>
      <c r="P705" s="252"/>
      <c r="Q705" s="252"/>
      <c r="R705" s="252"/>
      <c r="S705" s="252"/>
      <c r="T705" s="25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54" t="s">
        <v>159</v>
      </c>
      <c r="AU705" s="254" t="s">
        <v>87</v>
      </c>
      <c r="AV705" s="13" t="s">
        <v>85</v>
      </c>
      <c r="AW705" s="13" t="s">
        <v>33</v>
      </c>
      <c r="AX705" s="13" t="s">
        <v>77</v>
      </c>
      <c r="AY705" s="254" t="s">
        <v>148</v>
      </c>
    </row>
    <row r="706" s="14" customFormat="1">
      <c r="A706" s="14"/>
      <c r="B706" s="255"/>
      <c r="C706" s="256"/>
      <c r="D706" s="240" t="s">
        <v>159</v>
      </c>
      <c r="E706" s="257" t="s">
        <v>1</v>
      </c>
      <c r="F706" s="258" t="s">
        <v>1638</v>
      </c>
      <c r="G706" s="256"/>
      <c r="H706" s="259">
        <v>10.140000000000001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5" t="s">
        <v>159</v>
      </c>
      <c r="AU706" s="265" t="s">
        <v>87</v>
      </c>
      <c r="AV706" s="14" t="s">
        <v>87</v>
      </c>
      <c r="AW706" s="14" t="s">
        <v>33</v>
      </c>
      <c r="AX706" s="14" t="s">
        <v>77</v>
      </c>
      <c r="AY706" s="265" t="s">
        <v>148</v>
      </c>
    </row>
    <row r="707" s="13" customFormat="1">
      <c r="A707" s="13"/>
      <c r="B707" s="245"/>
      <c r="C707" s="246"/>
      <c r="D707" s="240" t="s">
        <v>159</v>
      </c>
      <c r="E707" s="247" t="s">
        <v>1</v>
      </c>
      <c r="F707" s="248" t="s">
        <v>178</v>
      </c>
      <c r="G707" s="246"/>
      <c r="H707" s="247" t="s">
        <v>1</v>
      </c>
      <c r="I707" s="249"/>
      <c r="J707" s="246"/>
      <c r="K707" s="246"/>
      <c r="L707" s="250"/>
      <c r="M707" s="251"/>
      <c r="N707" s="252"/>
      <c r="O707" s="252"/>
      <c r="P707" s="252"/>
      <c r="Q707" s="252"/>
      <c r="R707" s="252"/>
      <c r="S707" s="252"/>
      <c r="T707" s="25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4" t="s">
        <v>159</v>
      </c>
      <c r="AU707" s="254" t="s">
        <v>87</v>
      </c>
      <c r="AV707" s="13" t="s">
        <v>85</v>
      </c>
      <c r="AW707" s="13" t="s">
        <v>33</v>
      </c>
      <c r="AX707" s="13" t="s">
        <v>77</v>
      </c>
      <c r="AY707" s="254" t="s">
        <v>148</v>
      </c>
    </row>
    <row r="708" s="14" customFormat="1">
      <c r="A708" s="14"/>
      <c r="B708" s="255"/>
      <c r="C708" s="256"/>
      <c r="D708" s="240" t="s">
        <v>159</v>
      </c>
      <c r="E708" s="257" t="s">
        <v>1</v>
      </c>
      <c r="F708" s="258" t="s">
        <v>1639</v>
      </c>
      <c r="G708" s="256"/>
      <c r="H708" s="259">
        <v>9.0239999999999991</v>
      </c>
      <c r="I708" s="260"/>
      <c r="J708" s="256"/>
      <c r="K708" s="256"/>
      <c r="L708" s="261"/>
      <c r="M708" s="262"/>
      <c r="N708" s="263"/>
      <c r="O708" s="263"/>
      <c r="P708" s="263"/>
      <c r="Q708" s="263"/>
      <c r="R708" s="263"/>
      <c r="S708" s="263"/>
      <c r="T708" s="26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5" t="s">
        <v>159</v>
      </c>
      <c r="AU708" s="265" t="s">
        <v>87</v>
      </c>
      <c r="AV708" s="14" t="s">
        <v>87</v>
      </c>
      <c r="AW708" s="14" t="s">
        <v>33</v>
      </c>
      <c r="AX708" s="14" t="s">
        <v>77</v>
      </c>
      <c r="AY708" s="265" t="s">
        <v>148</v>
      </c>
    </row>
    <row r="709" s="13" customFormat="1">
      <c r="A709" s="13"/>
      <c r="B709" s="245"/>
      <c r="C709" s="246"/>
      <c r="D709" s="240" t="s">
        <v>159</v>
      </c>
      <c r="E709" s="247" t="s">
        <v>1</v>
      </c>
      <c r="F709" s="248" t="s">
        <v>181</v>
      </c>
      <c r="G709" s="246"/>
      <c r="H709" s="247" t="s">
        <v>1</v>
      </c>
      <c r="I709" s="249"/>
      <c r="J709" s="246"/>
      <c r="K709" s="246"/>
      <c r="L709" s="250"/>
      <c r="M709" s="251"/>
      <c r="N709" s="252"/>
      <c r="O709" s="252"/>
      <c r="P709" s="252"/>
      <c r="Q709" s="252"/>
      <c r="R709" s="252"/>
      <c r="S709" s="252"/>
      <c r="T709" s="25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4" t="s">
        <v>159</v>
      </c>
      <c r="AU709" s="254" t="s">
        <v>87</v>
      </c>
      <c r="AV709" s="13" t="s">
        <v>85</v>
      </c>
      <c r="AW709" s="13" t="s">
        <v>33</v>
      </c>
      <c r="AX709" s="13" t="s">
        <v>77</v>
      </c>
      <c r="AY709" s="254" t="s">
        <v>148</v>
      </c>
    </row>
    <row r="710" s="14" customFormat="1">
      <c r="A710" s="14"/>
      <c r="B710" s="255"/>
      <c r="C710" s="256"/>
      <c r="D710" s="240" t="s">
        <v>159</v>
      </c>
      <c r="E710" s="257" t="s">
        <v>1</v>
      </c>
      <c r="F710" s="258" t="s">
        <v>1640</v>
      </c>
      <c r="G710" s="256"/>
      <c r="H710" s="259">
        <v>4.7999999999999998</v>
      </c>
      <c r="I710" s="260"/>
      <c r="J710" s="256"/>
      <c r="K710" s="256"/>
      <c r="L710" s="261"/>
      <c r="M710" s="262"/>
      <c r="N710" s="263"/>
      <c r="O710" s="263"/>
      <c r="P710" s="263"/>
      <c r="Q710" s="263"/>
      <c r="R710" s="263"/>
      <c r="S710" s="263"/>
      <c r="T710" s="26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5" t="s">
        <v>159</v>
      </c>
      <c r="AU710" s="265" t="s">
        <v>87</v>
      </c>
      <c r="AV710" s="14" t="s">
        <v>87</v>
      </c>
      <c r="AW710" s="14" t="s">
        <v>33</v>
      </c>
      <c r="AX710" s="14" t="s">
        <v>77</v>
      </c>
      <c r="AY710" s="265" t="s">
        <v>148</v>
      </c>
    </row>
    <row r="711" s="15" customFormat="1">
      <c r="A711" s="15"/>
      <c r="B711" s="266"/>
      <c r="C711" s="267"/>
      <c r="D711" s="240" t="s">
        <v>159</v>
      </c>
      <c r="E711" s="268" t="s">
        <v>1</v>
      </c>
      <c r="F711" s="269" t="s">
        <v>165</v>
      </c>
      <c r="G711" s="267"/>
      <c r="H711" s="270">
        <v>37.152000000000001</v>
      </c>
      <c r="I711" s="271"/>
      <c r="J711" s="267"/>
      <c r="K711" s="267"/>
      <c r="L711" s="272"/>
      <c r="M711" s="273"/>
      <c r="N711" s="274"/>
      <c r="O711" s="274"/>
      <c r="P711" s="274"/>
      <c r="Q711" s="274"/>
      <c r="R711" s="274"/>
      <c r="S711" s="274"/>
      <c r="T711" s="27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76" t="s">
        <v>159</v>
      </c>
      <c r="AU711" s="276" t="s">
        <v>87</v>
      </c>
      <c r="AV711" s="15" t="s">
        <v>166</v>
      </c>
      <c r="AW711" s="15" t="s">
        <v>33</v>
      </c>
      <c r="AX711" s="15" t="s">
        <v>77</v>
      </c>
      <c r="AY711" s="276" t="s">
        <v>148</v>
      </c>
    </row>
    <row r="712" s="13" customFormat="1">
      <c r="A712" s="13"/>
      <c r="B712" s="245"/>
      <c r="C712" s="246"/>
      <c r="D712" s="240" t="s">
        <v>159</v>
      </c>
      <c r="E712" s="247" t="s">
        <v>1</v>
      </c>
      <c r="F712" s="248" t="s">
        <v>1665</v>
      </c>
      <c r="G712" s="246"/>
      <c r="H712" s="247" t="s">
        <v>1</v>
      </c>
      <c r="I712" s="249"/>
      <c r="J712" s="246"/>
      <c r="K712" s="246"/>
      <c r="L712" s="250"/>
      <c r="M712" s="251"/>
      <c r="N712" s="252"/>
      <c r="O712" s="252"/>
      <c r="P712" s="252"/>
      <c r="Q712" s="252"/>
      <c r="R712" s="252"/>
      <c r="S712" s="252"/>
      <c r="T712" s="25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4" t="s">
        <v>159</v>
      </c>
      <c r="AU712" s="254" t="s">
        <v>87</v>
      </c>
      <c r="AV712" s="13" t="s">
        <v>85</v>
      </c>
      <c r="AW712" s="13" t="s">
        <v>33</v>
      </c>
      <c r="AX712" s="13" t="s">
        <v>77</v>
      </c>
      <c r="AY712" s="254" t="s">
        <v>148</v>
      </c>
    </row>
    <row r="713" s="13" customFormat="1">
      <c r="A713" s="13"/>
      <c r="B713" s="245"/>
      <c r="C713" s="246"/>
      <c r="D713" s="240" t="s">
        <v>159</v>
      </c>
      <c r="E713" s="247" t="s">
        <v>1</v>
      </c>
      <c r="F713" s="248" t="s">
        <v>1664</v>
      </c>
      <c r="G713" s="246"/>
      <c r="H713" s="247" t="s">
        <v>1</v>
      </c>
      <c r="I713" s="249"/>
      <c r="J713" s="246"/>
      <c r="K713" s="246"/>
      <c r="L713" s="250"/>
      <c r="M713" s="251"/>
      <c r="N713" s="252"/>
      <c r="O713" s="252"/>
      <c r="P713" s="252"/>
      <c r="Q713" s="252"/>
      <c r="R713" s="252"/>
      <c r="S713" s="252"/>
      <c r="T713" s="25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54" t="s">
        <v>159</v>
      </c>
      <c r="AU713" s="254" t="s">
        <v>87</v>
      </c>
      <c r="AV713" s="13" t="s">
        <v>85</v>
      </c>
      <c r="AW713" s="13" t="s">
        <v>33</v>
      </c>
      <c r="AX713" s="13" t="s">
        <v>77</v>
      </c>
      <c r="AY713" s="254" t="s">
        <v>148</v>
      </c>
    </row>
    <row r="714" s="13" customFormat="1">
      <c r="A714" s="13"/>
      <c r="B714" s="245"/>
      <c r="C714" s="246"/>
      <c r="D714" s="240" t="s">
        <v>159</v>
      </c>
      <c r="E714" s="247" t="s">
        <v>1</v>
      </c>
      <c r="F714" s="248" t="s">
        <v>178</v>
      </c>
      <c r="G714" s="246"/>
      <c r="H714" s="247" t="s">
        <v>1</v>
      </c>
      <c r="I714" s="249"/>
      <c r="J714" s="246"/>
      <c r="K714" s="246"/>
      <c r="L714" s="250"/>
      <c r="M714" s="251"/>
      <c r="N714" s="252"/>
      <c r="O714" s="252"/>
      <c r="P714" s="252"/>
      <c r="Q714" s="252"/>
      <c r="R714" s="252"/>
      <c r="S714" s="252"/>
      <c r="T714" s="25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4" t="s">
        <v>159</v>
      </c>
      <c r="AU714" s="254" t="s">
        <v>87</v>
      </c>
      <c r="AV714" s="13" t="s">
        <v>85</v>
      </c>
      <c r="AW714" s="13" t="s">
        <v>33</v>
      </c>
      <c r="AX714" s="13" t="s">
        <v>77</v>
      </c>
      <c r="AY714" s="254" t="s">
        <v>148</v>
      </c>
    </row>
    <row r="715" s="14" customFormat="1">
      <c r="A715" s="14"/>
      <c r="B715" s="255"/>
      <c r="C715" s="256"/>
      <c r="D715" s="240" t="s">
        <v>159</v>
      </c>
      <c r="E715" s="257" t="s">
        <v>1</v>
      </c>
      <c r="F715" s="258" t="s">
        <v>1666</v>
      </c>
      <c r="G715" s="256"/>
      <c r="H715" s="259">
        <v>2.3039999999999998</v>
      </c>
      <c r="I715" s="260"/>
      <c r="J715" s="256"/>
      <c r="K715" s="256"/>
      <c r="L715" s="261"/>
      <c r="M715" s="262"/>
      <c r="N715" s="263"/>
      <c r="O715" s="263"/>
      <c r="P715" s="263"/>
      <c r="Q715" s="263"/>
      <c r="R715" s="263"/>
      <c r="S715" s="263"/>
      <c r="T715" s="26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5" t="s">
        <v>159</v>
      </c>
      <c r="AU715" s="265" t="s">
        <v>87</v>
      </c>
      <c r="AV715" s="14" t="s">
        <v>87</v>
      </c>
      <c r="AW715" s="14" t="s">
        <v>33</v>
      </c>
      <c r="AX715" s="14" t="s">
        <v>77</v>
      </c>
      <c r="AY715" s="265" t="s">
        <v>148</v>
      </c>
    </row>
    <row r="716" s="13" customFormat="1">
      <c r="A716" s="13"/>
      <c r="B716" s="245"/>
      <c r="C716" s="246"/>
      <c r="D716" s="240" t="s">
        <v>159</v>
      </c>
      <c r="E716" s="247" t="s">
        <v>1</v>
      </c>
      <c r="F716" s="248" t="s">
        <v>181</v>
      </c>
      <c r="G716" s="246"/>
      <c r="H716" s="247" t="s">
        <v>1</v>
      </c>
      <c r="I716" s="249"/>
      <c r="J716" s="246"/>
      <c r="K716" s="246"/>
      <c r="L716" s="250"/>
      <c r="M716" s="251"/>
      <c r="N716" s="252"/>
      <c r="O716" s="252"/>
      <c r="P716" s="252"/>
      <c r="Q716" s="252"/>
      <c r="R716" s="252"/>
      <c r="S716" s="252"/>
      <c r="T716" s="25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4" t="s">
        <v>159</v>
      </c>
      <c r="AU716" s="254" t="s">
        <v>87</v>
      </c>
      <c r="AV716" s="13" t="s">
        <v>85</v>
      </c>
      <c r="AW716" s="13" t="s">
        <v>33</v>
      </c>
      <c r="AX716" s="13" t="s">
        <v>77</v>
      </c>
      <c r="AY716" s="254" t="s">
        <v>148</v>
      </c>
    </row>
    <row r="717" s="14" customFormat="1">
      <c r="A717" s="14"/>
      <c r="B717" s="255"/>
      <c r="C717" s="256"/>
      <c r="D717" s="240" t="s">
        <v>159</v>
      </c>
      <c r="E717" s="257" t="s">
        <v>1</v>
      </c>
      <c r="F717" s="258" t="s">
        <v>1667</v>
      </c>
      <c r="G717" s="256"/>
      <c r="H717" s="259">
        <v>2.484</v>
      </c>
      <c r="I717" s="260"/>
      <c r="J717" s="256"/>
      <c r="K717" s="256"/>
      <c r="L717" s="261"/>
      <c r="M717" s="262"/>
      <c r="N717" s="263"/>
      <c r="O717" s="263"/>
      <c r="P717" s="263"/>
      <c r="Q717" s="263"/>
      <c r="R717" s="263"/>
      <c r="S717" s="263"/>
      <c r="T717" s="26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5" t="s">
        <v>159</v>
      </c>
      <c r="AU717" s="265" t="s">
        <v>87</v>
      </c>
      <c r="AV717" s="14" t="s">
        <v>87</v>
      </c>
      <c r="AW717" s="14" t="s">
        <v>33</v>
      </c>
      <c r="AX717" s="14" t="s">
        <v>77</v>
      </c>
      <c r="AY717" s="265" t="s">
        <v>148</v>
      </c>
    </row>
    <row r="718" s="13" customFormat="1">
      <c r="A718" s="13"/>
      <c r="B718" s="245"/>
      <c r="C718" s="246"/>
      <c r="D718" s="240" t="s">
        <v>159</v>
      </c>
      <c r="E718" s="247" t="s">
        <v>1</v>
      </c>
      <c r="F718" s="248" t="s">
        <v>181</v>
      </c>
      <c r="G718" s="246"/>
      <c r="H718" s="247" t="s">
        <v>1</v>
      </c>
      <c r="I718" s="249"/>
      <c r="J718" s="246"/>
      <c r="K718" s="246"/>
      <c r="L718" s="250"/>
      <c r="M718" s="251"/>
      <c r="N718" s="252"/>
      <c r="O718" s="252"/>
      <c r="P718" s="252"/>
      <c r="Q718" s="252"/>
      <c r="R718" s="252"/>
      <c r="S718" s="252"/>
      <c r="T718" s="25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54" t="s">
        <v>159</v>
      </c>
      <c r="AU718" s="254" t="s">
        <v>87</v>
      </c>
      <c r="AV718" s="13" t="s">
        <v>85</v>
      </c>
      <c r="AW718" s="13" t="s">
        <v>33</v>
      </c>
      <c r="AX718" s="13" t="s">
        <v>77</v>
      </c>
      <c r="AY718" s="254" t="s">
        <v>148</v>
      </c>
    </row>
    <row r="719" s="14" customFormat="1">
      <c r="A719" s="14"/>
      <c r="B719" s="255"/>
      <c r="C719" s="256"/>
      <c r="D719" s="240" t="s">
        <v>159</v>
      </c>
      <c r="E719" s="257" t="s">
        <v>1</v>
      </c>
      <c r="F719" s="258" t="s">
        <v>1668</v>
      </c>
      <c r="G719" s="256"/>
      <c r="H719" s="259">
        <v>2.3999999999999999</v>
      </c>
      <c r="I719" s="260"/>
      <c r="J719" s="256"/>
      <c r="K719" s="256"/>
      <c r="L719" s="261"/>
      <c r="M719" s="262"/>
      <c r="N719" s="263"/>
      <c r="O719" s="263"/>
      <c r="P719" s="263"/>
      <c r="Q719" s="263"/>
      <c r="R719" s="263"/>
      <c r="S719" s="263"/>
      <c r="T719" s="26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5" t="s">
        <v>159</v>
      </c>
      <c r="AU719" s="265" t="s">
        <v>87</v>
      </c>
      <c r="AV719" s="14" t="s">
        <v>87</v>
      </c>
      <c r="AW719" s="14" t="s">
        <v>33</v>
      </c>
      <c r="AX719" s="14" t="s">
        <v>77</v>
      </c>
      <c r="AY719" s="265" t="s">
        <v>148</v>
      </c>
    </row>
    <row r="720" s="15" customFormat="1">
      <c r="A720" s="15"/>
      <c r="B720" s="266"/>
      <c r="C720" s="267"/>
      <c r="D720" s="240" t="s">
        <v>159</v>
      </c>
      <c r="E720" s="268" t="s">
        <v>1</v>
      </c>
      <c r="F720" s="269" t="s">
        <v>165</v>
      </c>
      <c r="G720" s="267"/>
      <c r="H720" s="270">
        <v>7.1879999999999997</v>
      </c>
      <c r="I720" s="271"/>
      <c r="J720" s="267"/>
      <c r="K720" s="267"/>
      <c r="L720" s="272"/>
      <c r="M720" s="273"/>
      <c r="N720" s="274"/>
      <c r="O720" s="274"/>
      <c r="P720" s="274"/>
      <c r="Q720" s="274"/>
      <c r="R720" s="274"/>
      <c r="S720" s="274"/>
      <c r="T720" s="27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76" t="s">
        <v>159</v>
      </c>
      <c r="AU720" s="276" t="s">
        <v>87</v>
      </c>
      <c r="AV720" s="15" t="s">
        <v>166</v>
      </c>
      <c r="AW720" s="15" t="s">
        <v>33</v>
      </c>
      <c r="AX720" s="15" t="s">
        <v>77</v>
      </c>
      <c r="AY720" s="276" t="s">
        <v>148</v>
      </c>
    </row>
    <row r="721" s="16" customFormat="1">
      <c r="A721" s="16"/>
      <c r="B721" s="277"/>
      <c r="C721" s="278"/>
      <c r="D721" s="240" t="s">
        <v>159</v>
      </c>
      <c r="E721" s="279" t="s">
        <v>1</v>
      </c>
      <c r="F721" s="280" t="s">
        <v>185</v>
      </c>
      <c r="G721" s="278"/>
      <c r="H721" s="281">
        <v>44.340000000000003</v>
      </c>
      <c r="I721" s="282"/>
      <c r="J721" s="278"/>
      <c r="K721" s="278"/>
      <c r="L721" s="283"/>
      <c r="M721" s="284"/>
      <c r="N721" s="285"/>
      <c r="O721" s="285"/>
      <c r="P721" s="285"/>
      <c r="Q721" s="285"/>
      <c r="R721" s="285"/>
      <c r="S721" s="285"/>
      <c r="T721" s="28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T721" s="287" t="s">
        <v>159</v>
      </c>
      <c r="AU721" s="287" t="s">
        <v>87</v>
      </c>
      <c r="AV721" s="16" t="s">
        <v>155</v>
      </c>
      <c r="AW721" s="16" t="s">
        <v>33</v>
      </c>
      <c r="AX721" s="16" t="s">
        <v>85</v>
      </c>
      <c r="AY721" s="287" t="s">
        <v>148</v>
      </c>
    </row>
    <row r="722" s="2" customFormat="1" ht="24.15" customHeight="1">
      <c r="A722" s="39"/>
      <c r="B722" s="40"/>
      <c r="C722" s="288" t="s">
        <v>549</v>
      </c>
      <c r="D722" s="288" t="s">
        <v>363</v>
      </c>
      <c r="E722" s="289" t="s">
        <v>1061</v>
      </c>
      <c r="F722" s="290" t="s">
        <v>1062</v>
      </c>
      <c r="G722" s="291" t="s">
        <v>273</v>
      </c>
      <c r="H722" s="292">
        <v>45.670999999999999</v>
      </c>
      <c r="I722" s="293"/>
      <c r="J722" s="294">
        <f>ROUND(I722*H722,2)</f>
        <v>0</v>
      </c>
      <c r="K722" s="290" t="s">
        <v>154</v>
      </c>
      <c r="L722" s="295"/>
      <c r="M722" s="296" t="s">
        <v>1</v>
      </c>
      <c r="N722" s="297" t="s">
        <v>42</v>
      </c>
      <c r="O722" s="92"/>
      <c r="P722" s="236">
        <f>O722*H722</f>
        <v>0</v>
      </c>
      <c r="Q722" s="236">
        <v>0.17599999999999999</v>
      </c>
      <c r="R722" s="236">
        <f>Q722*H722</f>
        <v>8.0380959999999995</v>
      </c>
      <c r="S722" s="236">
        <v>0</v>
      </c>
      <c r="T722" s="237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38" t="s">
        <v>265</v>
      </c>
      <c r="AT722" s="238" t="s">
        <v>363</v>
      </c>
      <c r="AU722" s="238" t="s">
        <v>87</v>
      </c>
      <c r="AY722" s="18" t="s">
        <v>148</v>
      </c>
      <c r="BE722" s="239">
        <f>IF(N722="základní",J722,0)</f>
        <v>0</v>
      </c>
      <c r="BF722" s="239">
        <f>IF(N722="snížená",J722,0)</f>
        <v>0</v>
      </c>
      <c r="BG722" s="239">
        <f>IF(N722="zákl. přenesená",J722,0)</f>
        <v>0</v>
      </c>
      <c r="BH722" s="239">
        <f>IF(N722="sníž. přenesená",J722,0)</f>
        <v>0</v>
      </c>
      <c r="BI722" s="239">
        <f>IF(N722="nulová",J722,0)</f>
        <v>0</v>
      </c>
      <c r="BJ722" s="18" t="s">
        <v>85</v>
      </c>
      <c r="BK722" s="239">
        <f>ROUND(I722*H722,2)</f>
        <v>0</v>
      </c>
      <c r="BL722" s="18" t="s">
        <v>155</v>
      </c>
      <c r="BM722" s="238" t="s">
        <v>1669</v>
      </c>
    </row>
    <row r="723" s="13" customFormat="1">
      <c r="A723" s="13"/>
      <c r="B723" s="245"/>
      <c r="C723" s="246"/>
      <c r="D723" s="240" t="s">
        <v>159</v>
      </c>
      <c r="E723" s="247" t="s">
        <v>1</v>
      </c>
      <c r="F723" s="248" t="s">
        <v>1636</v>
      </c>
      <c r="G723" s="246"/>
      <c r="H723" s="247" t="s">
        <v>1</v>
      </c>
      <c r="I723" s="249"/>
      <c r="J723" s="246"/>
      <c r="K723" s="246"/>
      <c r="L723" s="250"/>
      <c r="M723" s="251"/>
      <c r="N723" s="252"/>
      <c r="O723" s="252"/>
      <c r="P723" s="252"/>
      <c r="Q723" s="252"/>
      <c r="R723" s="252"/>
      <c r="S723" s="252"/>
      <c r="T723" s="25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4" t="s">
        <v>159</v>
      </c>
      <c r="AU723" s="254" t="s">
        <v>87</v>
      </c>
      <c r="AV723" s="13" t="s">
        <v>85</v>
      </c>
      <c r="AW723" s="13" t="s">
        <v>33</v>
      </c>
      <c r="AX723" s="13" t="s">
        <v>77</v>
      </c>
      <c r="AY723" s="254" t="s">
        <v>148</v>
      </c>
    </row>
    <row r="724" s="13" customFormat="1">
      <c r="A724" s="13"/>
      <c r="B724" s="245"/>
      <c r="C724" s="246"/>
      <c r="D724" s="240" t="s">
        <v>159</v>
      </c>
      <c r="E724" s="247" t="s">
        <v>1</v>
      </c>
      <c r="F724" s="248" t="s">
        <v>1664</v>
      </c>
      <c r="G724" s="246"/>
      <c r="H724" s="247" t="s">
        <v>1</v>
      </c>
      <c r="I724" s="249"/>
      <c r="J724" s="246"/>
      <c r="K724" s="246"/>
      <c r="L724" s="250"/>
      <c r="M724" s="251"/>
      <c r="N724" s="252"/>
      <c r="O724" s="252"/>
      <c r="P724" s="252"/>
      <c r="Q724" s="252"/>
      <c r="R724" s="252"/>
      <c r="S724" s="252"/>
      <c r="T724" s="25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4" t="s">
        <v>159</v>
      </c>
      <c r="AU724" s="254" t="s">
        <v>87</v>
      </c>
      <c r="AV724" s="13" t="s">
        <v>85</v>
      </c>
      <c r="AW724" s="13" t="s">
        <v>33</v>
      </c>
      <c r="AX724" s="13" t="s">
        <v>77</v>
      </c>
      <c r="AY724" s="254" t="s">
        <v>148</v>
      </c>
    </row>
    <row r="725" s="13" customFormat="1">
      <c r="A725" s="13"/>
      <c r="B725" s="245"/>
      <c r="C725" s="246"/>
      <c r="D725" s="240" t="s">
        <v>159</v>
      </c>
      <c r="E725" s="247" t="s">
        <v>1</v>
      </c>
      <c r="F725" s="248" t="s">
        <v>178</v>
      </c>
      <c r="G725" s="246"/>
      <c r="H725" s="247" t="s">
        <v>1</v>
      </c>
      <c r="I725" s="249"/>
      <c r="J725" s="246"/>
      <c r="K725" s="246"/>
      <c r="L725" s="250"/>
      <c r="M725" s="251"/>
      <c r="N725" s="252"/>
      <c r="O725" s="252"/>
      <c r="P725" s="252"/>
      <c r="Q725" s="252"/>
      <c r="R725" s="252"/>
      <c r="S725" s="252"/>
      <c r="T725" s="25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4" t="s">
        <v>159</v>
      </c>
      <c r="AU725" s="254" t="s">
        <v>87</v>
      </c>
      <c r="AV725" s="13" t="s">
        <v>85</v>
      </c>
      <c r="AW725" s="13" t="s">
        <v>33</v>
      </c>
      <c r="AX725" s="13" t="s">
        <v>77</v>
      </c>
      <c r="AY725" s="254" t="s">
        <v>148</v>
      </c>
    </row>
    <row r="726" s="14" customFormat="1">
      <c r="A726" s="14"/>
      <c r="B726" s="255"/>
      <c r="C726" s="256"/>
      <c r="D726" s="240" t="s">
        <v>159</v>
      </c>
      <c r="E726" s="257" t="s">
        <v>1</v>
      </c>
      <c r="F726" s="258" t="s">
        <v>1670</v>
      </c>
      <c r="G726" s="256"/>
      <c r="H726" s="259">
        <v>13.584</v>
      </c>
      <c r="I726" s="260"/>
      <c r="J726" s="256"/>
      <c r="K726" s="256"/>
      <c r="L726" s="261"/>
      <c r="M726" s="262"/>
      <c r="N726" s="263"/>
      <c r="O726" s="263"/>
      <c r="P726" s="263"/>
      <c r="Q726" s="263"/>
      <c r="R726" s="263"/>
      <c r="S726" s="263"/>
      <c r="T726" s="26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5" t="s">
        <v>159</v>
      </c>
      <c r="AU726" s="265" t="s">
        <v>87</v>
      </c>
      <c r="AV726" s="14" t="s">
        <v>87</v>
      </c>
      <c r="AW726" s="14" t="s">
        <v>33</v>
      </c>
      <c r="AX726" s="14" t="s">
        <v>77</v>
      </c>
      <c r="AY726" s="265" t="s">
        <v>148</v>
      </c>
    </row>
    <row r="727" s="13" customFormat="1">
      <c r="A727" s="13"/>
      <c r="B727" s="245"/>
      <c r="C727" s="246"/>
      <c r="D727" s="240" t="s">
        <v>159</v>
      </c>
      <c r="E727" s="247" t="s">
        <v>1</v>
      </c>
      <c r="F727" s="248" t="s">
        <v>181</v>
      </c>
      <c r="G727" s="246"/>
      <c r="H727" s="247" t="s">
        <v>1</v>
      </c>
      <c r="I727" s="249"/>
      <c r="J727" s="246"/>
      <c r="K727" s="246"/>
      <c r="L727" s="250"/>
      <c r="M727" s="251"/>
      <c r="N727" s="252"/>
      <c r="O727" s="252"/>
      <c r="P727" s="252"/>
      <c r="Q727" s="252"/>
      <c r="R727" s="252"/>
      <c r="S727" s="252"/>
      <c r="T727" s="25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4" t="s">
        <v>159</v>
      </c>
      <c r="AU727" s="254" t="s">
        <v>87</v>
      </c>
      <c r="AV727" s="13" t="s">
        <v>85</v>
      </c>
      <c r="AW727" s="13" t="s">
        <v>33</v>
      </c>
      <c r="AX727" s="13" t="s">
        <v>77</v>
      </c>
      <c r="AY727" s="254" t="s">
        <v>148</v>
      </c>
    </row>
    <row r="728" s="14" customFormat="1">
      <c r="A728" s="14"/>
      <c r="B728" s="255"/>
      <c r="C728" s="256"/>
      <c r="D728" s="240" t="s">
        <v>159</v>
      </c>
      <c r="E728" s="257" t="s">
        <v>1</v>
      </c>
      <c r="F728" s="258" t="s">
        <v>1671</v>
      </c>
      <c r="G728" s="256"/>
      <c r="H728" s="259">
        <v>10.444000000000001</v>
      </c>
      <c r="I728" s="260"/>
      <c r="J728" s="256"/>
      <c r="K728" s="256"/>
      <c r="L728" s="261"/>
      <c r="M728" s="262"/>
      <c r="N728" s="263"/>
      <c r="O728" s="263"/>
      <c r="P728" s="263"/>
      <c r="Q728" s="263"/>
      <c r="R728" s="263"/>
      <c r="S728" s="263"/>
      <c r="T728" s="26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5" t="s">
        <v>159</v>
      </c>
      <c r="AU728" s="265" t="s">
        <v>87</v>
      </c>
      <c r="AV728" s="14" t="s">
        <v>87</v>
      </c>
      <c r="AW728" s="14" t="s">
        <v>33</v>
      </c>
      <c r="AX728" s="14" t="s">
        <v>77</v>
      </c>
      <c r="AY728" s="265" t="s">
        <v>148</v>
      </c>
    </row>
    <row r="729" s="13" customFormat="1">
      <c r="A729" s="13"/>
      <c r="B729" s="245"/>
      <c r="C729" s="246"/>
      <c r="D729" s="240" t="s">
        <v>159</v>
      </c>
      <c r="E729" s="247" t="s">
        <v>1</v>
      </c>
      <c r="F729" s="248" t="s">
        <v>178</v>
      </c>
      <c r="G729" s="246"/>
      <c r="H729" s="247" t="s">
        <v>1</v>
      </c>
      <c r="I729" s="249"/>
      <c r="J729" s="246"/>
      <c r="K729" s="246"/>
      <c r="L729" s="250"/>
      <c r="M729" s="251"/>
      <c r="N729" s="252"/>
      <c r="O729" s="252"/>
      <c r="P729" s="252"/>
      <c r="Q729" s="252"/>
      <c r="R729" s="252"/>
      <c r="S729" s="252"/>
      <c r="T729" s="25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54" t="s">
        <v>159</v>
      </c>
      <c r="AU729" s="254" t="s">
        <v>87</v>
      </c>
      <c r="AV729" s="13" t="s">
        <v>85</v>
      </c>
      <c r="AW729" s="13" t="s">
        <v>33</v>
      </c>
      <c r="AX729" s="13" t="s">
        <v>77</v>
      </c>
      <c r="AY729" s="254" t="s">
        <v>148</v>
      </c>
    </row>
    <row r="730" s="14" customFormat="1">
      <c r="A730" s="14"/>
      <c r="B730" s="255"/>
      <c r="C730" s="256"/>
      <c r="D730" s="240" t="s">
        <v>159</v>
      </c>
      <c r="E730" s="257" t="s">
        <v>1</v>
      </c>
      <c r="F730" s="258" t="s">
        <v>1672</v>
      </c>
      <c r="G730" s="256"/>
      <c r="H730" s="259">
        <v>9.2949999999999999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5" t="s">
        <v>159</v>
      </c>
      <c r="AU730" s="265" t="s">
        <v>87</v>
      </c>
      <c r="AV730" s="14" t="s">
        <v>87</v>
      </c>
      <c r="AW730" s="14" t="s">
        <v>33</v>
      </c>
      <c r="AX730" s="14" t="s">
        <v>77</v>
      </c>
      <c r="AY730" s="265" t="s">
        <v>148</v>
      </c>
    </row>
    <row r="731" s="13" customFormat="1">
      <c r="A731" s="13"/>
      <c r="B731" s="245"/>
      <c r="C731" s="246"/>
      <c r="D731" s="240" t="s">
        <v>159</v>
      </c>
      <c r="E731" s="247" t="s">
        <v>1</v>
      </c>
      <c r="F731" s="248" t="s">
        <v>181</v>
      </c>
      <c r="G731" s="246"/>
      <c r="H731" s="247" t="s">
        <v>1</v>
      </c>
      <c r="I731" s="249"/>
      <c r="J731" s="246"/>
      <c r="K731" s="246"/>
      <c r="L731" s="250"/>
      <c r="M731" s="251"/>
      <c r="N731" s="252"/>
      <c r="O731" s="252"/>
      <c r="P731" s="252"/>
      <c r="Q731" s="252"/>
      <c r="R731" s="252"/>
      <c r="S731" s="252"/>
      <c r="T731" s="25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4" t="s">
        <v>159</v>
      </c>
      <c r="AU731" s="254" t="s">
        <v>87</v>
      </c>
      <c r="AV731" s="13" t="s">
        <v>85</v>
      </c>
      <c r="AW731" s="13" t="s">
        <v>33</v>
      </c>
      <c r="AX731" s="13" t="s">
        <v>77</v>
      </c>
      <c r="AY731" s="254" t="s">
        <v>148</v>
      </c>
    </row>
    <row r="732" s="14" customFormat="1">
      <c r="A732" s="14"/>
      <c r="B732" s="255"/>
      <c r="C732" s="256"/>
      <c r="D732" s="240" t="s">
        <v>159</v>
      </c>
      <c r="E732" s="257" t="s">
        <v>1</v>
      </c>
      <c r="F732" s="258" t="s">
        <v>1673</v>
      </c>
      <c r="G732" s="256"/>
      <c r="H732" s="259">
        <v>4.944</v>
      </c>
      <c r="I732" s="260"/>
      <c r="J732" s="256"/>
      <c r="K732" s="256"/>
      <c r="L732" s="261"/>
      <c r="M732" s="262"/>
      <c r="N732" s="263"/>
      <c r="O732" s="263"/>
      <c r="P732" s="263"/>
      <c r="Q732" s="263"/>
      <c r="R732" s="263"/>
      <c r="S732" s="263"/>
      <c r="T732" s="26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5" t="s">
        <v>159</v>
      </c>
      <c r="AU732" s="265" t="s">
        <v>87</v>
      </c>
      <c r="AV732" s="14" t="s">
        <v>87</v>
      </c>
      <c r="AW732" s="14" t="s">
        <v>33</v>
      </c>
      <c r="AX732" s="14" t="s">
        <v>77</v>
      </c>
      <c r="AY732" s="265" t="s">
        <v>148</v>
      </c>
    </row>
    <row r="733" s="15" customFormat="1">
      <c r="A733" s="15"/>
      <c r="B733" s="266"/>
      <c r="C733" s="267"/>
      <c r="D733" s="240" t="s">
        <v>159</v>
      </c>
      <c r="E733" s="268" t="s">
        <v>1</v>
      </c>
      <c r="F733" s="269" t="s">
        <v>165</v>
      </c>
      <c r="G733" s="267"/>
      <c r="H733" s="270">
        <v>38.267000000000003</v>
      </c>
      <c r="I733" s="271"/>
      <c r="J733" s="267"/>
      <c r="K733" s="267"/>
      <c r="L733" s="272"/>
      <c r="M733" s="273"/>
      <c r="N733" s="274"/>
      <c r="O733" s="274"/>
      <c r="P733" s="274"/>
      <c r="Q733" s="274"/>
      <c r="R733" s="274"/>
      <c r="S733" s="274"/>
      <c r="T733" s="27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76" t="s">
        <v>159</v>
      </c>
      <c r="AU733" s="276" t="s">
        <v>87</v>
      </c>
      <c r="AV733" s="15" t="s">
        <v>166</v>
      </c>
      <c r="AW733" s="15" t="s">
        <v>33</v>
      </c>
      <c r="AX733" s="15" t="s">
        <v>77</v>
      </c>
      <c r="AY733" s="276" t="s">
        <v>148</v>
      </c>
    </row>
    <row r="734" s="13" customFormat="1">
      <c r="A734" s="13"/>
      <c r="B734" s="245"/>
      <c r="C734" s="246"/>
      <c r="D734" s="240" t="s">
        <v>159</v>
      </c>
      <c r="E734" s="247" t="s">
        <v>1</v>
      </c>
      <c r="F734" s="248" t="s">
        <v>1665</v>
      </c>
      <c r="G734" s="246"/>
      <c r="H734" s="247" t="s">
        <v>1</v>
      </c>
      <c r="I734" s="249"/>
      <c r="J734" s="246"/>
      <c r="K734" s="246"/>
      <c r="L734" s="250"/>
      <c r="M734" s="251"/>
      <c r="N734" s="252"/>
      <c r="O734" s="252"/>
      <c r="P734" s="252"/>
      <c r="Q734" s="252"/>
      <c r="R734" s="252"/>
      <c r="S734" s="252"/>
      <c r="T734" s="25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54" t="s">
        <v>159</v>
      </c>
      <c r="AU734" s="254" t="s">
        <v>87</v>
      </c>
      <c r="AV734" s="13" t="s">
        <v>85</v>
      </c>
      <c r="AW734" s="13" t="s">
        <v>33</v>
      </c>
      <c r="AX734" s="13" t="s">
        <v>77</v>
      </c>
      <c r="AY734" s="254" t="s">
        <v>148</v>
      </c>
    </row>
    <row r="735" s="13" customFormat="1">
      <c r="A735" s="13"/>
      <c r="B735" s="245"/>
      <c r="C735" s="246"/>
      <c r="D735" s="240" t="s">
        <v>159</v>
      </c>
      <c r="E735" s="247" t="s">
        <v>1</v>
      </c>
      <c r="F735" s="248" t="s">
        <v>1664</v>
      </c>
      <c r="G735" s="246"/>
      <c r="H735" s="247" t="s">
        <v>1</v>
      </c>
      <c r="I735" s="249"/>
      <c r="J735" s="246"/>
      <c r="K735" s="246"/>
      <c r="L735" s="250"/>
      <c r="M735" s="251"/>
      <c r="N735" s="252"/>
      <c r="O735" s="252"/>
      <c r="P735" s="252"/>
      <c r="Q735" s="252"/>
      <c r="R735" s="252"/>
      <c r="S735" s="252"/>
      <c r="T735" s="25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4" t="s">
        <v>159</v>
      </c>
      <c r="AU735" s="254" t="s">
        <v>87</v>
      </c>
      <c r="AV735" s="13" t="s">
        <v>85</v>
      </c>
      <c r="AW735" s="13" t="s">
        <v>33</v>
      </c>
      <c r="AX735" s="13" t="s">
        <v>77</v>
      </c>
      <c r="AY735" s="254" t="s">
        <v>148</v>
      </c>
    </row>
    <row r="736" s="13" customFormat="1">
      <c r="A736" s="13"/>
      <c r="B736" s="245"/>
      <c r="C736" s="246"/>
      <c r="D736" s="240" t="s">
        <v>159</v>
      </c>
      <c r="E736" s="247" t="s">
        <v>1</v>
      </c>
      <c r="F736" s="248" t="s">
        <v>178</v>
      </c>
      <c r="G736" s="246"/>
      <c r="H736" s="247" t="s">
        <v>1</v>
      </c>
      <c r="I736" s="249"/>
      <c r="J736" s="246"/>
      <c r="K736" s="246"/>
      <c r="L736" s="250"/>
      <c r="M736" s="251"/>
      <c r="N736" s="252"/>
      <c r="O736" s="252"/>
      <c r="P736" s="252"/>
      <c r="Q736" s="252"/>
      <c r="R736" s="252"/>
      <c r="S736" s="252"/>
      <c r="T736" s="25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4" t="s">
        <v>159</v>
      </c>
      <c r="AU736" s="254" t="s">
        <v>87</v>
      </c>
      <c r="AV736" s="13" t="s">
        <v>85</v>
      </c>
      <c r="AW736" s="13" t="s">
        <v>33</v>
      </c>
      <c r="AX736" s="13" t="s">
        <v>77</v>
      </c>
      <c r="AY736" s="254" t="s">
        <v>148</v>
      </c>
    </row>
    <row r="737" s="14" customFormat="1">
      <c r="A737" s="14"/>
      <c r="B737" s="255"/>
      <c r="C737" s="256"/>
      <c r="D737" s="240" t="s">
        <v>159</v>
      </c>
      <c r="E737" s="257" t="s">
        <v>1</v>
      </c>
      <c r="F737" s="258" t="s">
        <v>1674</v>
      </c>
      <c r="G737" s="256"/>
      <c r="H737" s="259">
        <v>2.3730000000000002</v>
      </c>
      <c r="I737" s="260"/>
      <c r="J737" s="256"/>
      <c r="K737" s="256"/>
      <c r="L737" s="261"/>
      <c r="M737" s="262"/>
      <c r="N737" s="263"/>
      <c r="O737" s="263"/>
      <c r="P737" s="263"/>
      <c r="Q737" s="263"/>
      <c r="R737" s="263"/>
      <c r="S737" s="263"/>
      <c r="T737" s="26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5" t="s">
        <v>159</v>
      </c>
      <c r="AU737" s="265" t="s">
        <v>87</v>
      </c>
      <c r="AV737" s="14" t="s">
        <v>87</v>
      </c>
      <c r="AW737" s="14" t="s">
        <v>33</v>
      </c>
      <c r="AX737" s="14" t="s">
        <v>77</v>
      </c>
      <c r="AY737" s="265" t="s">
        <v>148</v>
      </c>
    </row>
    <row r="738" s="13" customFormat="1">
      <c r="A738" s="13"/>
      <c r="B738" s="245"/>
      <c r="C738" s="246"/>
      <c r="D738" s="240" t="s">
        <v>159</v>
      </c>
      <c r="E738" s="247" t="s">
        <v>1</v>
      </c>
      <c r="F738" s="248" t="s">
        <v>181</v>
      </c>
      <c r="G738" s="246"/>
      <c r="H738" s="247" t="s">
        <v>1</v>
      </c>
      <c r="I738" s="249"/>
      <c r="J738" s="246"/>
      <c r="K738" s="246"/>
      <c r="L738" s="250"/>
      <c r="M738" s="251"/>
      <c r="N738" s="252"/>
      <c r="O738" s="252"/>
      <c r="P738" s="252"/>
      <c r="Q738" s="252"/>
      <c r="R738" s="252"/>
      <c r="S738" s="252"/>
      <c r="T738" s="25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4" t="s">
        <v>159</v>
      </c>
      <c r="AU738" s="254" t="s">
        <v>87</v>
      </c>
      <c r="AV738" s="13" t="s">
        <v>85</v>
      </c>
      <c r="AW738" s="13" t="s">
        <v>33</v>
      </c>
      <c r="AX738" s="13" t="s">
        <v>77</v>
      </c>
      <c r="AY738" s="254" t="s">
        <v>148</v>
      </c>
    </row>
    <row r="739" s="14" customFormat="1">
      <c r="A739" s="14"/>
      <c r="B739" s="255"/>
      <c r="C739" s="256"/>
      <c r="D739" s="240" t="s">
        <v>159</v>
      </c>
      <c r="E739" s="257" t="s">
        <v>1</v>
      </c>
      <c r="F739" s="258" t="s">
        <v>1675</v>
      </c>
      <c r="G739" s="256"/>
      <c r="H739" s="259">
        <v>2.5590000000000002</v>
      </c>
      <c r="I739" s="260"/>
      <c r="J739" s="256"/>
      <c r="K739" s="256"/>
      <c r="L739" s="261"/>
      <c r="M739" s="262"/>
      <c r="N739" s="263"/>
      <c r="O739" s="263"/>
      <c r="P739" s="263"/>
      <c r="Q739" s="263"/>
      <c r="R739" s="263"/>
      <c r="S739" s="263"/>
      <c r="T739" s="26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5" t="s">
        <v>159</v>
      </c>
      <c r="AU739" s="265" t="s">
        <v>87</v>
      </c>
      <c r="AV739" s="14" t="s">
        <v>87</v>
      </c>
      <c r="AW739" s="14" t="s">
        <v>33</v>
      </c>
      <c r="AX739" s="14" t="s">
        <v>77</v>
      </c>
      <c r="AY739" s="265" t="s">
        <v>148</v>
      </c>
    </row>
    <row r="740" s="13" customFormat="1">
      <c r="A740" s="13"/>
      <c r="B740" s="245"/>
      <c r="C740" s="246"/>
      <c r="D740" s="240" t="s">
        <v>159</v>
      </c>
      <c r="E740" s="247" t="s">
        <v>1</v>
      </c>
      <c r="F740" s="248" t="s">
        <v>181</v>
      </c>
      <c r="G740" s="246"/>
      <c r="H740" s="247" t="s">
        <v>1</v>
      </c>
      <c r="I740" s="249"/>
      <c r="J740" s="246"/>
      <c r="K740" s="246"/>
      <c r="L740" s="250"/>
      <c r="M740" s="251"/>
      <c r="N740" s="252"/>
      <c r="O740" s="252"/>
      <c r="P740" s="252"/>
      <c r="Q740" s="252"/>
      <c r="R740" s="252"/>
      <c r="S740" s="252"/>
      <c r="T740" s="25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4" t="s">
        <v>159</v>
      </c>
      <c r="AU740" s="254" t="s">
        <v>87</v>
      </c>
      <c r="AV740" s="13" t="s">
        <v>85</v>
      </c>
      <c r="AW740" s="13" t="s">
        <v>33</v>
      </c>
      <c r="AX740" s="13" t="s">
        <v>77</v>
      </c>
      <c r="AY740" s="254" t="s">
        <v>148</v>
      </c>
    </row>
    <row r="741" s="14" customFormat="1">
      <c r="A741" s="14"/>
      <c r="B741" s="255"/>
      <c r="C741" s="256"/>
      <c r="D741" s="240" t="s">
        <v>159</v>
      </c>
      <c r="E741" s="257" t="s">
        <v>1</v>
      </c>
      <c r="F741" s="258" t="s">
        <v>1676</v>
      </c>
      <c r="G741" s="256"/>
      <c r="H741" s="259">
        <v>2.472</v>
      </c>
      <c r="I741" s="260"/>
      <c r="J741" s="256"/>
      <c r="K741" s="256"/>
      <c r="L741" s="261"/>
      <c r="M741" s="262"/>
      <c r="N741" s="263"/>
      <c r="O741" s="263"/>
      <c r="P741" s="263"/>
      <c r="Q741" s="263"/>
      <c r="R741" s="263"/>
      <c r="S741" s="263"/>
      <c r="T741" s="26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5" t="s">
        <v>159</v>
      </c>
      <c r="AU741" s="265" t="s">
        <v>87</v>
      </c>
      <c r="AV741" s="14" t="s">
        <v>87</v>
      </c>
      <c r="AW741" s="14" t="s">
        <v>33</v>
      </c>
      <c r="AX741" s="14" t="s">
        <v>77</v>
      </c>
      <c r="AY741" s="265" t="s">
        <v>148</v>
      </c>
    </row>
    <row r="742" s="15" customFormat="1">
      <c r="A742" s="15"/>
      <c r="B742" s="266"/>
      <c r="C742" s="267"/>
      <c r="D742" s="240" t="s">
        <v>159</v>
      </c>
      <c r="E742" s="268" t="s">
        <v>1</v>
      </c>
      <c r="F742" s="269" t="s">
        <v>165</v>
      </c>
      <c r="G742" s="267"/>
      <c r="H742" s="270">
        <v>7.4039999999999999</v>
      </c>
      <c r="I742" s="271"/>
      <c r="J742" s="267"/>
      <c r="K742" s="267"/>
      <c r="L742" s="272"/>
      <c r="M742" s="273"/>
      <c r="N742" s="274"/>
      <c r="O742" s="274"/>
      <c r="P742" s="274"/>
      <c r="Q742" s="274"/>
      <c r="R742" s="274"/>
      <c r="S742" s="274"/>
      <c r="T742" s="27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76" t="s">
        <v>159</v>
      </c>
      <c r="AU742" s="276" t="s">
        <v>87</v>
      </c>
      <c r="AV742" s="15" t="s">
        <v>166</v>
      </c>
      <c r="AW742" s="15" t="s">
        <v>33</v>
      </c>
      <c r="AX742" s="15" t="s">
        <v>77</v>
      </c>
      <c r="AY742" s="276" t="s">
        <v>148</v>
      </c>
    </row>
    <row r="743" s="16" customFormat="1">
      <c r="A743" s="16"/>
      <c r="B743" s="277"/>
      <c r="C743" s="278"/>
      <c r="D743" s="240" t="s">
        <v>159</v>
      </c>
      <c r="E743" s="279" t="s">
        <v>1</v>
      </c>
      <c r="F743" s="280" t="s">
        <v>185</v>
      </c>
      <c r="G743" s="278"/>
      <c r="H743" s="281">
        <v>45.670999999999999</v>
      </c>
      <c r="I743" s="282"/>
      <c r="J743" s="278"/>
      <c r="K743" s="278"/>
      <c r="L743" s="283"/>
      <c r="M743" s="284"/>
      <c r="N743" s="285"/>
      <c r="O743" s="285"/>
      <c r="P743" s="285"/>
      <c r="Q743" s="285"/>
      <c r="R743" s="285"/>
      <c r="S743" s="285"/>
      <c r="T743" s="28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T743" s="287" t="s">
        <v>159</v>
      </c>
      <c r="AU743" s="287" t="s">
        <v>87</v>
      </c>
      <c r="AV743" s="16" t="s">
        <v>155</v>
      </c>
      <c r="AW743" s="16" t="s">
        <v>33</v>
      </c>
      <c r="AX743" s="16" t="s">
        <v>85</v>
      </c>
      <c r="AY743" s="287" t="s">
        <v>148</v>
      </c>
    </row>
    <row r="744" s="2" customFormat="1" ht="24.15" customHeight="1">
      <c r="A744" s="39"/>
      <c r="B744" s="40"/>
      <c r="C744" s="227" t="s">
        <v>558</v>
      </c>
      <c r="D744" s="227" t="s">
        <v>150</v>
      </c>
      <c r="E744" s="228" t="s">
        <v>1677</v>
      </c>
      <c r="F744" s="229" t="s">
        <v>1678</v>
      </c>
      <c r="G744" s="230" t="s">
        <v>273</v>
      </c>
      <c r="H744" s="231">
        <v>122.304</v>
      </c>
      <c r="I744" s="232"/>
      <c r="J744" s="233">
        <f>ROUND(I744*H744,2)</f>
        <v>0</v>
      </c>
      <c r="K744" s="229" t="s">
        <v>154</v>
      </c>
      <c r="L744" s="45"/>
      <c r="M744" s="234" t="s">
        <v>1</v>
      </c>
      <c r="N744" s="235" t="s">
        <v>42</v>
      </c>
      <c r="O744" s="92"/>
      <c r="P744" s="236">
        <f>O744*H744</f>
        <v>0</v>
      </c>
      <c r="Q744" s="236">
        <v>0</v>
      </c>
      <c r="R744" s="236">
        <f>Q744*H744</f>
        <v>0</v>
      </c>
      <c r="S744" s="236">
        <v>0</v>
      </c>
      <c r="T744" s="237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8" t="s">
        <v>155</v>
      </c>
      <c r="AT744" s="238" t="s">
        <v>150</v>
      </c>
      <c r="AU744" s="238" t="s">
        <v>87</v>
      </c>
      <c r="AY744" s="18" t="s">
        <v>148</v>
      </c>
      <c r="BE744" s="239">
        <f>IF(N744="základní",J744,0)</f>
        <v>0</v>
      </c>
      <c r="BF744" s="239">
        <f>IF(N744="snížená",J744,0)</f>
        <v>0</v>
      </c>
      <c r="BG744" s="239">
        <f>IF(N744="zákl. přenesená",J744,0)</f>
        <v>0</v>
      </c>
      <c r="BH744" s="239">
        <f>IF(N744="sníž. přenesená",J744,0)</f>
        <v>0</v>
      </c>
      <c r="BI744" s="239">
        <f>IF(N744="nulová",J744,0)</f>
        <v>0</v>
      </c>
      <c r="BJ744" s="18" t="s">
        <v>85</v>
      </c>
      <c r="BK744" s="239">
        <f>ROUND(I744*H744,2)</f>
        <v>0</v>
      </c>
      <c r="BL744" s="18" t="s">
        <v>155</v>
      </c>
      <c r="BM744" s="238" t="s">
        <v>1679</v>
      </c>
    </row>
    <row r="745" s="13" customFormat="1">
      <c r="A745" s="13"/>
      <c r="B745" s="245"/>
      <c r="C745" s="246"/>
      <c r="D745" s="240" t="s">
        <v>159</v>
      </c>
      <c r="E745" s="247" t="s">
        <v>1</v>
      </c>
      <c r="F745" s="248" t="s">
        <v>1680</v>
      </c>
      <c r="G745" s="246"/>
      <c r="H745" s="247" t="s">
        <v>1</v>
      </c>
      <c r="I745" s="249"/>
      <c r="J745" s="246"/>
      <c r="K745" s="246"/>
      <c r="L745" s="250"/>
      <c r="M745" s="251"/>
      <c r="N745" s="252"/>
      <c r="O745" s="252"/>
      <c r="P745" s="252"/>
      <c r="Q745" s="252"/>
      <c r="R745" s="252"/>
      <c r="S745" s="252"/>
      <c r="T745" s="25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4" t="s">
        <v>159</v>
      </c>
      <c r="AU745" s="254" t="s">
        <v>87</v>
      </c>
      <c r="AV745" s="13" t="s">
        <v>85</v>
      </c>
      <c r="AW745" s="13" t="s">
        <v>33</v>
      </c>
      <c r="AX745" s="13" t="s">
        <v>77</v>
      </c>
      <c r="AY745" s="254" t="s">
        <v>148</v>
      </c>
    </row>
    <row r="746" s="13" customFormat="1">
      <c r="A746" s="13"/>
      <c r="B746" s="245"/>
      <c r="C746" s="246"/>
      <c r="D746" s="240" t="s">
        <v>159</v>
      </c>
      <c r="E746" s="247" t="s">
        <v>1</v>
      </c>
      <c r="F746" s="248" t="s">
        <v>1597</v>
      </c>
      <c r="G746" s="246"/>
      <c r="H746" s="247" t="s">
        <v>1</v>
      </c>
      <c r="I746" s="249"/>
      <c r="J746" s="246"/>
      <c r="K746" s="246"/>
      <c r="L746" s="250"/>
      <c r="M746" s="251"/>
      <c r="N746" s="252"/>
      <c r="O746" s="252"/>
      <c r="P746" s="252"/>
      <c r="Q746" s="252"/>
      <c r="R746" s="252"/>
      <c r="S746" s="252"/>
      <c r="T746" s="25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4" t="s">
        <v>159</v>
      </c>
      <c r="AU746" s="254" t="s">
        <v>87</v>
      </c>
      <c r="AV746" s="13" t="s">
        <v>85</v>
      </c>
      <c r="AW746" s="13" t="s">
        <v>33</v>
      </c>
      <c r="AX746" s="13" t="s">
        <v>77</v>
      </c>
      <c r="AY746" s="254" t="s">
        <v>148</v>
      </c>
    </row>
    <row r="747" s="13" customFormat="1">
      <c r="A747" s="13"/>
      <c r="B747" s="245"/>
      <c r="C747" s="246"/>
      <c r="D747" s="240" t="s">
        <v>159</v>
      </c>
      <c r="E747" s="247" t="s">
        <v>1</v>
      </c>
      <c r="F747" s="248" t="s">
        <v>178</v>
      </c>
      <c r="G747" s="246"/>
      <c r="H747" s="247" t="s">
        <v>1</v>
      </c>
      <c r="I747" s="249"/>
      <c r="J747" s="246"/>
      <c r="K747" s="246"/>
      <c r="L747" s="250"/>
      <c r="M747" s="251"/>
      <c r="N747" s="252"/>
      <c r="O747" s="252"/>
      <c r="P747" s="252"/>
      <c r="Q747" s="252"/>
      <c r="R747" s="252"/>
      <c r="S747" s="252"/>
      <c r="T747" s="25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4" t="s">
        <v>159</v>
      </c>
      <c r="AU747" s="254" t="s">
        <v>87</v>
      </c>
      <c r="AV747" s="13" t="s">
        <v>85</v>
      </c>
      <c r="AW747" s="13" t="s">
        <v>33</v>
      </c>
      <c r="AX747" s="13" t="s">
        <v>77</v>
      </c>
      <c r="AY747" s="254" t="s">
        <v>148</v>
      </c>
    </row>
    <row r="748" s="14" customFormat="1">
      <c r="A748" s="14"/>
      <c r="B748" s="255"/>
      <c r="C748" s="256"/>
      <c r="D748" s="240" t="s">
        <v>159</v>
      </c>
      <c r="E748" s="257" t="s">
        <v>1</v>
      </c>
      <c r="F748" s="258" t="s">
        <v>1681</v>
      </c>
      <c r="G748" s="256"/>
      <c r="H748" s="259">
        <v>30.611999999999998</v>
      </c>
      <c r="I748" s="260"/>
      <c r="J748" s="256"/>
      <c r="K748" s="256"/>
      <c r="L748" s="261"/>
      <c r="M748" s="262"/>
      <c r="N748" s="263"/>
      <c r="O748" s="263"/>
      <c r="P748" s="263"/>
      <c r="Q748" s="263"/>
      <c r="R748" s="263"/>
      <c r="S748" s="263"/>
      <c r="T748" s="26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5" t="s">
        <v>159</v>
      </c>
      <c r="AU748" s="265" t="s">
        <v>87</v>
      </c>
      <c r="AV748" s="14" t="s">
        <v>87</v>
      </c>
      <c r="AW748" s="14" t="s">
        <v>33</v>
      </c>
      <c r="AX748" s="14" t="s">
        <v>77</v>
      </c>
      <c r="AY748" s="265" t="s">
        <v>148</v>
      </c>
    </row>
    <row r="749" s="13" customFormat="1">
      <c r="A749" s="13"/>
      <c r="B749" s="245"/>
      <c r="C749" s="246"/>
      <c r="D749" s="240" t="s">
        <v>159</v>
      </c>
      <c r="E749" s="247" t="s">
        <v>1</v>
      </c>
      <c r="F749" s="248" t="s">
        <v>181</v>
      </c>
      <c r="G749" s="246"/>
      <c r="H749" s="247" t="s">
        <v>1</v>
      </c>
      <c r="I749" s="249"/>
      <c r="J749" s="246"/>
      <c r="K749" s="246"/>
      <c r="L749" s="250"/>
      <c r="M749" s="251"/>
      <c r="N749" s="252"/>
      <c r="O749" s="252"/>
      <c r="P749" s="252"/>
      <c r="Q749" s="252"/>
      <c r="R749" s="252"/>
      <c r="S749" s="252"/>
      <c r="T749" s="25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4" t="s">
        <v>159</v>
      </c>
      <c r="AU749" s="254" t="s">
        <v>87</v>
      </c>
      <c r="AV749" s="13" t="s">
        <v>85</v>
      </c>
      <c r="AW749" s="13" t="s">
        <v>33</v>
      </c>
      <c r="AX749" s="13" t="s">
        <v>77</v>
      </c>
      <c r="AY749" s="254" t="s">
        <v>148</v>
      </c>
    </row>
    <row r="750" s="14" customFormat="1">
      <c r="A750" s="14"/>
      <c r="B750" s="255"/>
      <c r="C750" s="256"/>
      <c r="D750" s="240" t="s">
        <v>159</v>
      </c>
      <c r="E750" s="257" t="s">
        <v>1</v>
      </c>
      <c r="F750" s="258" t="s">
        <v>1682</v>
      </c>
      <c r="G750" s="256"/>
      <c r="H750" s="259">
        <v>21.66</v>
      </c>
      <c r="I750" s="260"/>
      <c r="J750" s="256"/>
      <c r="K750" s="256"/>
      <c r="L750" s="261"/>
      <c r="M750" s="262"/>
      <c r="N750" s="263"/>
      <c r="O750" s="263"/>
      <c r="P750" s="263"/>
      <c r="Q750" s="263"/>
      <c r="R750" s="263"/>
      <c r="S750" s="263"/>
      <c r="T750" s="26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5" t="s">
        <v>159</v>
      </c>
      <c r="AU750" s="265" t="s">
        <v>87</v>
      </c>
      <c r="AV750" s="14" t="s">
        <v>87</v>
      </c>
      <c r="AW750" s="14" t="s">
        <v>33</v>
      </c>
      <c r="AX750" s="14" t="s">
        <v>77</v>
      </c>
      <c r="AY750" s="265" t="s">
        <v>148</v>
      </c>
    </row>
    <row r="751" s="13" customFormat="1">
      <c r="A751" s="13"/>
      <c r="B751" s="245"/>
      <c r="C751" s="246"/>
      <c r="D751" s="240" t="s">
        <v>159</v>
      </c>
      <c r="E751" s="247" t="s">
        <v>1</v>
      </c>
      <c r="F751" s="248" t="s">
        <v>184</v>
      </c>
      <c r="G751" s="246"/>
      <c r="H751" s="247" t="s">
        <v>1</v>
      </c>
      <c r="I751" s="249"/>
      <c r="J751" s="246"/>
      <c r="K751" s="246"/>
      <c r="L751" s="250"/>
      <c r="M751" s="251"/>
      <c r="N751" s="252"/>
      <c r="O751" s="252"/>
      <c r="P751" s="252"/>
      <c r="Q751" s="252"/>
      <c r="R751" s="252"/>
      <c r="S751" s="252"/>
      <c r="T751" s="25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4" t="s">
        <v>159</v>
      </c>
      <c r="AU751" s="254" t="s">
        <v>87</v>
      </c>
      <c r="AV751" s="13" t="s">
        <v>85</v>
      </c>
      <c r="AW751" s="13" t="s">
        <v>33</v>
      </c>
      <c r="AX751" s="13" t="s">
        <v>77</v>
      </c>
      <c r="AY751" s="254" t="s">
        <v>148</v>
      </c>
    </row>
    <row r="752" s="14" customFormat="1">
      <c r="A752" s="14"/>
      <c r="B752" s="255"/>
      <c r="C752" s="256"/>
      <c r="D752" s="240" t="s">
        <v>159</v>
      </c>
      <c r="E752" s="257" t="s">
        <v>1</v>
      </c>
      <c r="F752" s="258" t="s">
        <v>1590</v>
      </c>
      <c r="G752" s="256"/>
      <c r="H752" s="259">
        <v>2.1240000000000001</v>
      </c>
      <c r="I752" s="260"/>
      <c r="J752" s="256"/>
      <c r="K752" s="256"/>
      <c r="L752" s="261"/>
      <c r="M752" s="262"/>
      <c r="N752" s="263"/>
      <c r="O752" s="263"/>
      <c r="P752" s="263"/>
      <c r="Q752" s="263"/>
      <c r="R752" s="263"/>
      <c r="S752" s="263"/>
      <c r="T752" s="26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5" t="s">
        <v>159</v>
      </c>
      <c r="AU752" s="265" t="s">
        <v>87</v>
      </c>
      <c r="AV752" s="14" t="s">
        <v>87</v>
      </c>
      <c r="AW752" s="14" t="s">
        <v>33</v>
      </c>
      <c r="AX752" s="14" t="s">
        <v>77</v>
      </c>
      <c r="AY752" s="265" t="s">
        <v>148</v>
      </c>
    </row>
    <row r="753" s="13" customFormat="1">
      <c r="A753" s="13"/>
      <c r="B753" s="245"/>
      <c r="C753" s="246"/>
      <c r="D753" s="240" t="s">
        <v>159</v>
      </c>
      <c r="E753" s="247" t="s">
        <v>1</v>
      </c>
      <c r="F753" s="248" t="s">
        <v>178</v>
      </c>
      <c r="G753" s="246"/>
      <c r="H753" s="247" t="s">
        <v>1</v>
      </c>
      <c r="I753" s="249"/>
      <c r="J753" s="246"/>
      <c r="K753" s="246"/>
      <c r="L753" s="250"/>
      <c r="M753" s="251"/>
      <c r="N753" s="252"/>
      <c r="O753" s="252"/>
      <c r="P753" s="252"/>
      <c r="Q753" s="252"/>
      <c r="R753" s="252"/>
      <c r="S753" s="252"/>
      <c r="T753" s="25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4" t="s">
        <v>159</v>
      </c>
      <c r="AU753" s="254" t="s">
        <v>87</v>
      </c>
      <c r="AV753" s="13" t="s">
        <v>85</v>
      </c>
      <c r="AW753" s="13" t="s">
        <v>33</v>
      </c>
      <c r="AX753" s="13" t="s">
        <v>77</v>
      </c>
      <c r="AY753" s="254" t="s">
        <v>148</v>
      </c>
    </row>
    <row r="754" s="14" customFormat="1">
      <c r="A754" s="14"/>
      <c r="B754" s="255"/>
      <c r="C754" s="256"/>
      <c r="D754" s="240" t="s">
        <v>159</v>
      </c>
      <c r="E754" s="257" t="s">
        <v>1</v>
      </c>
      <c r="F754" s="258" t="s">
        <v>1591</v>
      </c>
      <c r="G754" s="256"/>
      <c r="H754" s="259">
        <v>36.287999999999997</v>
      </c>
      <c r="I754" s="260"/>
      <c r="J754" s="256"/>
      <c r="K754" s="256"/>
      <c r="L754" s="261"/>
      <c r="M754" s="262"/>
      <c r="N754" s="263"/>
      <c r="O754" s="263"/>
      <c r="P754" s="263"/>
      <c r="Q754" s="263"/>
      <c r="R754" s="263"/>
      <c r="S754" s="263"/>
      <c r="T754" s="26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5" t="s">
        <v>159</v>
      </c>
      <c r="AU754" s="265" t="s">
        <v>87</v>
      </c>
      <c r="AV754" s="14" t="s">
        <v>87</v>
      </c>
      <c r="AW754" s="14" t="s">
        <v>33</v>
      </c>
      <c r="AX754" s="14" t="s">
        <v>77</v>
      </c>
      <c r="AY754" s="265" t="s">
        <v>148</v>
      </c>
    </row>
    <row r="755" s="13" customFormat="1">
      <c r="A755" s="13"/>
      <c r="B755" s="245"/>
      <c r="C755" s="246"/>
      <c r="D755" s="240" t="s">
        <v>159</v>
      </c>
      <c r="E755" s="247" t="s">
        <v>1</v>
      </c>
      <c r="F755" s="248" t="s">
        <v>181</v>
      </c>
      <c r="G755" s="246"/>
      <c r="H755" s="247" t="s">
        <v>1</v>
      </c>
      <c r="I755" s="249"/>
      <c r="J755" s="246"/>
      <c r="K755" s="246"/>
      <c r="L755" s="250"/>
      <c r="M755" s="251"/>
      <c r="N755" s="252"/>
      <c r="O755" s="252"/>
      <c r="P755" s="252"/>
      <c r="Q755" s="252"/>
      <c r="R755" s="252"/>
      <c r="S755" s="252"/>
      <c r="T755" s="25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4" t="s">
        <v>159</v>
      </c>
      <c r="AU755" s="254" t="s">
        <v>87</v>
      </c>
      <c r="AV755" s="13" t="s">
        <v>85</v>
      </c>
      <c r="AW755" s="13" t="s">
        <v>33</v>
      </c>
      <c r="AX755" s="13" t="s">
        <v>77</v>
      </c>
      <c r="AY755" s="254" t="s">
        <v>148</v>
      </c>
    </row>
    <row r="756" s="14" customFormat="1">
      <c r="A756" s="14"/>
      <c r="B756" s="255"/>
      <c r="C756" s="256"/>
      <c r="D756" s="240" t="s">
        <v>159</v>
      </c>
      <c r="E756" s="257" t="s">
        <v>1</v>
      </c>
      <c r="F756" s="258" t="s">
        <v>1683</v>
      </c>
      <c r="G756" s="256"/>
      <c r="H756" s="259">
        <v>22.835999999999999</v>
      </c>
      <c r="I756" s="260"/>
      <c r="J756" s="256"/>
      <c r="K756" s="256"/>
      <c r="L756" s="261"/>
      <c r="M756" s="262"/>
      <c r="N756" s="263"/>
      <c r="O756" s="263"/>
      <c r="P756" s="263"/>
      <c r="Q756" s="263"/>
      <c r="R756" s="263"/>
      <c r="S756" s="263"/>
      <c r="T756" s="26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5" t="s">
        <v>159</v>
      </c>
      <c r="AU756" s="265" t="s">
        <v>87</v>
      </c>
      <c r="AV756" s="14" t="s">
        <v>87</v>
      </c>
      <c r="AW756" s="14" t="s">
        <v>33</v>
      </c>
      <c r="AX756" s="14" t="s">
        <v>77</v>
      </c>
      <c r="AY756" s="265" t="s">
        <v>148</v>
      </c>
    </row>
    <row r="757" s="13" customFormat="1">
      <c r="A757" s="13"/>
      <c r="B757" s="245"/>
      <c r="C757" s="246"/>
      <c r="D757" s="240" t="s">
        <v>159</v>
      </c>
      <c r="E757" s="247" t="s">
        <v>1</v>
      </c>
      <c r="F757" s="248" t="s">
        <v>184</v>
      </c>
      <c r="G757" s="246"/>
      <c r="H757" s="247" t="s">
        <v>1</v>
      </c>
      <c r="I757" s="249"/>
      <c r="J757" s="246"/>
      <c r="K757" s="246"/>
      <c r="L757" s="250"/>
      <c r="M757" s="251"/>
      <c r="N757" s="252"/>
      <c r="O757" s="252"/>
      <c r="P757" s="252"/>
      <c r="Q757" s="252"/>
      <c r="R757" s="252"/>
      <c r="S757" s="252"/>
      <c r="T757" s="25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4" t="s">
        <v>159</v>
      </c>
      <c r="AU757" s="254" t="s">
        <v>87</v>
      </c>
      <c r="AV757" s="13" t="s">
        <v>85</v>
      </c>
      <c r="AW757" s="13" t="s">
        <v>33</v>
      </c>
      <c r="AX757" s="13" t="s">
        <v>77</v>
      </c>
      <c r="AY757" s="254" t="s">
        <v>148</v>
      </c>
    </row>
    <row r="758" s="14" customFormat="1">
      <c r="A758" s="14"/>
      <c r="B758" s="255"/>
      <c r="C758" s="256"/>
      <c r="D758" s="240" t="s">
        <v>159</v>
      </c>
      <c r="E758" s="257" t="s">
        <v>1</v>
      </c>
      <c r="F758" s="258" t="s">
        <v>1593</v>
      </c>
      <c r="G758" s="256"/>
      <c r="H758" s="259">
        <v>1.5960000000000001</v>
      </c>
      <c r="I758" s="260"/>
      <c r="J758" s="256"/>
      <c r="K758" s="256"/>
      <c r="L758" s="261"/>
      <c r="M758" s="262"/>
      <c r="N758" s="263"/>
      <c r="O758" s="263"/>
      <c r="P758" s="263"/>
      <c r="Q758" s="263"/>
      <c r="R758" s="263"/>
      <c r="S758" s="263"/>
      <c r="T758" s="26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5" t="s">
        <v>159</v>
      </c>
      <c r="AU758" s="265" t="s">
        <v>87</v>
      </c>
      <c r="AV758" s="14" t="s">
        <v>87</v>
      </c>
      <c r="AW758" s="14" t="s">
        <v>33</v>
      </c>
      <c r="AX758" s="14" t="s">
        <v>77</v>
      </c>
      <c r="AY758" s="265" t="s">
        <v>148</v>
      </c>
    </row>
    <row r="759" s="15" customFormat="1">
      <c r="A759" s="15"/>
      <c r="B759" s="266"/>
      <c r="C759" s="267"/>
      <c r="D759" s="240" t="s">
        <v>159</v>
      </c>
      <c r="E759" s="268" t="s">
        <v>1</v>
      </c>
      <c r="F759" s="269" t="s">
        <v>165</v>
      </c>
      <c r="G759" s="267"/>
      <c r="H759" s="270">
        <v>115.116</v>
      </c>
      <c r="I759" s="271"/>
      <c r="J759" s="267"/>
      <c r="K759" s="267"/>
      <c r="L759" s="272"/>
      <c r="M759" s="273"/>
      <c r="N759" s="274"/>
      <c r="O759" s="274"/>
      <c r="P759" s="274"/>
      <c r="Q759" s="274"/>
      <c r="R759" s="274"/>
      <c r="S759" s="274"/>
      <c r="T759" s="27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6" t="s">
        <v>159</v>
      </c>
      <c r="AU759" s="276" t="s">
        <v>87</v>
      </c>
      <c r="AV759" s="15" t="s">
        <v>166</v>
      </c>
      <c r="AW759" s="15" t="s">
        <v>33</v>
      </c>
      <c r="AX759" s="15" t="s">
        <v>77</v>
      </c>
      <c r="AY759" s="276" t="s">
        <v>148</v>
      </c>
    </row>
    <row r="760" s="13" customFormat="1">
      <c r="A760" s="13"/>
      <c r="B760" s="245"/>
      <c r="C760" s="246"/>
      <c r="D760" s="240" t="s">
        <v>159</v>
      </c>
      <c r="E760" s="247" t="s">
        <v>1</v>
      </c>
      <c r="F760" s="248" t="s">
        <v>1665</v>
      </c>
      <c r="G760" s="246"/>
      <c r="H760" s="247" t="s">
        <v>1</v>
      </c>
      <c r="I760" s="249"/>
      <c r="J760" s="246"/>
      <c r="K760" s="246"/>
      <c r="L760" s="250"/>
      <c r="M760" s="251"/>
      <c r="N760" s="252"/>
      <c r="O760" s="252"/>
      <c r="P760" s="252"/>
      <c r="Q760" s="252"/>
      <c r="R760" s="252"/>
      <c r="S760" s="252"/>
      <c r="T760" s="25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4" t="s">
        <v>159</v>
      </c>
      <c r="AU760" s="254" t="s">
        <v>87</v>
      </c>
      <c r="AV760" s="13" t="s">
        <v>85</v>
      </c>
      <c r="AW760" s="13" t="s">
        <v>33</v>
      </c>
      <c r="AX760" s="13" t="s">
        <v>77</v>
      </c>
      <c r="AY760" s="254" t="s">
        <v>148</v>
      </c>
    </row>
    <row r="761" s="13" customFormat="1">
      <c r="A761" s="13"/>
      <c r="B761" s="245"/>
      <c r="C761" s="246"/>
      <c r="D761" s="240" t="s">
        <v>159</v>
      </c>
      <c r="E761" s="247" t="s">
        <v>1</v>
      </c>
      <c r="F761" s="248" t="s">
        <v>1597</v>
      </c>
      <c r="G761" s="246"/>
      <c r="H761" s="247" t="s">
        <v>1</v>
      </c>
      <c r="I761" s="249"/>
      <c r="J761" s="246"/>
      <c r="K761" s="246"/>
      <c r="L761" s="250"/>
      <c r="M761" s="251"/>
      <c r="N761" s="252"/>
      <c r="O761" s="252"/>
      <c r="P761" s="252"/>
      <c r="Q761" s="252"/>
      <c r="R761" s="252"/>
      <c r="S761" s="252"/>
      <c r="T761" s="25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4" t="s">
        <v>159</v>
      </c>
      <c r="AU761" s="254" t="s">
        <v>87</v>
      </c>
      <c r="AV761" s="13" t="s">
        <v>85</v>
      </c>
      <c r="AW761" s="13" t="s">
        <v>33</v>
      </c>
      <c r="AX761" s="13" t="s">
        <v>77</v>
      </c>
      <c r="AY761" s="254" t="s">
        <v>148</v>
      </c>
    </row>
    <row r="762" s="13" customFormat="1">
      <c r="A762" s="13"/>
      <c r="B762" s="245"/>
      <c r="C762" s="246"/>
      <c r="D762" s="240" t="s">
        <v>159</v>
      </c>
      <c r="E762" s="247" t="s">
        <v>1</v>
      </c>
      <c r="F762" s="248" t="s">
        <v>178</v>
      </c>
      <c r="G762" s="246"/>
      <c r="H762" s="247" t="s">
        <v>1</v>
      </c>
      <c r="I762" s="249"/>
      <c r="J762" s="246"/>
      <c r="K762" s="246"/>
      <c r="L762" s="250"/>
      <c r="M762" s="251"/>
      <c r="N762" s="252"/>
      <c r="O762" s="252"/>
      <c r="P762" s="252"/>
      <c r="Q762" s="252"/>
      <c r="R762" s="252"/>
      <c r="S762" s="252"/>
      <c r="T762" s="25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4" t="s">
        <v>159</v>
      </c>
      <c r="AU762" s="254" t="s">
        <v>87</v>
      </c>
      <c r="AV762" s="13" t="s">
        <v>85</v>
      </c>
      <c r="AW762" s="13" t="s">
        <v>33</v>
      </c>
      <c r="AX762" s="13" t="s">
        <v>77</v>
      </c>
      <c r="AY762" s="254" t="s">
        <v>148</v>
      </c>
    </row>
    <row r="763" s="14" customFormat="1">
      <c r="A763" s="14"/>
      <c r="B763" s="255"/>
      <c r="C763" s="256"/>
      <c r="D763" s="240" t="s">
        <v>159</v>
      </c>
      <c r="E763" s="257" t="s">
        <v>1</v>
      </c>
      <c r="F763" s="258" t="s">
        <v>1666</v>
      </c>
      <c r="G763" s="256"/>
      <c r="H763" s="259">
        <v>2.3039999999999998</v>
      </c>
      <c r="I763" s="260"/>
      <c r="J763" s="256"/>
      <c r="K763" s="256"/>
      <c r="L763" s="261"/>
      <c r="M763" s="262"/>
      <c r="N763" s="263"/>
      <c r="O763" s="263"/>
      <c r="P763" s="263"/>
      <c r="Q763" s="263"/>
      <c r="R763" s="263"/>
      <c r="S763" s="263"/>
      <c r="T763" s="26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5" t="s">
        <v>159</v>
      </c>
      <c r="AU763" s="265" t="s">
        <v>87</v>
      </c>
      <c r="AV763" s="14" t="s">
        <v>87</v>
      </c>
      <c r="AW763" s="14" t="s">
        <v>33</v>
      </c>
      <c r="AX763" s="14" t="s">
        <v>77</v>
      </c>
      <c r="AY763" s="265" t="s">
        <v>148</v>
      </c>
    </row>
    <row r="764" s="13" customFormat="1">
      <c r="A764" s="13"/>
      <c r="B764" s="245"/>
      <c r="C764" s="246"/>
      <c r="D764" s="240" t="s">
        <v>159</v>
      </c>
      <c r="E764" s="247" t="s">
        <v>1</v>
      </c>
      <c r="F764" s="248" t="s">
        <v>181</v>
      </c>
      <c r="G764" s="246"/>
      <c r="H764" s="247" t="s">
        <v>1</v>
      </c>
      <c r="I764" s="249"/>
      <c r="J764" s="246"/>
      <c r="K764" s="246"/>
      <c r="L764" s="250"/>
      <c r="M764" s="251"/>
      <c r="N764" s="252"/>
      <c r="O764" s="252"/>
      <c r="P764" s="252"/>
      <c r="Q764" s="252"/>
      <c r="R764" s="252"/>
      <c r="S764" s="252"/>
      <c r="T764" s="25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54" t="s">
        <v>159</v>
      </c>
      <c r="AU764" s="254" t="s">
        <v>87</v>
      </c>
      <c r="AV764" s="13" t="s">
        <v>85</v>
      </c>
      <c r="AW764" s="13" t="s">
        <v>33</v>
      </c>
      <c r="AX764" s="13" t="s">
        <v>77</v>
      </c>
      <c r="AY764" s="254" t="s">
        <v>148</v>
      </c>
    </row>
    <row r="765" s="14" customFormat="1">
      <c r="A765" s="14"/>
      <c r="B765" s="255"/>
      <c r="C765" s="256"/>
      <c r="D765" s="240" t="s">
        <v>159</v>
      </c>
      <c r="E765" s="257" t="s">
        <v>1</v>
      </c>
      <c r="F765" s="258" t="s">
        <v>1667</v>
      </c>
      <c r="G765" s="256"/>
      <c r="H765" s="259">
        <v>2.484</v>
      </c>
      <c r="I765" s="260"/>
      <c r="J765" s="256"/>
      <c r="K765" s="256"/>
      <c r="L765" s="261"/>
      <c r="M765" s="262"/>
      <c r="N765" s="263"/>
      <c r="O765" s="263"/>
      <c r="P765" s="263"/>
      <c r="Q765" s="263"/>
      <c r="R765" s="263"/>
      <c r="S765" s="263"/>
      <c r="T765" s="26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5" t="s">
        <v>159</v>
      </c>
      <c r="AU765" s="265" t="s">
        <v>87</v>
      </c>
      <c r="AV765" s="14" t="s">
        <v>87</v>
      </c>
      <c r="AW765" s="14" t="s">
        <v>33</v>
      </c>
      <c r="AX765" s="14" t="s">
        <v>77</v>
      </c>
      <c r="AY765" s="265" t="s">
        <v>148</v>
      </c>
    </row>
    <row r="766" s="13" customFormat="1">
      <c r="A766" s="13"/>
      <c r="B766" s="245"/>
      <c r="C766" s="246"/>
      <c r="D766" s="240" t="s">
        <v>159</v>
      </c>
      <c r="E766" s="247" t="s">
        <v>1</v>
      </c>
      <c r="F766" s="248" t="s">
        <v>181</v>
      </c>
      <c r="G766" s="246"/>
      <c r="H766" s="247" t="s">
        <v>1</v>
      </c>
      <c r="I766" s="249"/>
      <c r="J766" s="246"/>
      <c r="K766" s="246"/>
      <c r="L766" s="250"/>
      <c r="M766" s="251"/>
      <c r="N766" s="252"/>
      <c r="O766" s="252"/>
      <c r="P766" s="252"/>
      <c r="Q766" s="252"/>
      <c r="R766" s="252"/>
      <c r="S766" s="252"/>
      <c r="T766" s="25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4" t="s">
        <v>159</v>
      </c>
      <c r="AU766" s="254" t="s">
        <v>87</v>
      </c>
      <c r="AV766" s="13" t="s">
        <v>85</v>
      </c>
      <c r="AW766" s="13" t="s">
        <v>33</v>
      </c>
      <c r="AX766" s="13" t="s">
        <v>77</v>
      </c>
      <c r="AY766" s="254" t="s">
        <v>148</v>
      </c>
    </row>
    <row r="767" s="14" customFormat="1">
      <c r="A767" s="14"/>
      <c r="B767" s="255"/>
      <c r="C767" s="256"/>
      <c r="D767" s="240" t="s">
        <v>159</v>
      </c>
      <c r="E767" s="257" t="s">
        <v>1</v>
      </c>
      <c r="F767" s="258" t="s">
        <v>1668</v>
      </c>
      <c r="G767" s="256"/>
      <c r="H767" s="259">
        <v>2.3999999999999999</v>
      </c>
      <c r="I767" s="260"/>
      <c r="J767" s="256"/>
      <c r="K767" s="256"/>
      <c r="L767" s="261"/>
      <c r="M767" s="262"/>
      <c r="N767" s="263"/>
      <c r="O767" s="263"/>
      <c r="P767" s="263"/>
      <c r="Q767" s="263"/>
      <c r="R767" s="263"/>
      <c r="S767" s="263"/>
      <c r="T767" s="26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5" t="s">
        <v>159</v>
      </c>
      <c r="AU767" s="265" t="s">
        <v>87</v>
      </c>
      <c r="AV767" s="14" t="s">
        <v>87</v>
      </c>
      <c r="AW767" s="14" t="s">
        <v>33</v>
      </c>
      <c r="AX767" s="14" t="s">
        <v>77</v>
      </c>
      <c r="AY767" s="265" t="s">
        <v>148</v>
      </c>
    </row>
    <row r="768" s="15" customFormat="1">
      <c r="A768" s="15"/>
      <c r="B768" s="266"/>
      <c r="C768" s="267"/>
      <c r="D768" s="240" t="s">
        <v>159</v>
      </c>
      <c r="E768" s="268" t="s">
        <v>1</v>
      </c>
      <c r="F768" s="269" t="s">
        <v>165</v>
      </c>
      <c r="G768" s="267"/>
      <c r="H768" s="270">
        <v>7.1879999999999997</v>
      </c>
      <c r="I768" s="271"/>
      <c r="J768" s="267"/>
      <c r="K768" s="267"/>
      <c r="L768" s="272"/>
      <c r="M768" s="273"/>
      <c r="N768" s="274"/>
      <c r="O768" s="274"/>
      <c r="P768" s="274"/>
      <c r="Q768" s="274"/>
      <c r="R768" s="274"/>
      <c r="S768" s="274"/>
      <c r="T768" s="27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76" t="s">
        <v>159</v>
      </c>
      <c r="AU768" s="276" t="s">
        <v>87</v>
      </c>
      <c r="AV768" s="15" t="s">
        <v>166</v>
      </c>
      <c r="AW768" s="15" t="s">
        <v>33</v>
      </c>
      <c r="AX768" s="15" t="s">
        <v>77</v>
      </c>
      <c r="AY768" s="276" t="s">
        <v>148</v>
      </c>
    </row>
    <row r="769" s="16" customFormat="1">
      <c r="A769" s="16"/>
      <c r="B769" s="277"/>
      <c r="C769" s="278"/>
      <c r="D769" s="240" t="s">
        <v>159</v>
      </c>
      <c r="E769" s="279" t="s">
        <v>1</v>
      </c>
      <c r="F769" s="280" t="s">
        <v>185</v>
      </c>
      <c r="G769" s="278"/>
      <c r="H769" s="281">
        <v>122.304</v>
      </c>
      <c r="I769" s="282"/>
      <c r="J769" s="278"/>
      <c r="K769" s="278"/>
      <c r="L769" s="283"/>
      <c r="M769" s="284"/>
      <c r="N769" s="285"/>
      <c r="O769" s="285"/>
      <c r="P769" s="285"/>
      <c r="Q769" s="285"/>
      <c r="R769" s="285"/>
      <c r="S769" s="285"/>
      <c r="T769" s="28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87" t="s">
        <v>159</v>
      </c>
      <c r="AU769" s="287" t="s">
        <v>87</v>
      </c>
      <c r="AV769" s="16" t="s">
        <v>155</v>
      </c>
      <c r="AW769" s="16" t="s">
        <v>33</v>
      </c>
      <c r="AX769" s="16" t="s">
        <v>85</v>
      </c>
      <c r="AY769" s="287" t="s">
        <v>148</v>
      </c>
    </row>
    <row r="770" s="2" customFormat="1" ht="16.5" customHeight="1">
      <c r="A770" s="39"/>
      <c r="B770" s="40"/>
      <c r="C770" s="227" t="s">
        <v>565</v>
      </c>
      <c r="D770" s="227" t="s">
        <v>150</v>
      </c>
      <c r="E770" s="228" t="s">
        <v>484</v>
      </c>
      <c r="F770" s="229" t="s">
        <v>485</v>
      </c>
      <c r="G770" s="230" t="s">
        <v>273</v>
      </c>
      <c r="H770" s="231">
        <v>122.304</v>
      </c>
      <c r="I770" s="232"/>
      <c r="J770" s="233">
        <f>ROUND(I770*H770,2)</f>
        <v>0</v>
      </c>
      <c r="K770" s="229" t="s">
        <v>154</v>
      </c>
      <c r="L770" s="45"/>
      <c r="M770" s="234" t="s">
        <v>1</v>
      </c>
      <c r="N770" s="235" t="s">
        <v>42</v>
      </c>
      <c r="O770" s="92"/>
      <c r="P770" s="236">
        <f>O770*H770</f>
        <v>0</v>
      </c>
      <c r="Q770" s="236">
        <v>0</v>
      </c>
      <c r="R770" s="236">
        <f>Q770*H770</f>
        <v>0</v>
      </c>
      <c r="S770" s="236">
        <v>0</v>
      </c>
      <c r="T770" s="237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38" t="s">
        <v>155</v>
      </c>
      <c r="AT770" s="238" t="s">
        <v>150</v>
      </c>
      <c r="AU770" s="238" t="s">
        <v>87</v>
      </c>
      <c r="AY770" s="18" t="s">
        <v>148</v>
      </c>
      <c r="BE770" s="239">
        <f>IF(N770="základní",J770,0)</f>
        <v>0</v>
      </c>
      <c r="BF770" s="239">
        <f>IF(N770="snížená",J770,0)</f>
        <v>0</v>
      </c>
      <c r="BG770" s="239">
        <f>IF(N770="zákl. přenesená",J770,0)</f>
        <v>0</v>
      </c>
      <c r="BH770" s="239">
        <f>IF(N770="sníž. přenesená",J770,0)</f>
        <v>0</v>
      </c>
      <c r="BI770" s="239">
        <f>IF(N770="nulová",J770,0)</f>
        <v>0</v>
      </c>
      <c r="BJ770" s="18" t="s">
        <v>85</v>
      </c>
      <c r="BK770" s="239">
        <f>ROUND(I770*H770,2)</f>
        <v>0</v>
      </c>
      <c r="BL770" s="18" t="s">
        <v>155</v>
      </c>
      <c r="BM770" s="238" t="s">
        <v>1684</v>
      </c>
    </row>
    <row r="771" s="13" customFormat="1">
      <c r="A771" s="13"/>
      <c r="B771" s="245"/>
      <c r="C771" s="246"/>
      <c r="D771" s="240" t="s">
        <v>159</v>
      </c>
      <c r="E771" s="247" t="s">
        <v>1</v>
      </c>
      <c r="F771" s="248" t="s">
        <v>1680</v>
      </c>
      <c r="G771" s="246"/>
      <c r="H771" s="247" t="s">
        <v>1</v>
      </c>
      <c r="I771" s="249"/>
      <c r="J771" s="246"/>
      <c r="K771" s="246"/>
      <c r="L771" s="250"/>
      <c r="M771" s="251"/>
      <c r="N771" s="252"/>
      <c r="O771" s="252"/>
      <c r="P771" s="252"/>
      <c r="Q771" s="252"/>
      <c r="R771" s="252"/>
      <c r="S771" s="252"/>
      <c r="T771" s="25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4" t="s">
        <v>159</v>
      </c>
      <c r="AU771" s="254" t="s">
        <v>87</v>
      </c>
      <c r="AV771" s="13" t="s">
        <v>85</v>
      </c>
      <c r="AW771" s="13" t="s">
        <v>33</v>
      </c>
      <c r="AX771" s="13" t="s">
        <v>77</v>
      </c>
      <c r="AY771" s="254" t="s">
        <v>148</v>
      </c>
    </row>
    <row r="772" s="13" customFormat="1">
      <c r="A772" s="13"/>
      <c r="B772" s="245"/>
      <c r="C772" s="246"/>
      <c r="D772" s="240" t="s">
        <v>159</v>
      </c>
      <c r="E772" s="247" t="s">
        <v>1</v>
      </c>
      <c r="F772" s="248" t="s">
        <v>1685</v>
      </c>
      <c r="G772" s="246"/>
      <c r="H772" s="247" t="s">
        <v>1</v>
      </c>
      <c r="I772" s="249"/>
      <c r="J772" s="246"/>
      <c r="K772" s="246"/>
      <c r="L772" s="250"/>
      <c r="M772" s="251"/>
      <c r="N772" s="252"/>
      <c r="O772" s="252"/>
      <c r="P772" s="252"/>
      <c r="Q772" s="252"/>
      <c r="R772" s="252"/>
      <c r="S772" s="252"/>
      <c r="T772" s="25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54" t="s">
        <v>159</v>
      </c>
      <c r="AU772" s="254" t="s">
        <v>87</v>
      </c>
      <c r="AV772" s="13" t="s">
        <v>85</v>
      </c>
      <c r="AW772" s="13" t="s">
        <v>33</v>
      </c>
      <c r="AX772" s="13" t="s">
        <v>77</v>
      </c>
      <c r="AY772" s="254" t="s">
        <v>148</v>
      </c>
    </row>
    <row r="773" s="13" customFormat="1">
      <c r="A773" s="13"/>
      <c r="B773" s="245"/>
      <c r="C773" s="246"/>
      <c r="D773" s="240" t="s">
        <v>159</v>
      </c>
      <c r="E773" s="247" t="s">
        <v>1</v>
      </c>
      <c r="F773" s="248" t="s">
        <v>178</v>
      </c>
      <c r="G773" s="246"/>
      <c r="H773" s="247" t="s">
        <v>1</v>
      </c>
      <c r="I773" s="249"/>
      <c r="J773" s="246"/>
      <c r="K773" s="246"/>
      <c r="L773" s="250"/>
      <c r="M773" s="251"/>
      <c r="N773" s="252"/>
      <c r="O773" s="252"/>
      <c r="P773" s="252"/>
      <c r="Q773" s="252"/>
      <c r="R773" s="252"/>
      <c r="S773" s="252"/>
      <c r="T773" s="25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4" t="s">
        <v>159</v>
      </c>
      <c r="AU773" s="254" t="s">
        <v>87</v>
      </c>
      <c r="AV773" s="13" t="s">
        <v>85</v>
      </c>
      <c r="AW773" s="13" t="s">
        <v>33</v>
      </c>
      <c r="AX773" s="13" t="s">
        <v>77</v>
      </c>
      <c r="AY773" s="254" t="s">
        <v>148</v>
      </c>
    </row>
    <row r="774" s="14" customFormat="1">
      <c r="A774" s="14"/>
      <c r="B774" s="255"/>
      <c r="C774" s="256"/>
      <c r="D774" s="240" t="s">
        <v>159</v>
      </c>
      <c r="E774" s="257" t="s">
        <v>1</v>
      </c>
      <c r="F774" s="258" t="s">
        <v>1681</v>
      </c>
      <c r="G774" s="256"/>
      <c r="H774" s="259">
        <v>30.611999999999998</v>
      </c>
      <c r="I774" s="260"/>
      <c r="J774" s="256"/>
      <c r="K774" s="256"/>
      <c r="L774" s="261"/>
      <c r="M774" s="262"/>
      <c r="N774" s="263"/>
      <c r="O774" s="263"/>
      <c r="P774" s="263"/>
      <c r="Q774" s="263"/>
      <c r="R774" s="263"/>
      <c r="S774" s="263"/>
      <c r="T774" s="26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5" t="s">
        <v>159</v>
      </c>
      <c r="AU774" s="265" t="s">
        <v>87</v>
      </c>
      <c r="AV774" s="14" t="s">
        <v>87</v>
      </c>
      <c r="AW774" s="14" t="s">
        <v>33</v>
      </c>
      <c r="AX774" s="14" t="s">
        <v>77</v>
      </c>
      <c r="AY774" s="265" t="s">
        <v>148</v>
      </c>
    </row>
    <row r="775" s="13" customFormat="1">
      <c r="A775" s="13"/>
      <c r="B775" s="245"/>
      <c r="C775" s="246"/>
      <c r="D775" s="240" t="s">
        <v>159</v>
      </c>
      <c r="E775" s="247" t="s">
        <v>1</v>
      </c>
      <c r="F775" s="248" t="s">
        <v>181</v>
      </c>
      <c r="G775" s="246"/>
      <c r="H775" s="247" t="s">
        <v>1</v>
      </c>
      <c r="I775" s="249"/>
      <c r="J775" s="246"/>
      <c r="K775" s="246"/>
      <c r="L775" s="250"/>
      <c r="M775" s="251"/>
      <c r="N775" s="252"/>
      <c r="O775" s="252"/>
      <c r="P775" s="252"/>
      <c r="Q775" s="252"/>
      <c r="R775" s="252"/>
      <c r="S775" s="252"/>
      <c r="T775" s="25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4" t="s">
        <v>159</v>
      </c>
      <c r="AU775" s="254" t="s">
        <v>87</v>
      </c>
      <c r="AV775" s="13" t="s">
        <v>85</v>
      </c>
      <c r="AW775" s="13" t="s">
        <v>33</v>
      </c>
      <c r="AX775" s="13" t="s">
        <v>77</v>
      </c>
      <c r="AY775" s="254" t="s">
        <v>148</v>
      </c>
    </row>
    <row r="776" s="14" customFormat="1">
      <c r="A776" s="14"/>
      <c r="B776" s="255"/>
      <c r="C776" s="256"/>
      <c r="D776" s="240" t="s">
        <v>159</v>
      </c>
      <c r="E776" s="257" t="s">
        <v>1</v>
      </c>
      <c r="F776" s="258" t="s">
        <v>1682</v>
      </c>
      <c r="G776" s="256"/>
      <c r="H776" s="259">
        <v>21.66</v>
      </c>
      <c r="I776" s="260"/>
      <c r="J776" s="256"/>
      <c r="K776" s="256"/>
      <c r="L776" s="261"/>
      <c r="M776" s="262"/>
      <c r="N776" s="263"/>
      <c r="O776" s="263"/>
      <c r="P776" s="263"/>
      <c r="Q776" s="263"/>
      <c r="R776" s="263"/>
      <c r="S776" s="263"/>
      <c r="T776" s="26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5" t="s">
        <v>159</v>
      </c>
      <c r="AU776" s="265" t="s">
        <v>87</v>
      </c>
      <c r="AV776" s="14" t="s">
        <v>87</v>
      </c>
      <c r="AW776" s="14" t="s">
        <v>33</v>
      </c>
      <c r="AX776" s="14" t="s">
        <v>77</v>
      </c>
      <c r="AY776" s="265" t="s">
        <v>148</v>
      </c>
    </row>
    <row r="777" s="13" customFormat="1">
      <c r="A777" s="13"/>
      <c r="B777" s="245"/>
      <c r="C777" s="246"/>
      <c r="D777" s="240" t="s">
        <v>159</v>
      </c>
      <c r="E777" s="247" t="s">
        <v>1</v>
      </c>
      <c r="F777" s="248" t="s">
        <v>184</v>
      </c>
      <c r="G777" s="246"/>
      <c r="H777" s="247" t="s">
        <v>1</v>
      </c>
      <c r="I777" s="249"/>
      <c r="J777" s="246"/>
      <c r="K777" s="246"/>
      <c r="L777" s="250"/>
      <c r="M777" s="251"/>
      <c r="N777" s="252"/>
      <c r="O777" s="252"/>
      <c r="P777" s="252"/>
      <c r="Q777" s="252"/>
      <c r="R777" s="252"/>
      <c r="S777" s="252"/>
      <c r="T777" s="25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54" t="s">
        <v>159</v>
      </c>
      <c r="AU777" s="254" t="s">
        <v>87</v>
      </c>
      <c r="AV777" s="13" t="s">
        <v>85</v>
      </c>
      <c r="AW777" s="13" t="s">
        <v>33</v>
      </c>
      <c r="AX777" s="13" t="s">
        <v>77</v>
      </c>
      <c r="AY777" s="254" t="s">
        <v>148</v>
      </c>
    </row>
    <row r="778" s="14" customFormat="1">
      <c r="A778" s="14"/>
      <c r="B778" s="255"/>
      <c r="C778" s="256"/>
      <c r="D778" s="240" t="s">
        <v>159</v>
      </c>
      <c r="E778" s="257" t="s">
        <v>1</v>
      </c>
      <c r="F778" s="258" t="s">
        <v>1590</v>
      </c>
      <c r="G778" s="256"/>
      <c r="H778" s="259">
        <v>2.1240000000000001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5" t="s">
        <v>159</v>
      </c>
      <c r="AU778" s="265" t="s">
        <v>87</v>
      </c>
      <c r="AV778" s="14" t="s">
        <v>87</v>
      </c>
      <c r="AW778" s="14" t="s">
        <v>33</v>
      </c>
      <c r="AX778" s="14" t="s">
        <v>77</v>
      </c>
      <c r="AY778" s="265" t="s">
        <v>148</v>
      </c>
    </row>
    <row r="779" s="13" customFormat="1">
      <c r="A779" s="13"/>
      <c r="B779" s="245"/>
      <c r="C779" s="246"/>
      <c r="D779" s="240" t="s">
        <v>159</v>
      </c>
      <c r="E779" s="247" t="s">
        <v>1</v>
      </c>
      <c r="F779" s="248" t="s">
        <v>178</v>
      </c>
      <c r="G779" s="246"/>
      <c r="H779" s="247" t="s">
        <v>1</v>
      </c>
      <c r="I779" s="249"/>
      <c r="J779" s="246"/>
      <c r="K779" s="246"/>
      <c r="L779" s="250"/>
      <c r="M779" s="251"/>
      <c r="N779" s="252"/>
      <c r="O779" s="252"/>
      <c r="P779" s="252"/>
      <c r="Q779" s="252"/>
      <c r="R779" s="252"/>
      <c r="S779" s="252"/>
      <c r="T779" s="25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4" t="s">
        <v>159</v>
      </c>
      <c r="AU779" s="254" t="s">
        <v>87</v>
      </c>
      <c r="AV779" s="13" t="s">
        <v>85</v>
      </c>
      <c r="AW779" s="13" t="s">
        <v>33</v>
      </c>
      <c r="AX779" s="13" t="s">
        <v>77</v>
      </c>
      <c r="AY779" s="254" t="s">
        <v>148</v>
      </c>
    </row>
    <row r="780" s="14" customFormat="1">
      <c r="A780" s="14"/>
      <c r="B780" s="255"/>
      <c r="C780" s="256"/>
      <c r="D780" s="240" t="s">
        <v>159</v>
      </c>
      <c r="E780" s="257" t="s">
        <v>1</v>
      </c>
      <c r="F780" s="258" t="s">
        <v>1591</v>
      </c>
      <c r="G780" s="256"/>
      <c r="H780" s="259">
        <v>36.287999999999997</v>
      </c>
      <c r="I780" s="260"/>
      <c r="J780" s="256"/>
      <c r="K780" s="256"/>
      <c r="L780" s="261"/>
      <c r="M780" s="262"/>
      <c r="N780" s="263"/>
      <c r="O780" s="263"/>
      <c r="P780" s="263"/>
      <c r="Q780" s="263"/>
      <c r="R780" s="263"/>
      <c r="S780" s="263"/>
      <c r="T780" s="26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5" t="s">
        <v>159</v>
      </c>
      <c r="AU780" s="265" t="s">
        <v>87</v>
      </c>
      <c r="AV780" s="14" t="s">
        <v>87</v>
      </c>
      <c r="AW780" s="14" t="s">
        <v>33</v>
      </c>
      <c r="AX780" s="14" t="s">
        <v>77</v>
      </c>
      <c r="AY780" s="265" t="s">
        <v>148</v>
      </c>
    </row>
    <row r="781" s="13" customFormat="1">
      <c r="A781" s="13"/>
      <c r="B781" s="245"/>
      <c r="C781" s="246"/>
      <c r="D781" s="240" t="s">
        <v>159</v>
      </c>
      <c r="E781" s="247" t="s">
        <v>1</v>
      </c>
      <c r="F781" s="248" t="s">
        <v>181</v>
      </c>
      <c r="G781" s="246"/>
      <c r="H781" s="247" t="s">
        <v>1</v>
      </c>
      <c r="I781" s="249"/>
      <c r="J781" s="246"/>
      <c r="K781" s="246"/>
      <c r="L781" s="250"/>
      <c r="M781" s="251"/>
      <c r="N781" s="252"/>
      <c r="O781" s="252"/>
      <c r="P781" s="252"/>
      <c r="Q781" s="252"/>
      <c r="R781" s="252"/>
      <c r="S781" s="252"/>
      <c r="T781" s="25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4" t="s">
        <v>159</v>
      </c>
      <c r="AU781" s="254" t="s">
        <v>87</v>
      </c>
      <c r="AV781" s="13" t="s">
        <v>85</v>
      </c>
      <c r="AW781" s="13" t="s">
        <v>33</v>
      </c>
      <c r="AX781" s="13" t="s">
        <v>77</v>
      </c>
      <c r="AY781" s="254" t="s">
        <v>148</v>
      </c>
    </row>
    <row r="782" s="14" customFormat="1">
      <c r="A782" s="14"/>
      <c r="B782" s="255"/>
      <c r="C782" s="256"/>
      <c r="D782" s="240" t="s">
        <v>159</v>
      </c>
      <c r="E782" s="257" t="s">
        <v>1</v>
      </c>
      <c r="F782" s="258" t="s">
        <v>1683</v>
      </c>
      <c r="G782" s="256"/>
      <c r="H782" s="259">
        <v>22.835999999999999</v>
      </c>
      <c r="I782" s="260"/>
      <c r="J782" s="256"/>
      <c r="K782" s="256"/>
      <c r="L782" s="261"/>
      <c r="M782" s="262"/>
      <c r="N782" s="263"/>
      <c r="O782" s="263"/>
      <c r="P782" s="263"/>
      <c r="Q782" s="263"/>
      <c r="R782" s="263"/>
      <c r="S782" s="263"/>
      <c r="T782" s="26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5" t="s">
        <v>159</v>
      </c>
      <c r="AU782" s="265" t="s">
        <v>87</v>
      </c>
      <c r="AV782" s="14" t="s">
        <v>87</v>
      </c>
      <c r="AW782" s="14" t="s">
        <v>33</v>
      </c>
      <c r="AX782" s="14" t="s">
        <v>77</v>
      </c>
      <c r="AY782" s="265" t="s">
        <v>148</v>
      </c>
    </row>
    <row r="783" s="13" customFormat="1">
      <c r="A783" s="13"/>
      <c r="B783" s="245"/>
      <c r="C783" s="246"/>
      <c r="D783" s="240" t="s">
        <v>159</v>
      </c>
      <c r="E783" s="247" t="s">
        <v>1</v>
      </c>
      <c r="F783" s="248" t="s">
        <v>184</v>
      </c>
      <c r="G783" s="246"/>
      <c r="H783" s="247" t="s">
        <v>1</v>
      </c>
      <c r="I783" s="249"/>
      <c r="J783" s="246"/>
      <c r="K783" s="246"/>
      <c r="L783" s="250"/>
      <c r="M783" s="251"/>
      <c r="N783" s="252"/>
      <c r="O783" s="252"/>
      <c r="P783" s="252"/>
      <c r="Q783" s="252"/>
      <c r="R783" s="252"/>
      <c r="S783" s="252"/>
      <c r="T783" s="25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4" t="s">
        <v>159</v>
      </c>
      <c r="AU783" s="254" t="s">
        <v>87</v>
      </c>
      <c r="AV783" s="13" t="s">
        <v>85</v>
      </c>
      <c r="AW783" s="13" t="s">
        <v>33</v>
      </c>
      <c r="AX783" s="13" t="s">
        <v>77</v>
      </c>
      <c r="AY783" s="254" t="s">
        <v>148</v>
      </c>
    </row>
    <row r="784" s="14" customFormat="1">
      <c r="A784" s="14"/>
      <c r="B784" s="255"/>
      <c r="C784" s="256"/>
      <c r="D784" s="240" t="s">
        <v>159</v>
      </c>
      <c r="E784" s="257" t="s">
        <v>1</v>
      </c>
      <c r="F784" s="258" t="s">
        <v>1593</v>
      </c>
      <c r="G784" s="256"/>
      <c r="H784" s="259">
        <v>1.5960000000000001</v>
      </c>
      <c r="I784" s="260"/>
      <c r="J784" s="256"/>
      <c r="K784" s="256"/>
      <c r="L784" s="261"/>
      <c r="M784" s="262"/>
      <c r="N784" s="263"/>
      <c r="O784" s="263"/>
      <c r="P784" s="263"/>
      <c r="Q784" s="263"/>
      <c r="R784" s="263"/>
      <c r="S784" s="263"/>
      <c r="T784" s="26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5" t="s">
        <v>159</v>
      </c>
      <c r="AU784" s="265" t="s">
        <v>87</v>
      </c>
      <c r="AV784" s="14" t="s">
        <v>87</v>
      </c>
      <c r="AW784" s="14" t="s">
        <v>33</v>
      </c>
      <c r="AX784" s="14" t="s">
        <v>77</v>
      </c>
      <c r="AY784" s="265" t="s">
        <v>148</v>
      </c>
    </row>
    <row r="785" s="15" customFormat="1">
      <c r="A785" s="15"/>
      <c r="B785" s="266"/>
      <c r="C785" s="267"/>
      <c r="D785" s="240" t="s">
        <v>159</v>
      </c>
      <c r="E785" s="268" t="s">
        <v>1</v>
      </c>
      <c r="F785" s="269" t="s">
        <v>165</v>
      </c>
      <c r="G785" s="267"/>
      <c r="H785" s="270">
        <v>115.116</v>
      </c>
      <c r="I785" s="271"/>
      <c r="J785" s="267"/>
      <c r="K785" s="267"/>
      <c r="L785" s="272"/>
      <c r="M785" s="273"/>
      <c r="N785" s="274"/>
      <c r="O785" s="274"/>
      <c r="P785" s="274"/>
      <c r="Q785" s="274"/>
      <c r="R785" s="274"/>
      <c r="S785" s="274"/>
      <c r="T785" s="27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76" t="s">
        <v>159</v>
      </c>
      <c r="AU785" s="276" t="s">
        <v>87</v>
      </c>
      <c r="AV785" s="15" t="s">
        <v>166</v>
      </c>
      <c r="AW785" s="15" t="s">
        <v>33</v>
      </c>
      <c r="AX785" s="15" t="s">
        <v>77</v>
      </c>
      <c r="AY785" s="276" t="s">
        <v>148</v>
      </c>
    </row>
    <row r="786" s="13" customFormat="1">
      <c r="A786" s="13"/>
      <c r="B786" s="245"/>
      <c r="C786" s="246"/>
      <c r="D786" s="240" t="s">
        <v>159</v>
      </c>
      <c r="E786" s="247" t="s">
        <v>1</v>
      </c>
      <c r="F786" s="248" t="s">
        <v>1665</v>
      </c>
      <c r="G786" s="246"/>
      <c r="H786" s="247" t="s">
        <v>1</v>
      </c>
      <c r="I786" s="249"/>
      <c r="J786" s="246"/>
      <c r="K786" s="246"/>
      <c r="L786" s="250"/>
      <c r="M786" s="251"/>
      <c r="N786" s="252"/>
      <c r="O786" s="252"/>
      <c r="P786" s="252"/>
      <c r="Q786" s="252"/>
      <c r="R786" s="252"/>
      <c r="S786" s="252"/>
      <c r="T786" s="25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4" t="s">
        <v>159</v>
      </c>
      <c r="AU786" s="254" t="s">
        <v>87</v>
      </c>
      <c r="AV786" s="13" t="s">
        <v>85</v>
      </c>
      <c r="AW786" s="13" t="s">
        <v>33</v>
      </c>
      <c r="AX786" s="13" t="s">
        <v>77</v>
      </c>
      <c r="AY786" s="254" t="s">
        <v>148</v>
      </c>
    </row>
    <row r="787" s="13" customFormat="1">
      <c r="A787" s="13"/>
      <c r="B787" s="245"/>
      <c r="C787" s="246"/>
      <c r="D787" s="240" t="s">
        <v>159</v>
      </c>
      <c r="E787" s="247" t="s">
        <v>1</v>
      </c>
      <c r="F787" s="248" t="s">
        <v>1597</v>
      </c>
      <c r="G787" s="246"/>
      <c r="H787" s="247" t="s">
        <v>1</v>
      </c>
      <c r="I787" s="249"/>
      <c r="J787" s="246"/>
      <c r="K787" s="246"/>
      <c r="L787" s="250"/>
      <c r="M787" s="251"/>
      <c r="N787" s="252"/>
      <c r="O787" s="252"/>
      <c r="P787" s="252"/>
      <c r="Q787" s="252"/>
      <c r="R787" s="252"/>
      <c r="S787" s="252"/>
      <c r="T787" s="25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4" t="s">
        <v>159</v>
      </c>
      <c r="AU787" s="254" t="s">
        <v>87</v>
      </c>
      <c r="AV787" s="13" t="s">
        <v>85</v>
      </c>
      <c r="AW787" s="13" t="s">
        <v>33</v>
      </c>
      <c r="AX787" s="13" t="s">
        <v>77</v>
      </c>
      <c r="AY787" s="254" t="s">
        <v>148</v>
      </c>
    </row>
    <row r="788" s="13" customFormat="1">
      <c r="A788" s="13"/>
      <c r="B788" s="245"/>
      <c r="C788" s="246"/>
      <c r="D788" s="240" t="s">
        <v>159</v>
      </c>
      <c r="E788" s="247" t="s">
        <v>1</v>
      </c>
      <c r="F788" s="248" t="s">
        <v>178</v>
      </c>
      <c r="G788" s="246"/>
      <c r="H788" s="247" t="s">
        <v>1</v>
      </c>
      <c r="I788" s="249"/>
      <c r="J788" s="246"/>
      <c r="K788" s="246"/>
      <c r="L788" s="250"/>
      <c r="M788" s="251"/>
      <c r="N788" s="252"/>
      <c r="O788" s="252"/>
      <c r="P788" s="252"/>
      <c r="Q788" s="252"/>
      <c r="R788" s="252"/>
      <c r="S788" s="252"/>
      <c r="T788" s="25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4" t="s">
        <v>159</v>
      </c>
      <c r="AU788" s="254" t="s">
        <v>87</v>
      </c>
      <c r="AV788" s="13" t="s">
        <v>85</v>
      </c>
      <c r="AW788" s="13" t="s">
        <v>33</v>
      </c>
      <c r="AX788" s="13" t="s">
        <v>77</v>
      </c>
      <c r="AY788" s="254" t="s">
        <v>148</v>
      </c>
    </row>
    <row r="789" s="14" customFormat="1">
      <c r="A789" s="14"/>
      <c r="B789" s="255"/>
      <c r="C789" s="256"/>
      <c r="D789" s="240" t="s">
        <v>159</v>
      </c>
      <c r="E789" s="257" t="s">
        <v>1</v>
      </c>
      <c r="F789" s="258" t="s">
        <v>1666</v>
      </c>
      <c r="G789" s="256"/>
      <c r="H789" s="259">
        <v>2.3039999999999998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5" t="s">
        <v>159</v>
      </c>
      <c r="AU789" s="265" t="s">
        <v>87</v>
      </c>
      <c r="AV789" s="14" t="s">
        <v>87</v>
      </c>
      <c r="AW789" s="14" t="s">
        <v>33</v>
      </c>
      <c r="AX789" s="14" t="s">
        <v>77</v>
      </c>
      <c r="AY789" s="265" t="s">
        <v>148</v>
      </c>
    </row>
    <row r="790" s="13" customFormat="1">
      <c r="A790" s="13"/>
      <c r="B790" s="245"/>
      <c r="C790" s="246"/>
      <c r="D790" s="240" t="s">
        <v>159</v>
      </c>
      <c r="E790" s="247" t="s">
        <v>1</v>
      </c>
      <c r="F790" s="248" t="s">
        <v>181</v>
      </c>
      <c r="G790" s="246"/>
      <c r="H790" s="247" t="s">
        <v>1</v>
      </c>
      <c r="I790" s="249"/>
      <c r="J790" s="246"/>
      <c r="K790" s="246"/>
      <c r="L790" s="250"/>
      <c r="M790" s="251"/>
      <c r="N790" s="252"/>
      <c r="O790" s="252"/>
      <c r="P790" s="252"/>
      <c r="Q790" s="252"/>
      <c r="R790" s="252"/>
      <c r="S790" s="252"/>
      <c r="T790" s="25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4" t="s">
        <v>159</v>
      </c>
      <c r="AU790" s="254" t="s">
        <v>87</v>
      </c>
      <c r="AV790" s="13" t="s">
        <v>85</v>
      </c>
      <c r="AW790" s="13" t="s">
        <v>33</v>
      </c>
      <c r="AX790" s="13" t="s">
        <v>77</v>
      </c>
      <c r="AY790" s="254" t="s">
        <v>148</v>
      </c>
    </row>
    <row r="791" s="14" customFormat="1">
      <c r="A791" s="14"/>
      <c r="B791" s="255"/>
      <c r="C791" s="256"/>
      <c r="D791" s="240" t="s">
        <v>159</v>
      </c>
      <c r="E791" s="257" t="s">
        <v>1</v>
      </c>
      <c r="F791" s="258" t="s">
        <v>1667</v>
      </c>
      <c r="G791" s="256"/>
      <c r="H791" s="259">
        <v>2.484</v>
      </c>
      <c r="I791" s="260"/>
      <c r="J791" s="256"/>
      <c r="K791" s="256"/>
      <c r="L791" s="261"/>
      <c r="M791" s="262"/>
      <c r="N791" s="263"/>
      <c r="O791" s="263"/>
      <c r="P791" s="263"/>
      <c r="Q791" s="263"/>
      <c r="R791" s="263"/>
      <c r="S791" s="263"/>
      <c r="T791" s="26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5" t="s">
        <v>159</v>
      </c>
      <c r="AU791" s="265" t="s">
        <v>87</v>
      </c>
      <c r="AV791" s="14" t="s">
        <v>87</v>
      </c>
      <c r="AW791" s="14" t="s">
        <v>33</v>
      </c>
      <c r="AX791" s="14" t="s">
        <v>77</v>
      </c>
      <c r="AY791" s="265" t="s">
        <v>148</v>
      </c>
    </row>
    <row r="792" s="13" customFormat="1">
      <c r="A792" s="13"/>
      <c r="B792" s="245"/>
      <c r="C792" s="246"/>
      <c r="D792" s="240" t="s">
        <v>159</v>
      </c>
      <c r="E792" s="247" t="s">
        <v>1</v>
      </c>
      <c r="F792" s="248" t="s">
        <v>181</v>
      </c>
      <c r="G792" s="246"/>
      <c r="H792" s="247" t="s">
        <v>1</v>
      </c>
      <c r="I792" s="249"/>
      <c r="J792" s="246"/>
      <c r="K792" s="246"/>
      <c r="L792" s="250"/>
      <c r="M792" s="251"/>
      <c r="N792" s="252"/>
      <c r="O792" s="252"/>
      <c r="P792" s="252"/>
      <c r="Q792" s="252"/>
      <c r="R792" s="252"/>
      <c r="S792" s="252"/>
      <c r="T792" s="25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4" t="s">
        <v>159</v>
      </c>
      <c r="AU792" s="254" t="s">
        <v>87</v>
      </c>
      <c r="AV792" s="13" t="s">
        <v>85</v>
      </c>
      <c r="AW792" s="13" t="s">
        <v>33</v>
      </c>
      <c r="AX792" s="13" t="s">
        <v>77</v>
      </c>
      <c r="AY792" s="254" t="s">
        <v>148</v>
      </c>
    </row>
    <row r="793" s="14" customFormat="1">
      <c r="A793" s="14"/>
      <c r="B793" s="255"/>
      <c r="C793" s="256"/>
      <c r="D793" s="240" t="s">
        <v>159</v>
      </c>
      <c r="E793" s="257" t="s">
        <v>1</v>
      </c>
      <c r="F793" s="258" t="s">
        <v>1668</v>
      </c>
      <c r="G793" s="256"/>
      <c r="H793" s="259">
        <v>2.3999999999999999</v>
      </c>
      <c r="I793" s="260"/>
      <c r="J793" s="256"/>
      <c r="K793" s="256"/>
      <c r="L793" s="261"/>
      <c r="M793" s="262"/>
      <c r="N793" s="263"/>
      <c r="O793" s="263"/>
      <c r="P793" s="263"/>
      <c r="Q793" s="263"/>
      <c r="R793" s="263"/>
      <c r="S793" s="263"/>
      <c r="T793" s="26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5" t="s">
        <v>159</v>
      </c>
      <c r="AU793" s="265" t="s">
        <v>87</v>
      </c>
      <c r="AV793" s="14" t="s">
        <v>87</v>
      </c>
      <c r="AW793" s="14" t="s">
        <v>33</v>
      </c>
      <c r="AX793" s="14" t="s">
        <v>77</v>
      </c>
      <c r="AY793" s="265" t="s">
        <v>148</v>
      </c>
    </row>
    <row r="794" s="15" customFormat="1">
      <c r="A794" s="15"/>
      <c r="B794" s="266"/>
      <c r="C794" s="267"/>
      <c r="D794" s="240" t="s">
        <v>159</v>
      </c>
      <c r="E794" s="268" t="s">
        <v>1</v>
      </c>
      <c r="F794" s="269" t="s">
        <v>165</v>
      </c>
      <c r="G794" s="267"/>
      <c r="H794" s="270">
        <v>7.1879999999999997</v>
      </c>
      <c r="I794" s="271"/>
      <c r="J794" s="267"/>
      <c r="K794" s="267"/>
      <c r="L794" s="272"/>
      <c r="M794" s="273"/>
      <c r="N794" s="274"/>
      <c r="O794" s="274"/>
      <c r="P794" s="274"/>
      <c r="Q794" s="274"/>
      <c r="R794" s="274"/>
      <c r="S794" s="274"/>
      <c r="T794" s="27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76" t="s">
        <v>159</v>
      </c>
      <c r="AU794" s="276" t="s">
        <v>87</v>
      </c>
      <c r="AV794" s="15" t="s">
        <v>166</v>
      </c>
      <c r="AW794" s="15" t="s">
        <v>33</v>
      </c>
      <c r="AX794" s="15" t="s">
        <v>77</v>
      </c>
      <c r="AY794" s="276" t="s">
        <v>148</v>
      </c>
    </row>
    <row r="795" s="16" customFormat="1">
      <c r="A795" s="16"/>
      <c r="B795" s="277"/>
      <c r="C795" s="278"/>
      <c r="D795" s="240" t="s">
        <v>159</v>
      </c>
      <c r="E795" s="279" t="s">
        <v>1</v>
      </c>
      <c r="F795" s="280" t="s">
        <v>185</v>
      </c>
      <c r="G795" s="278"/>
      <c r="H795" s="281">
        <v>122.304</v>
      </c>
      <c r="I795" s="282"/>
      <c r="J795" s="278"/>
      <c r="K795" s="278"/>
      <c r="L795" s="283"/>
      <c r="M795" s="284"/>
      <c r="N795" s="285"/>
      <c r="O795" s="285"/>
      <c r="P795" s="285"/>
      <c r="Q795" s="285"/>
      <c r="R795" s="285"/>
      <c r="S795" s="285"/>
      <c r="T795" s="28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T795" s="287" t="s">
        <v>159</v>
      </c>
      <c r="AU795" s="287" t="s">
        <v>87</v>
      </c>
      <c r="AV795" s="16" t="s">
        <v>155</v>
      </c>
      <c r="AW795" s="16" t="s">
        <v>33</v>
      </c>
      <c r="AX795" s="16" t="s">
        <v>85</v>
      </c>
      <c r="AY795" s="287" t="s">
        <v>148</v>
      </c>
    </row>
    <row r="796" s="2" customFormat="1" ht="33" customHeight="1">
      <c r="A796" s="39"/>
      <c r="B796" s="40"/>
      <c r="C796" s="227" t="s">
        <v>573</v>
      </c>
      <c r="D796" s="227" t="s">
        <v>150</v>
      </c>
      <c r="E796" s="228" t="s">
        <v>1686</v>
      </c>
      <c r="F796" s="229" t="s">
        <v>1687</v>
      </c>
      <c r="G796" s="230" t="s">
        <v>273</v>
      </c>
      <c r="H796" s="231">
        <v>115.116</v>
      </c>
      <c r="I796" s="232"/>
      <c r="J796" s="233">
        <f>ROUND(I796*H796,2)</f>
        <v>0</v>
      </c>
      <c r="K796" s="229" t="s">
        <v>154</v>
      </c>
      <c r="L796" s="45"/>
      <c r="M796" s="234" t="s">
        <v>1</v>
      </c>
      <c r="N796" s="235" t="s">
        <v>42</v>
      </c>
      <c r="O796" s="92"/>
      <c r="P796" s="236">
        <f>O796*H796</f>
        <v>0</v>
      </c>
      <c r="Q796" s="236">
        <v>0.089219999999999994</v>
      </c>
      <c r="R796" s="236">
        <f>Q796*H796</f>
        <v>10.270649519999999</v>
      </c>
      <c r="S796" s="236">
        <v>0</v>
      </c>
      <c r="T796" s="237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8" t="s">
        <v>155</v>
      </c>
      <c r="AT796" s="238" t="s">
        <v>150</v>
      </c>
      <c r="AU796" s="238" t="s">
        <v>87</v>
      </c>
      <c r="AY796" s="18" t="s">
        <v>148</v>
      </c>
      <c r="BE796" s="239">
        <f>IF(N796="základní",J796,0)</f>
        <v>0</v>
      </c>
      <c r="BF796" s="239">
        <f>IF(N796="snížená",J796,0)</f>
        <v>0</v>
      </c>
      <c r="BG796" s="239">
        <f>IF(N796="zákl. přenesená",J796,0)</f>
        <v>0</v>
      </c>
      <c r="BH796" s="239">
        <f>IF(N796="sníž. přenesená",J796,0)</f>
        <v>0</v>
      </c>
      <c r="BI796" s="239">
        <f>IF(N796="nulová",J796,0)</f>
        <v>0</v>
      </c>
      <c r="BJ796" s="18" t="s">
        <v>85</v>
      </c>
      <c r="BK796" s="239">
        <f>ROUND(I796*H796,2)</f>
        <v>0</v>
      </c>
      <c r="BL796" s="18" t="s">
        <v>155</v>
      </c>
      <c r="BM796" s="238" t="s">
        <v>1688</v>
      </c>
    </row>
    <row r="797" s="2" customFormat="1">
      <c r="A797" s="39"/>
      <c r="B797" s="40"/>
      <c r="C797" s="41"/>
      <c r="D797" s="240" t="s">
        <v>157</v>
      </c>
      <c r="E797" s="41"/>
      <c r="F797" s="241" t="s">
        <v>1663</v>
      </c>
      <c r="G797" s="41"/>
      <c r="H797" s="41"/>
      <c r="I797" s="242"/>
      <c r="J797" s="41"/>
      <c r="K797" s="41"/>
      <c r="L797" s="45"/>
      <c r="M797" s="243"/>
      <c r="N797" s="244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157</v>
      </c>
      <c r="AU797" s="18" t="s">
        <v>87</v>
      </c>
    </row>
    <row r="798" s="13" customFormat="1">
      <c r="A798" s="13"/>
      <c r="B798" s="245"/>
      <c r="C798" s="246"/>
      <c r="D798" s="240" t="s">
        <v>159</v>
      </c>
      <c r="E798" s="247" t="s">
        <v>1</v>
      </c>
      <c r="F798" s="248" t="s">
        <v>1680</v>
      </c>
      <c r="G798" s="246"/>
      <c r="H798" s="247" t="s">
        <v>1</v>
      </c>
      <c r="I798" s="249"/>
      <c r="J798" s="246"/>
      <c r="K798" s="246"/>
      <c r="L798" s="250"/>
      <c r="M798" s="251"/>
      <c r="N798" s="252"/>
      <c r="O798" s="252"/>
      <c r="P798" s="252"/>
      <c r="Q798" s="252"/>
      <c r="R798" s="252"/>
      <c r="S798" s="252"/>
      <c r="T798" s="25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4" t="s">
        <v>159</v>
      </c>
      <c r="AU798" s="254" t="s">
        <v>87</v>
      </c>
      <c r="AV798" s="13" t="s">
        <v>85</v>
      </c>
      <c r="AW798" s="13" t="s">
        <v>33</v>
      </c>
      <c r="AX798" s="13" t="s">
        <v>77</v>
      </c>
      <c r="AY798" s="254" t="s">
        <v>148</v>
      </c>
    </row>
    <row r="799" s="13" customFormat="1">
      <c r="A799" s="13"/>
      <c r="B799" s="245"/>
      <c r="C799" s="246"/>
      <c r="D799" s="240" t="s">
        <v>159</v>
      </c>
      <c r="E799" s="247" t="s">
        <v>1</v>
      </c>
      <c r="F799" s="248" t="s">
        <v>1689</v>
      </c>
      <c r="G799" s="246"/>
      <c r="H799" s="247" t="s">
        <v>1</v>
      </c>
      <c r="I799" s="249"/>
      <c r="J799" s="246"/>
      <c r="K799" s="246"/>
      <c r="L799" s="250"/>
      <c r="M799" s="251"/>
      <c r="N799" s="252"/>
      <c r="O799" s="252"/>
      <c r="P799" s="252"/>
      <c r="Q799" s="252"/>
      <c r="R799" s="252"/>
      <c r="S799" s="252"/>
      <c r="T799" s="25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4" t="s">
        <v>159</v>
      </c>
      <c r="AU799" s="254" t="s">
        <v>87</v>
      </c>
      <c r="AV799" s="13" t="s">
        <v>85</v>
      </c>
      <c r="AW799" s="13" t="s">
        <v>33</v>
      </c>
      <c r="AX799" s="13" t="s">
        <v>77</v>
      </c>
      <c r="AY799" s="254" t="s">
        <v>148</v>
      </c>
    </row>
    <row r="800" s="13" customFormat="1">
      <c r="A800" s="13"/>
      <c r="B800" s="245"/>
      <c r="C800" s="246"/>
      <c r="D800" s="240" t="s">
        <v>159</v>
      </c>
      <c r="E800" s="247" t="s">
        <v>1</v>
      </c>
      <c r="F800" s="248" t="s">
        <v>178</v>
      </c>
      <c r="G800" s="246"/>
      <c r="H800" s="247" t="s">
        <v>1</v>
      </c>
      <c r="I800" s="249"/>
      <c r="J800" s="246"/>
      <c r="K800" s="246"/>
      <c r="L800" s="250"/>
      <c r="M800" s="251"/>
      <c r="N800" s="252"/>
      <c r="O800" s="252"/>
      <c r="P800" s="252"/>
      <c r="Q800" s="252"/>
      <c r="R800" s="252"/>
      <c r="S800" s="252"/>
      <c r="T800" s="25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54" t="s">
        <v>159</v>
      </c>
      <c r="AU800" s="254" t="s">
        <v>87</v>
      </c>
      <c r="AV800" s="13" t="s">
        <v>85</v>
      </c>
      <c r="AW800" s="13" t="s">
        <v>33</v>
      </c>
      <c r="AX800" s="13" t="s">
        <v>77</v>
      </c>
      <c r="AY800" s="254" t="s">
        <v>148</v>
      </c>
    </row>
    <row r="801" s="14" customFormat="1">
      <c r="A801" s="14"/>
      <c r="B801" s="255"/>
      <c r="C801" s="256"/>
      <c r="D801" s="240" t="s">
        <v>159</v>
      </c>
      <c r="E801" s="257" t="s">
        <v>1</v>
      </c>
      <c r="F801" s="258" t="s">
        <v>1681</v>
      </c>
      <c r="G801" s="256"/>
      <c r="H801" s="259">
        <v>30.611999999999998</v>
      </c>
      <c r="I801" s="260"/>
      <c r="J801" s="256"/>
      <c r="K801" s="256"/>
      <c r="L801" s="261"/>
      <c r="M801" s="262"/>
      <c r="N801" s="263"/>
      <c r="O801" s="263"/>
      <c r="P801" s="263"/>
      <c r="Q801" s="263"/>
      <c r="R801" s="263"/>
      <c r="S801" s="263"/>
      <c r="T801" s="26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5" t="s">
        <v>159</v>
      </c>
      <c r="AU801" s="265" t="s">
        <v>87</v>
      </c>
      <c r="AV801" s="14" t="s">
        <v>87</v>
      </c>
      <c r="AW801" s="14" t="s">
        <v>33</v>
      </c>
      <c r="AX801" s="14" t="s">
        <v>77</v>
      </c>
      <c r="AY801" s="265" t="s">
        <v>148</v>
      </c>
    </row>
    <row r="802" s="13" customFormat="1">
      <c r="A802" s="13"/>
      <c r="B802" s="245"/>
      <c r="C802" s="246"/>
      <c r="D802" s="240" t="s">
        <v>159</v>
      </c>
      <c r="E802" s="247" t="s">
        <v>1</v>
      </c>
      <c r="F802" s="248" t="s">
        <v>181</v>
      </c>
      <c r="G802" s="246"/>
      <c r="H802" s="247" t="s">
        <v>1</v>
      </c>
      <c r="I802" s="249"/>
      <c r="J802" s="246"/>
      <c r="K802" s="246"/>
      <c r="L802" s="250"/>
      <c r="M802" s="251"/>
      <c r="N802" s="252"/>
      <c r="O802" s="252"/>
      <c r="P802" s="252"/>
      <c r="Q802" s="252"/>
      <c r="R802" s="252"/>
      <c r="S802" s="252"/>
      <c r="T802" s="25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54" t="s">
        <v>159</v>
      </c>
      <c r="AU802" s="254" t="s">
        <v>87</v>
      </c>
      <c r="AV802" s="13" t="s">
        <v>85</v>
      </c>
      <c r="AW802" s="13" t="s">
        <v>33</v>
      </c>
      <c r="AX802" s="13" t="s">
        <v>77</v>
      </c>
      <c r="AY802" s="254" t="s">
        <v>148</v>
      </c>
    </row>
    <row r="803" s="14" customFormat="1">
      <c r="A803" s="14"/>
      <c r="B803" s="255"/>
      <c r="C803" s="256"/>
      <c r="D803" s="240" t="s">
        <v>159</v>
      </c>
      <c r="E803" s="257" t="s">
        <v>1</v>
      </c>
      <c r="F803" s="258" t="s">
        <v>1682</v>
      </c>
      <c r="G803" s="256"/>
      <c r="H803" s="259">
        <v>21.66</v>
      </c>
      <c r="I803" s="260"/>
      <c r="J803" s="256"/>
      <c r="K803" s="256"/>
      <c r="L803" s="261"/>
      <c r="M803" s="262"/>
      <c r="N803" s="263"/>
      <c r="O803" s="263"/>
      <c r="P803" s="263"/>
      <c r="Q803" s="263"/>
      <c r="R803" s="263"/>
      <c r="S803" s="263"/>
      <c r="T803" s="26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65" t="s">
        <v>159</v>
      </c>
      <c r="AU803" s="265" t="s">
        <v>87</v>
      </c>
      <c r="AV803" s="14" t="s">
        <v>87</v>
      </c>
      <c r="AW803" s="14" t="s">
        <v>33</v>
      </c>
      <c r="AX803" s="14" t="s">
        <v>77</v>
      </c>
      <c r="AY803" s="265" t="s">
        <v>148</v>
      </c>
    </row>
    <row r="804" s="13" customFormat="1">
      <c r="A804" s="13"/>
      <c r="B804" s="245"/>
      <c r="C804" s="246"/>
      <c r="D804" s="240" t="s">
        <v>159</v>
      </c>
      <c r="E804" s="247" t="s">
        <v>1</v>
      </c>
      <c r="F804" s="248" t="s">
        <v>184</v>
      </c>
      <c r="G804" s="246"/>
      <c r="H804" s="247" t="s">
        <v>1</v>
      </c>
      <c r="I804" s="249"/>
      <c r="J804" s="246"/>
      <c r="K804" s="246"/>
      <c r="L804" s="250"/>
      <c r="M804" s="251"/>
      <c r="N804" s="252"/>
      <c r="O804" s="252"/>
      <c r="P804" s="252"/>
      <c r="Q804" s="252"/>
      <c r="R804" s="252"/>
      <c r="S804" s="252"/>
      <c r="T804" s="25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54" t="s">
        <v>159</v>
      </c>
      <c r="AU804" s="254" t="s">
        <v>87</v>
      </c>
      <c r="AV804" s="13" t="s">
        <v>85</v>
      </c>
      <c r="AW804" s="13" t="s">
        <v>33</v>
      </c>
      <c r="AX804" s="13" t="s">
        <v>77</v>
      </c>
      <c r="AY804" s="254" t="s">
        <v>148</v>
      </c>
    </row>
    <row r="805" s="14" customFormat="1">
      <c r="A805" s="14"/>
      <c r="B805" s="255"/>
      <c r="C805" s="256"/>
      <c r="D805" s="240" t="s">
        <v>159</v>
      </c>
      <c r="E805" s="257" t="s">
        <v>1</v>
      </c>
      <c r="F805" s="258" t="s">
        <v>1590</v>
      </c>
      <c r="G805" s="256"/>
      <c r="H805" s="259">
        <v>2.1240000000000001</v>
      </c>
      <c r="I805" s="260"/>
      <c r="J805" s="256"/>
      <c r="K805" s="256"/>
      <c r="L805" s="261"/>
      <c r="M805" s="262"/>
      <c r="N805" s="263"/>
      <c r="O805" s="263"/>
      <c r="P805" s="263"/>
      <c r="Q805" s="263"/>
      <c r="R805" s="263"/>
      <c r="S805" s="263"/>
      <c r="T805" s="26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5" t="s">
        <v>159</v>
      </c>
      <c r="AU805" s="265" t="s">
        <v>87</v>
      </c>
      <c r="AV805" s="14" t="s">
        <v>87</v>
      </c>
      <c r="AW805" s="14" t="s">
        <v>33</v>
      </c>
      <c r="AX805" s="14" t="s">
        <v>77</v>
      </c>
      <c r="AY805" s="265" t="s">
        <v>148</v>
      </c>
    </row>
    <row r="806" s="13" customFormat="1">
      <c r="A806" s="13"/>
      <c r="B806" s="245"/>
      <c r="C806" s="246"/>
      <c r="D806" s="240" t="s">
        <v>159</v>
      </c>
      <c r="E806" s="247" t="s">
        <v>1</v>
      </c>
      <c r="F806" s="248" t="s">
        <v>178</v>
      </c>
      <c r="G806" s="246"/>
      <c r="H806" s="247" t="s">
        <v>1</v>
      </c>
      <c r="I806" s="249"/>
      <c r="J806" s="246"/>
      <c r="K806" s="246"/>
      <c r="L806" s="250"/>
      <c r="M806" s="251"/>
      <c r="N806" s="252"/>
      <c r="O806" s="252"/>
      <c r="P806" s="252"/>
      <c r="Q806" s="252"/>
      <c r="R806" s="252"/>
      <c r="S806" s="252"/>
      <c r="T806" s="25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54" t="s">
        <v>159</v>
      </c>
      <c r="AU806" s="254" t="s">
        <v>87</v>
      </c>
      <c r="AV806" s="13" t="s">
        <v>85</v>
      </c>
      <c r="AW806" s="13" t="s">
        <v>33</v>
      </c>
      <c r="AX806" s="13" t="s">
        <v>77</v>
      </c>
      <c r="AY806" s="254" t="s">
        <v>148</v>
      </c>
    </row>
    <row r="807" s="14" customFormat="1">
      <c r="A807" s="14"/>
      <c r="B807" s="255"/>
      <c r="C807" s="256"/>
      <c r="D807" s="240" t="s">
        <v>159</v>
      </c>
      <c r="E807" s="257" t="s">
        <v>1</v>
      </c>
      <c r="F807" s="258" t="s">
        <v>1591</v>
      </c>
      <c r="G807" s="256"/>
      <c r="H807" s="259">
        <v>36.287999999999997</v>
      </c>
      <c r="I807" s="260"/>
      <c r="J807" s="256"/>
      <c r="K807" s="256"/>
      <c r="L807" s="261"/>
      <c r="M807" s="262"/>
      <c r="N807" s="263"/>
      <c r="O807" s="263"/>
      <c r="P807" s="263"/>
      <c r="Q807" s="263"/>
      <c r="R807" s="263"/>
      <c r="S807" s="263"/>
      <c r="T807" s="26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65" t="s">
        <v>159</v>
      </c>
      <c r="AU807" s="265" t="s">
        <v>87</v>
      </c>
      <c r="AV807" s="14" t="s">
        <v>87</v>
      </c>
      <c r="AW807" s="14" t="s">
        <v>33</v>
      </c>
      <c r="AX807" s="14" t="s">
        <v>77</v>
      </c>
      <c r="AY807" s="265" t="s">
        <v>148</v>
      </c>
    </row>
    <row r="808" s="13" customFormat="1">
      <c r="A808" s="13"/>
      <c r="B808" s="245"/>
      <c r="C808" s="246"/>
      <c r="D808" s="240" t="s">
        <v>159</v>
      </c>
      <c r="E808" s="247" t="s">
        <v>1</v>
      </c>
      <c r="F808" s="248" t="s">
        <v>181</v>
      </c>
      <c r="G808" s="246"/>
      <c r="H808" s="247" t="s">
        <v>1</v>
      </c>
      <c r="I808" s="249"/>
      <c r="J808" s="246"/>
      <c r="K808" s="246"/>
      <c r="L808" s="250"/>
      <c r="M808" s="251"/>
      <c r="N808" s="252"/>
      <c r="O808" s="252"/>
      <c r="P808" s="252"/>
      <c r="Q808" s="252"/>
      <c r="R808" s="252"/>
      <c r="S808" s="252"/>
      <c r="T808" s="25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4" t="s">
        <v>159</v>
      </c>
      <c r="AU808" s="254" t="s">
        <v>87</v>
      </c>
      <c r="AV808" s="13" t="s">
        <v>85</v>
      </c>
      <c r="AW808" s="13" t="s">
        <v>33</v>
      </c>
      <c r="AX808" s="13" t="s">
        <v>77</v>
      </c>
      <c r="AY808" s="254" t="s">
        <v>148</v>
      </c>
    </row>
    <row r="809" s="14" customFormat="1">
      <c r="A809" s="14"/>
      <c r="B809" s="255"/>
      <c r="C809" s="256"/>
      <c r="D809" s="240" t="s">
        <v>159</v>
      </c>
      <c r="E809" s="257" t="s">
        <v>1</v>
      </c>
      <c r="F809" s="258" t="s">
        <v>1683</v>
      </c>
      <c r="G809" s="256"/>
      <c r="H809" s="259">
        <v>22.835999999999999</v>
      </c>
      <c r="I809" s="260"/>
      <c r="J809" s="256"/>
      <c r="K809" s="256"/>
      <c r="L809" s="261"/>
      <c r="M809" s="262"/>
      <c r="N809" s="263"/>
      <c r="O809" s="263"/>
      <c r="P809" s="263"/>
      <c r="Q809" s="263"/>
      <c r="R809" s="263"/>
      <c r="S809" s="263"/>
      <c r="T809" s="26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65" t="s">
        <v>159</v>
      </c>
      <c r="AU809" s="265" t="s">
        <v>87</v>
      </c>
      <c r="AV809" s="14" t="s">
        <v>87</v>
      </c>
      <c r="AW809" s="14" t="s">
        <v>33</v>
      </c>
      <c r="AX809" s="14" t="s">
        <v>77</v>
      </c>
      <c r="AY809" s="265" t="s">
        <v>148</v>
      </c>
    </row>
    <row r="810" s="13" customFormat="1">
      <c r="A810" s="13"/>
      <c r="B810" s="245"/>
      <c r="C810" s="246"/>
      <c r="D810" s="240" t="s">
        <v>159</v>
      </c>
      <c r="E810" s="247" t="s">
        <v>1</v>
      </c>
      <c r="F810" s="248" t="s">
        <v>184</v>
      </c>
      <c r="G810" s="246"/>
      <c r="H810" s="247" t="s">
        <v>1</v>
      </c>
      <c r="I810" s="249"/>
      <c r="J810" s="246"/>
      <c r="K810" s="246"/>
      <c r="L810" s="250"/>
      <c r="M810" s="251"/>
      <c r="N810" s="252"/>
      <c r="O810" s="252"/>
      <c r="P810" s="252"/>
      <c r="Q810" s="252"/>
      <c r="R810" s="252"/>
      <c r="S810" s="252"/>
      <c r="T810" s="25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54" t="s">
        <v>159</v>
      </c>
      <c r="AU810" s="254" t="s">
        <v>87</v>
      </c>
      <c r="AV810" s="13" t="s">
        <v>85</v>
      </c>
      <c r="AW810" s="13" t="s">
        <v>33</v>
      </c>
      <c r="AX810" s="13" t="s">
        <v>77</v>
      </c>
      <c r="AY810" s="254" t="s">
        <v>148</v>
      </c>
    </row>
    <row r="811" s="14" customFormat="1">
      <c r="A811" s="14"/>
      <c r="B811" s="255"/>
      <c r="C811" s="256"/>
      <c r="D811" s="240" t="s">
        <v>159</v>
      </c>
      <c r="E811" s="257" t="s">
        <v>1</v>
      </c>
      <c r="F811" s="258" t="s">
        <v>1593</v>
      </c>
      <c r="G811" s="256"/>
      <c r="H811" s="259">
        <v>1.5960000000000001</v>
      </c>
      <c r="I811" s="260"/>
      <c r="J811" s="256"/>
      <c r="K811" s="256"/>
      <c r="L811" s="261"/>
      <c r="M811" s="262"/>
      <c r="N811" s="263"/>
      <c r="O811" s="263"/>
      <c r="P811" s="263"/>
      <c r="Q811" s="263"/>
      <c r="R811" s="263"/>
      <c r="S811" s="263"/>
      <c r="T811" s="26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65" t="s">
        <v>159</v>
      </c>
      <c r="AU811" s="265" t="s">
        <v>87</v>
      </c>
      <c r="AV811" s="14" t="s">
        <v>87</v>
      </c>
      <c r="AW811" s="14" t="s">
        <v>33</v>
      </c>
      <c r="AX811" s="14" t="s">
        <v>77</v>
      </c>
      <c r="AY811" s="265" t="s">
        <v>148</v>
      </c>
    </row>
    <row r="812" s="16" customFormat="1">
      <c r="A812" s="16"/>
      <c r="B812" s="277"/>
      <c r="C812" s="278"/>
      <c r="D812" s="240" t="s">
        <v>159</v>
      </c>
      <c r="E812" s="279" t="s">
        <v>1</v>
      </c>
      <c r="F812" s="280" t="s">
        <v>185</v>
      </c>
      <c r="G812" s="278"/>
      <c r="H812" s="281">
        <v>115.116</v>
      </c>
      <c r="I812" s="282"/>
      <c r="J812" s="278"/>
      <c r="K812" s="278"/>
      <c r="L812" s="283"/>
      <c r="M812" s="284"/>
      <c r="N812" s="285"/>
      <c r="O812" s="285"/>
      <c r="P812" s="285"/>
      <c r="Q812" s="285"/>
      <c r="R812" s="285"/>
      <c r="S812" s="285"/>
      <c r="T812" s="28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T812" s="287" t="s">
        <v>159</v>
      </c>
      <c r="AU812" s="287" t="s">
        <v>87</v>
      </c>
      <c r="AV812" s="16" t="s">
        <v>155</v>
      </c>
      <c r="AW812" s="16" t="s">
        <v>33</v>
      </c>
      <c r="AX812" s="16" t="s">
        <v>85</v>
      </c>
      <c r="AY812" s="287" t="s">
        <v>148</v>
      </c>
    </row>
    <row r="813" s="2" customFormat="1" ht="24.15" customHeight="1">
      <c r="A813" s="39"/>
      <c r="B813" s="40"/>
      <c r="C813" s="288" t="s">
        <v>581</v>
      </c>
      <c r="D813" s="288" t="s">
        <v>363</v>
      </c>
      <c r="E813" s="289" t="s">
        <v>1690</v>
      </c>
      <c r="F813" s="290" t="s">
        <v>1691</v>
      </c>
      <c r="G813" s="291" t="s">
        <v>273</v>
      </c>
      <c r="H813" s="292">
        <v>118.56999999999999</v>
      </c>
      <c r="I813" s="293"/>
      <c r="J813" s="294">
        <f>ROUND(I813*H813,2)</f>
        <v>0</v>
      </c>
      <c r="K813" s="290" t="s">
        <v>154</v>
      </c>
      <c r="L813" s="295"/>
      <c r="M813" s="296" t="s">
        <v>1</v>
      </c>
      <c r="N813" s="297" t="s">
        <v>42</v>
      </c>
      <c r="O813" s="92"/>
      <c r="P813" s="236">
        <f>O813*H813</f>
        <v>0</v>
      </c>
      <c r="Q813" s="236">
        <v>0.13200000000000001</v>
      </c>
      <c r="R813" s="236">
        <f>Q813*H813</f>
        <v>15.65124</v>
      </c>
      <c r="S813" s="236">
        <v>0</v>
      </c>
      <c r="T813" s="237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38" t="s">
        <v>265</v>
      </c>
      <c r="AT813" s="238" t="s">
        <v>363</v>
      </c>
      <c r="AU813" s="238" t="s">
        <v>87</v>
      </c>
      <c r="AY813" s="18" t="s">
        <v>148</v>
      </c>
      <c r="BE813" s="239">
        <f>IF(N813="základní",J813,0)</f>
        <v>0</v>
      </c>
      <c r="BF813" s="239">
        <f>IF(N813="snížená",J813,0)</f>
        <v>0</v>
      </c>
      <c r="BG813" s="239">
        <f>IF(N813="zákl. přenesená",J813,0)</f>
        <v>0</v>
      </c>
      <c r="BH813" s="239">
        <f>IF(N813="sníž. přenesená",J813,0)</f>
        <v>0</v>
      </c>
      <c r="BI813" s="239">
        <f>IF(N813="nulová",J813,0)</f>
        <v>0</v>
      </c>
      <c r="BJ813" s="18" t="s">
        <v>85</v>
      </c>
      <c r="BK813" s="239">
        <f>ROUND(I813*H813,2)</f>
        <v>0</v>
      </c>
      <c r="BL813" s="18" t="s">
        <v>155</v>
      </c>
      <c r="BM813" s="238" t="s">
        <v>1692</v>
      </c>
    </row>
    <row r="814" s="13" customFormat="1">
      <c r="A814" s="13"/>
      <c r="B814" s="245"/>
      <c r="C814" s="246"/>
      <c r="D814" s="240" t="s">
        <v>159</v>
      </c>
      <c r="E814" s="247" t="s">
        <v>1</v>
      </c>
      <c r="F814" s="248" t="s">
        <v>1680</v>
      </c>
      <c r="G814" s="246"/>
      <c r="H814" s="247" t="s">
        <v>1</v>
      </c>
      <c r="I814" s="249"/>
      <c r="J814" s="246"/>
      <c r="K814" s="246"/>
      <c r="L814" s="250"/>
      <c r="M814" s="251"/>
      <c r="N814" s="252"/>
      <c r="O814" s="252"/>
      <c r="P814" s="252"/>
      <c r="Q814" s="252"/>
      <c r="R814" s="252"/>
      <c r="S814" s="252"/>
      <c r="T814" s="25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54" t="s">
        <v>159</v>
      </c>
      <c r="AU814" s="254" t="s">
        <v>87</v>
      </c>
      <c r="AV814" s="13" t="s">
        <v>85</v>
      </c>
      <c r="AW814" s="13" t="s">
        <v>33</v>
      </c>
      <c r="AX814" s="13" t="s">
        <v>77</v>
      </c>
      <c r="AY814" s="254" t="s">
        <v>148</v>
      </c>
    </row>
    <row r="815" s="13" customFormat="1">
      <c r="A815" s="13"/>
      <c r="B815" s="245"/>
      <c r="C815" s="246"/>
      <c r="D815" s="240" t="s">
        <v>159</v>
      </c>
      <c r="E815" s="247" t="s">
        <v>1</v>
      </c>
      <c r="F815" s="248" t="s">
        <v>1689</v>
      </c>
      <c r="G815" s="246"/>
      <c r="H815" s="247" t="s">
        <v>1</v>
      </c>
      <c r="I815" s="249"/>
      <c r="J815" s="246"/>
      <c r="K815" s="246"/>
      <c r="L815" s="250"/>
      <c r="M815" s="251"/>
      <c r="N815" s="252"/>
      <c r="O815" s="252"/>
      <c r="P815" s="252"/>
      <c r="Q815" s="252"/>
      <c r="R815" s="252"/>
      <c r="S815" s="252"/>
      <c r="T815" s="25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4" t="s">
        <v>159</v>
      </c>
      <c r="AU815" s="254" t="s">
        <v>87</v>
      </c>
      <c r="AV815" s="13" t="s">
        <v>85</v>
      </c>
      <c r="AW815" s="13" t="s">
        <v>33</v>
      </c>
      <c r="AX815" s="13" t="s">
        <v>77</v>
      </c>
      <c r="AY815" s="254" t="s">
        <v>148</v>
      </c>
    </row>
    <row r="816" s="13" customFormat="1">
      <c r="A816" s="13"/>
      <c r="B816" s="245"/>
      <c r="C816" s="246"/>
      <c r="D816" s="240" t="s">
        <v>159</v>
      </c>
      <c r="E816" s="247" t="s">
        <v>1</v>
      </c>
      <c r="F816" s="248" t="s">
        <v>178</v>
      </c>
      <c r="G816" s="246"/>
      <c r="H816" s="247" t="s">
        <v>1</v>
      </c>
      <c r="I816" s="249"/>
      <c r="J816" s="246"/>
      <c r="K816" s="246"/>
      <c r="L816" s="250"/>
      <c r="M816" s="251"/>
      <c r="N816" s="252"/>
      <c r="O816" s="252"/>
      <c r="P816" s="252"/>
      <c r="Q816" s="252"/>
      <c r="R816" s="252"/>
      <c r="S816" s="252"/>
      <c r="T816" s="25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4" t="s">
        <v>159</v>
      </c>
      <c r="AU816" s="254" t="s">
        <v>87</v>
      </c>
      <c r="AV816" s="13" t="s">
        <v>85</v>
      </c>
      <c r="AW816" s="13" t="s">
        <v>33</v>
      </c>
      <c r="AX816" s="13" t="s">
        <v>77</v>
      </c>
      <c r="AY816" s="254" t="s">
        <v>148</v>
      </c>
    </row>
    <row r="817" s="14" customFormat="1">
      <c r="A817" s="14"/>
      <c r="B817" s="255"/>
      <c r="C817" s="256"/>
      <c r="D817" s="240" t="s">
        <v>159</v>
      </c>
      <c r="E817" s="257" t="s">
        <v>1</v>
      </c>
      <c r="F817" s="258" t="s">
        <v>1693</v>
      </c>
      <c r="G817" s="256"/>
      <c r="H817" s="259">
        <v>31.530000000000001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5" t="s">
        <v>159</v>
      </c>
      <c r="AU817" s="265" t="s">
        <v>87</v>
      </c>
      <c r="AV817" s="14" t="s">
        <v>87</v>
      </c>
      <c r="AW817" s="14" t="s">
        <v>33</v>
      </c>
      <c r="AX817" s="14" t="s">
        <v>77</v>
      </c>
      <c r="AY817" s="265" t="s">
        <v>148</v>
      </c>
    </row>
    <row r="818" s="13" customFormat="1">
      <c r="A818" s="13"/>
      <c r="B818" s="245"/>
      <c r="C818" s="246"/>
      <c r="D818" s="240" t="s">
        <v>159</v>
      </c>
      <c r="E818" s="247" t="s">
        <v>1</v>
      </c>
      <c r="F818" s="248" t="s">
        <v>181</v>
      </c>
      <c r="G818" s="246"/>
      <c r="H818" s="247" t="s">
        <v>1</v>
      </c>
      <c r="I818" s="249"/>
      <c r="J818" s="246"/>
      <c r="K818" s="246"/>
      <c r="L818" s="250"/>
      <c r="M818" s="251"/>
      <c r="N818" s="252"/>
      <c r="O818" s="252"/>
      <c r="P818" s="252"/>
      <c r="Q818" s="252"/>
      <c r="R818" s="252"/>
      <c r="S818" s="252"/>
      <c r="T818" s="25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54" t="s">
        <v>159</v>
      </c>
      <c r="AU818" s="254" t="s">
        <v>87</v>
      </c>
      <c r="AV818" s="13" t="s">
        <v>85</v>
      </c>
      <c r="AW818" s="13" t="s">
        <v>33</v>
      </c>
      <c r="AX818" s="13" t="s">
        <v>77</v>
      </c>
      <c r="AY818" s="254" t="s">
        <v>148</v>
      </c>
    </row>
    <row r="819" s="14" customFormat="1">
      <c r="A819" s="14"/>
      <c r="B819" s="255"/>
      <c r="C819" s="256"/>
      <c r="D819" s="240" t="s">
        <v>159</v>
      </c>
      <c r="E819" s="257" t="s">
        <v>1</v>
      </c>
      <c r="F819" s="258" t="s">
        <v>1694</v>
      </c>
      <c r="G819" s="256"/>
      <c r="H819" s="259">
        <v>22.309999999999999</v>
      </c>
      <c r="I819" s="260"/>
      <c r="J819" s="256"/>
      <c r="K819" s="256"/>
      <c r="L819" s="261"/>
      <c r="M819" s="262"/>
      <c r="N819" s="263"/>
      <c r="O819" s="263"/>
      <c r="P819" s="263"/>
      <c r="Q819" s="263"/>
      <c r="R819" s="263"/>
      <c r="S819" s="263"/>
      <c r="T819" s="26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5" t="s">
        <v>159</v>
      </c>
      <c r="AU819" s="265" t="s">
        <v>87</v>
      </c>
      <c r="AV819" s="14" t="s">
        <v>87</v>
      </c>
      <c r="AW819" s="14" t="s">
        <v>33</v>
      </c>
      <c r="AX819" s="14" t="s">
        <v>77</v>
      </c>
      <c r="AY819" s="265" t="s">
        <v>148</v>
      </c>
    </row>
    <row r="820" s="13" customFormat="1">
      <c r="A820" s="13"/>
      <c r="B820" s="245"/>
      <c r="C820" s="246"/>
      <c r="D820" s="240" t="s">
        <v>159</v>
      </c>
      <c r="E820" s="247" t="s">
        <v>1</v>
      </c>
      <c r="F820" s="248" t="s">
        <v>184</v>
      </c>
      <c r="G820" s="246"/>
      <c r="H820" s="247" t="s">
        <v>1</v>
      </c>
      <c r="I820" s="249"/>
      <c r="J820" s="246"/>
      <c r="K820" s="246"/>
      <c r="L820" s="250"/>
      <c r="M820" s="251"/>
      <c r="N820" s="252"/>
      <c r="O820" s="252"/>
      <c r="P820" s="252"/>
      <c r="Q820" s="252"/>
      <c r="R820" s="252"/>
      <c r="S820" s="252"/>
      <c r="T820" s="25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4" t="s">
        <v>159</v>
      </c>
      <c r="AU820" s="254" t="s">
        <v>87</v>
      </c>
      <c r="AV820" s="13" t="s">
        <v>85</v>
      </c>
      <c r="AW820" s="13" t="s">
        <v>33</v>
      </c>
      <c r="AX820" s="13" t="s">
        <v>77</v>
      </c>
      <c r="AY820" s="254" t="s">
        <v>148</v>
      </c>
    </row>
    <row r="821" s="14" customFormat="1">
      <c r="A821" s="14"/>
      <c r="B821" s="255"/>
      <c r="C821" s="256"/>
      <c r="D821" s="240" t="s">
        <v>159</v>
      </c>
      <c r="E821" s="257" t="s">
        <v>1</v>
      </c>
      <c r="F821" s="258" t="s">
        <v>1695</v>
      </c>
      <c r="G821" s="256"/>
      <c r="H821" s="259">
        <v>2.1880000000000002</v>
      </c>
      <c r="I821" s="260"/>
      <c r="J821" s="256"/>
      <c r="K821" s="256"/>
      <c r="L821" s="261"/>
      <c r="M821" s="262"/>
      <c r="N821" s="263"/>
      <c r="O821" s="263"/>
      <c r="P821" s="263"/>
      <c r="Q821" s="263"/>
      <c r="R821" s="263"/>
      <c r="S821" s="263"/>
      <c r="T821" s="26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5" t="s">
        <v>159</v>
      </c>
      <c r="AU821" s="265" t="s">
        <v>87</v>
      </c>
      <c r="AV821" s="14" t="s">
        <v>87</v>
      </c>
      <c r="AW821" s="14" t="s">
        <v>33</v>
      </c>
      <c r="AX821" s="14" t="s">
        <v>77</v>
      </c>
      <c r="AY821" s="265" t="s">
        <v>148</v>
      </c>
    </row>
    <row r="822" s="13" customFormat="1">
      <c r="A822" s="13"/>
      <c r="B822" s="245"/>
      <c r="C822" s="246"/>
      <c r="D822" s="240" t="s">
        <v>159</v>
      </c>
      <c r="E822" s="247" t="s">
        <v>1</v>
      </c>
      <c r="F822" s="248" t="s">
        <v>178</v>
      </c>
      <c r="G822" s="246"/>
      <c r="H822" s="247" t="s">
        <v>1</v>
      </c>
      <c r="I822" s="249"/>
      <c r="J822" s="246"/>
      <c r="K822" s="246"/>
      <c r="L822" s="250"/>
      <c r="M822" s="251"/>
      <c r="N822" s="252"/>
      <c r="O822" s="252"/>
      <c r="P822" s="252"/>
      <c r="Q822" s="252"/>
      <c r="R822" s="252"/>
      <c r="S822" s="252"/>
      <c r="T822" s="25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4" t="s">
        <v>159</v>
      </c>
      <c r="AU822" s="254" t="s">
        <v>87</v>
      </c>
      <c r="AV822" s="13" t="s">
        <v>85</v>
      </c>
      <c r="AW822" s="13" t="s">
        <v>33</v>
      </c>
      <c r="AX822" s="13" t="s">
        <v>77</v>
      </c>
      <c r="AY822" s="254" t="s">
        <v>148</v>
      </c>
    </row>
    <row r="823" s="14" customFormat="1">
      <c r="A823" s="14"/>
      <c r="B823" s="255"/>
      <c r="C823" s="256"/>
      <c r="D823" s="240" t="s">
        <v>159</v>
      </c>
      <c r="E823" s="257" t="s">
        <v>1</v>
      </c>
      <c r="F823" s="258" t="s">
        <v>1696</v>
      </c>
      <c r="G823" s="256"/>
      <c r="H823" s="259">
        <v>37.377000000000002</v>
      </c>
      <c r="I823" s="260"/>
      <c r="J823" s="256"/>
      <c r="K823" s="256"/>
      <c r="L823" s="261"/>
      <c r="M823" s="262"/>
      <c r="N823" s="263"/>
      <c r="O823" s="263"/>
      <c r="P823" s="263"/>
      <c r="Q823" s="263"/>
      <c r="R823" s="263"/>
      <c r="S823" s="263"/>
      <c r="T823" s="26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5" t="s">
        <v>159</v>
      </c>
      <c r="AU823" s="265" t="s">
        <v>87</v>
      </c>
      <c r="AV823" s="14" t="s">
        <v>87</v>
      </c>
      <c r="AW823" s="14" t="s">
        <v>33</v>
      </c>
      <c r="AX823" s="14" t="s">
        <v>77</v>
      </c>
      <c r="AY823" s="265" t="s">
        <v>148</v>
      </c>
    </row>
    <row r="824" s="13" customFormat="1">
      <c r="A824" s="13"/>
      <c r="B824" s="245"/>
      <c r="C824" s="246"/>
      <c r="D824" s="240" t="s">
        <v>159</v>
      </c>
      <c r="E824" s="247" t="s">
        <v>1</v>
      </c>
      <c r="F824" s="248" t="s">
        <v>181</v>
      </c>
      <c r="G824" s="246"/>
      <c r="H824" s="247" t="s">
        <v>1</v>
      </c>
      <c r="I824" s="249"/>
      <c r="J824" s="246"/>
      <c r="K824" s="246"/>
      <c r="L824" s="250"/>
      <c r="M824" s="251"/>
      <c r="N824" s="252"/>
      <c r="O824" s="252"/>
      <c r="P824" s="252"/>
      <c r="Q824" s="252"/>
      <c r="R824" s="252"/>
      <c r="S824" s="252"/>
      <c r="T824" s="25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4" t="s">
        <v>159</v>
      </c>
      <c r="AU824" s="254" t="s">
        <v>87</v>
      </c>
      <c r="AV824" s="13" t="s">
        <v>85</v>
      </c>
      <c r="AW824" s="13" t="s">
        <v>33</v>
      </c>
      <c r="AX824" s="13" t="s">
        <v>77</v>
      </c>
      <c r="AY824" s="254" t="s">
        <v>148</v>
      </c>
    </row>
    <row r="825" s="14" customFormat="1">
      <c r="A825" s="14"/>
      <c r="B825" s="255"/>
      <c r="C825" s="256"/>
      <c r="D825" s="240" t="s">
        <v>159</v>
      </c>
      <c r="E825" s="257" t="s">
        <v>1</v>
      </c>
      <c r="F825" s="258" t="s">
        <v>1697</v>
      </c>
      <c r="G825" s="256"/>
      <c r="H825" s="259">
        <v>23.521000000000001</v>
      </c>
      <c r="I825" s="260"/>
      <c r="J825" s="256"/>
      <c r="K825" s="256"/>
      <c r="L825" s="261"/>
      <c r="M825" s="262"/>
      <c r="N825" s="263"/>
      <c r="O825" s="263"/>
      <c r="P825" s="263"/>
      <c r="Q825" s="263"/>
      <c r="R825" s="263"/>
      <c r="S825" s="263"/>
      <c r="T825" s="26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5" t="s">
        <v>159</v>
      </c>
      <c r="AU825" s="265" t="s">
        <v>87</v>
      </c>
      <c r="AV825" s="14" t="s">
        <v>87</v>
      </c>
      <c r="AW825" s="14" t="s">
        <v>33</v>
      </c>
      <c r="AX825" s="14" t="s">
        <v>77</v>
      </c>
      <c r="AY825" s="265" t="s">
        <v>148</v>
      </c>
    </row>
    <row r="826" s="13" customFormat="1">
      <c r="A826" s="13"/>
      <c r="B826" s="245"/>
      <c r="C826" s="246"/>
      <c r="D826" s="240" t="s">
        <v>159</v>
      </c>
      <c r="E826" s="247" t="s">
        <v>1</v>
      </c>
      <c r="F826" s="248" t="s">
        <v>184</v>
      </c>
      <c r="G826" s="246"/>
      <c r="H826" s="247" t="s">
        <v>1</v>
      </c>
      <c r="I826" s="249"/>
      <c r="J826" s="246"/>
      <c r="K826" s="246"/>
      <c r="L826" s="250"/>
      <c r="M826" s="251"/>
      <c r="N826" s="252"/>
      <c r="O826" s="252"/>
      <c r="P826" s="252"/>
      <c r="Q826" s="252"/>
      <c r="R826" s="252"/>
      <c r="S826" s="252"/>
      <c r="T826" s="25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54" t="s">
        <v>159</v>
      </c>
      <c r="AU826" s="254" t="s">
        <v>87</v>
      </c>
      <c r="AV826" s="13" t="s">
        <v>85</v>
      </c>
      <c r="AW826" s="13" t="s">
        <v>33</v>
      </c>
      <c r="AX826" s="13" t="s">
        <v>77</v>
      </c>
      <c r="AY826" s="254" t="s">
        <v>148</v>
      </c>
    </row>
    <row r="827" s="14" customFormat="1">
      <c r="A827" s="14"/>
      <c r="B827" s="255"/>
      <c r="C827" s="256"/>
      <c r="D827" s="240" t="s">
        <v>159</v>
      </c>
      <c r="E827" s="257" t="s">
        <v>1</v>
      </c>
      <c r="F827" s="258" t="s">
        <v>1698</v>
      </c>
      <c r="G827" s="256"/>
      <c r="H827" s="259">
        <v>1.6439999999999999</v>
      </c>
      <c r="I827" s="260"/>
      <c r="J827" s="256"/>
      <c r="K827" s="256"/>
      <c r="L827" s="261"/>
      <c r="M827" s="262"/>
      <c r="N827" s="263"/>
      <c r="O827" s="263"/>
      <c r="P827" s="263"/>
      <c r="Q827" s="263"/>
      <c r="R827" s="263"/>
      <c r="S827" s="263"/>
      <c r="T827" s="26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5" t="s">
        <v>159</v>
      </c>
      <c r="AU827" s="265" t="s">
        <v>87</v>
      </c>
      <c r="AV827" s="14" t="s">
        <v>87</v>
      </c>
      <c r="AW827" s="14" t="s">
        <v>33</v>
      </c>
      <c r="AX827" s="14" t="s">
        <v>77</v>
      </c>
      <c r="AY827" s="265" t="s">
        <v>148</v>
      </c>
    </row>
    <row r="828" s="16" customFormat="1">
      <c r="A828" s="16"/>
      <c r="B828" s="277"/>
      <c r="C828" s="278"/>
      <c r="D828" s="240" t="s">
        <v>159</v>
      </c>
      <c r="E828" s="279" t="s">
        <v>1</v>
      </c>
      <c r="F828" s="280" t="s">
        <v>185</v>
      </c>
      <c r="G828" s="278"/>
      <c r="H828" s="281">
        <v>118.56999999999999</v>
      </c>
      <c r="I828" s="282"/>
      <c r="J828" s="278"/>
      <c r="K828" s="278"/>
      <c r="L828" s="283"/>
      <c r="M828" s="284"/>
      <c r="N828" s="285"/>
      <c r="O828" s="285"/>
      <c r="P828" s="285"/>
      <c r="Q828" s="285"/>
      <c r="R828" s="285"/>
      <c r="S828" s="285"/>
      <c r="T828" s="28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T828" s="287" t="s">
        <v>159</v>
      </c>
      <c r="AU828" s="287" t="s">
        <v>87</v>
      </c>
      <c r="AV828" s="16" t="s">
        <v>155</v>
      </c>
      <c r="AW828" s="16" t="s">
        <v>33</v>
      </c>
      <c r="AX828" s="16" t="s">
        <v>85</v>
      </c>
      <c r="AY828" s="287" t="s">
        <v>148</v>
      </c>
    </row>
    <row r="829" s="12" customFormat="1" ht="22.8" customHeight="1">
      <c r="A829" s="12"/>
      <c r="B829" s="211"/>
      <c r="C829" s="212"/>
      <c r="D829" s="213" t="s">
        <v>76</v>
      </c>
      <c r="E829" s="225" t="s">
        <v>265</v>
      </c>
      <c r="F829" s="225" t="s">
        <v>524</v>
      </c>
      <c r="G829" s="212"/>
      <c r="H829" s="212"/>
      <c r="I829" s="215"/>
      <c r="J829" s="226">
        <f>BK829</f>
        <v>0</v>
      </c>
      <c r="K829" s="212"/>
      <c r="L829" s="217"/>
      <c r="M829" s="218"/>
      <c r="N829" s="219"/>
      <c r="O829" s="219"/>
      <c r="P829" s="220">
        <f>P830+SUM(P831:P1032)+P1039</f>
        <v>0</v>
      </c>
      <c r="Q829" s="219"/>
      <c r="R829" s="220">
        <f>R830+SUM(R831:R1032)+R1039</f>
        <v>26.971233139999995</v>
      </c>
      <c r="S829" s="219"/>
      <c r="T829" s="221">
        <f>T830+SUM(T831:T1032)+T1039</f>
        <v>18.036000000000001</v>
      </c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R829" s="222" t="s">
        <v>85</v>
      </c>
      <c r="AT829" s="223" t="s">
        <v>76</v>
      </c>
      <c r="AU829" s="223" t="s">
        <v>85</v>
      </c>
      <c r="AY829" s="222" t="s">
        <v>148</v>
      </c>
      <c r="BK829" s="224">
        <f>BK830+SUM(BK831:BK1032)+BK1039</f>
        <v>0</v>
      </c>
    </row>
    <row r="830" s="2" customFormat="1" ht="33" customHeight="1">
      <c r="A830" s="39"/>
      <c r="B830" s="40"/>
      <c r="C830" s="227" t="s">
        <v>589</v>
      </c>
      <c r="D830" s="227" t="s">
        <v>150</v>
      </c>
      <c r="E830" s="228" t="s">
        <v>1699</v>
      </c>
      <c r="F830" s="229" t="s">
        <v>1700</v>
      </c>
      <c r="G830" s="230" t="s">
        <v>176</v>
      </c>
      <c r="H830" s="231">
        <v>128.22</v>
      </c>
      <c r="I830" s="232"/>
      <c r="J830" s="233">
        <f>ROUND(I830*H830,2)</f>
        <v>0</v>
      </c>
      <c r="K830" s="229" t="s">
        <v>154</v>
      </c>
      <c r="L830" s="45"/>
      <c r="M830" s="234" t="s">
        <v>1</v>
      </c>
      <c r="N830" s="235" t="s">
        <v>42</v>
      </c>
      <c r="O830" s="92"/>
      <c r="P830" s="236">
        <f>O830*H830</f>
        <v>0</v>
      </c>
      <c r="Q830" s="236">
        <v>3.0000000000000001E-05</v>
      </c>
      <c r="R830" s="236">
        <f>Q830*H830</f>
        <v>0.0038465999999999999</v>
      </c>
      <c r="S830" s="236">
        <v>0</v>
      </c>
      <c r="T830" s="237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38" t="s">
        <v>155</v>
      </c>
      <c r="AT830" s="238" t="s">
        <v>150</v>
      </c>
      <c r="AU830" s="238" t="s">
        <v>87</v>
      </c>
      <c r="AY830" s="18" t="s">
        <v>148</v>
      </c>
      <c r="BE830" s="239">
        <f>IF(N830="základní",J830,0)</f>
        <v>0</v>
      </c>
      <c r="BF830" s="239">
        <f>IF(N830="snížená",J830,0)</f>
        <v>0</v>
      </c>
      <c r="BG830" s="239">
        <f>IF(N830="zákl. přenesená",J830,0)</f>
        <v>0</v>
      </c>
      <c r="BH830" s="239">
        <f>IF(N830="sníž. přenesená",J830,0)</f>
        <v>0</v>
      </c>
      <c r="BI830" s="239">
        <f>IF(N830="nulová",J830,0)</f>
        <v>0</v>
      </c>
      <c r="BJ830" s="18" t="s">
        <v>85</v>
      </c>
      <c r="BK830" s="239">
        <f>ROUND(I830*H830,2)</f>
        <v>0</v>
      </c>
      <c r="BL830" s="18" t="s">
        <v>155</v>
      </c>
      <c r="BM830" s="238" t="s">
        <v>1701</v>
      </c>
    </row>
    <row r="831" s="2" customFormat="1">
      <c r="A831" s="39"/>
      <c r="B831" s="40"/>
      <c r="C831" s="41"/>
      <c r="D831" s="240" t="s">
        <v>157</v>
      </c>
      <c r="E831" s="41"/>
      <c r="F831" s="241" t="s">
        <v>529</v>
      </c>
      <c r="G831" s="41"/>
      <c r="H831" s="41"/>
      <c r="I831" s="242"/>
      <c r="J831" s="41"/>
      <c r="K831" s="41"/>
      <c r="L831" s="45"/>
      <c r="M831" s="243"/>
      <c r="N831" s="244"/>
      <c r="O831" s="92"/>
      <c r="P831" s="92"/>
      <c r="Q831" s="92"/>
      <c r="R831" s="92"/>
      <c r="S831" s="92"/>
      <c r="T831" s="93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T831" s="18" t="s">
        <v>157</v>
      </c>
      <c r="AU831" s="18" t="s">
        <v>87</v>
      </c>
    </row>
    <row r="832" s="13" customFormat="1">
      <c r="A832" s="13"/>
      <c r="B832" s="245"/>
      <c r="C832" s="246"/>
      <c r="D832" s="240" t="s">
        <v>159</v>
      </c>
      <c r="E832" s="247" t="s">
        <v>1</v>
      </c>
      <c r="F832" s="248" t="s">
        <v>178</v>
      </c>
      <c r="G832" s="246"/>
      <c r="H832" s="247" t="s">
        <v>1</v>
      </c>
      <c r="I832" s="249"/>
      <c r="J832" s="246"/>
      <c r="K832" s="246"/>
      <c r="L832" s="250"/>
      <c r="M832" s="251"/>
      <c r="N832" s="252"/>
      <c r="O832" s="252"/>
      <c r="P832" s="252"/>
      <c r="Q832" s="252"/>
      <c r="R832" s="252"/>
      <c r="S832" s="252"/>
      <c r="T832" s="25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4" t="s">
        <v>159</v>
      </c>
      <c r="AU832" s="254" t="s">
        <v>87</v>
      </c>
      <c r="AV832" s="13" t="s">
        <v>85</v>
      </c>
      <c r="AW832" s="13" t="s">
        <v>33</v>
      </c>
      <c r="AX832" s="13" t="s">
        <v>77</v>
      </c>
      <c r="AY832" s="254" t="s">
        <v>148</v>
      </c>
    </row>
    <row r="833" s="14" customFormat="1">
      <c r="A833" s="14"/>
      <c r="B833" s="255"/>
      <c r="C833" s="256"/>
      <c r="D833" s="240" t="s">
        <v>159</v>
      </c>
      <c r="E833" s="257" t="s">
        <v>1</v>
      </c>
      <c r="F833" s="258" t="s">
        <v>1628</v>
      </c>
      <c r="G833" s="256"/>
      <c r="H833" s="259">
        <v>65.769999999999996</v>
      </c>
      <c r="I833" s="260"/>
      <c r="J833" s="256"/>
      <c r="K833" s="256"/>
      <c r="L833" s="261"/>
      <c r="M833" s="262"/>
      <c r="N833" s="263"/>
      <c r="O833" s="263"/>
      <c r="P833" s="263"/>
      <c r="Q833" s="263"/>
      <c r="R833" s="263"/>
      <c r="S833" s="263"/>
      <c r="T833" s="26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65" t="s">
        <v>159</v>
      </c>
      <c r="AU833" s="265" t="s">
        <v>87</v>
      </c>
      <c r="AV833" s="14" t="s">
        <v>87</v>
      </c>
      <c r="AW833" s="14" t="s">
        <v>33</v>
      </c>
      <c r="AX833" s="14" t="s">
        <v>77</v>
      </c>
      <c r="AY833" s="265" t="s">
        <v>148</v>
      </c>
    </row>
    <row r="834" s="13" customFormat="1">
      <c r="A834" s="13"/>
      <c r="B834" s="245"/>
      <c r="C834" s="246"/>
      <c r="D834" s="240" t="s">
        <v>159</v>
      </c>
      <c r="E834" s="247" t="s">
        <v>1</v>
      </c>
      <c r="F834" s="248" t="s">
        <v>181</v>
      </c>
      <c r="G834" s="246"/>
      <c r="H834" s="247" t="s">
        <v>1</v>
      </c>
      <c r="I834" s="249"/>
      <c r="J834" s="246"/>
      <c r="K834" s="246"/>
      <c r="L834" s="250"/>
      <c r="M834" s="251"/>
      <c r="N834" s="252"/>
      <c r="O834" s="252"/>
      <c r="P834" s="252"/>
      <c r="Q834" s="252"/>
      <c r="R834" s="252"/>
      <c r="S834" s="252"/>
      <c r="T834" s="25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54" t="s">
        <v>159</v>
      </c>
      <c r="AU834" s="254" t="s">
        <v>87</v>
      </c>
      <c r="AV834" s="13" t="s">
        <v>85</v>
      </c>
      <c r="AW834" s="13" t="s">
        <v>33</v>
      </c>
      <c r="AX834" s="13" t="s">
        <v>77</v>
      </c>
      <c r="AY834" s="254" t="s">
        <v>148</v>
      </c>
    </row>
    <row r="835" s="14" customFormat="1">
      <c r="A835" s="14"/>
      <c r="B835" s="255"/>
      <c r="C835" s="256"/>
      <c r="D835" s="240" t="s">
        <v>159</v>
      </c>
      <c r="E835" s="257" t="s">
        <v>1</v>
      </c>
      <c r="F835" s="258" t="s">
        <v>1629</v>
      </c>
      <c r="G835" s="256"/>
      <c r="H835" s="259">
        <v>54.310000000000002</v>
      </c>
      <c r="I835" s="260"/>
      <c r="J835" s="256"/>
      <c r="K835" s="256"/>
      <c r="L835" s="261"/>
      <c r="M835" s="262"/>
      <c r="N835" s="263"/>
      <c r="O835" s="263"/>
      <c r="P835" s="263"/>
      <c r="Q835" s="263"/>
      <c r="R835" s="263"/>
      <c r="S835" s="263"/>
      <c r="T835" s="26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5" t="s">
        <v>159</v>
      </c>
      <c r="AU835" s="265" t="s">
        <v>87</v>
      </c>
      <c r="AV835" s="14" t="s">
        <v>87</v>
      </c>
      <c r="AW835" s="14" t="s">
        <v>33</v>
      </c>
      <c r="AX835" s="14" t="s">
        <v>77</v>
      </c>
      <c r="AY835" s="265" t="s">
        <v>148</v>
      </c>
    </row>
    <row r="836" s="13" customFormat="1">
      <c r="A836" s="13"/>
      <c r="B836" s="245"/>
      <c r="C836" s="246"/>
      <c r="D836" s="240" t="s">
        <v>159</v>
      </c>
      <c r="E836" s="247" t="s">
        <v>1</v>
      </c>
      <c r="F836" s="248" t="s">
        <v>184</v>
      </c>
      <c r="G836" s="246"/>
      <c r="H836" s="247" t="s">
        <v>1</v>
      </c>
      <c r="I836" s="249"/>
      <c r="J836" s="246"/>
      <c r="K836" s="246"/>
      <c r="L836" s="250"/>
      <c r="M836" s="251"/>
      <c r="N836" s="252"/>
      <c r="O836" s="252"/>
      <c r="P836" s="252"/>
      <c r="Q836" s="252"/>
      <c r="R836" s="252"/>
      <c r="S836" s="252"/>
      <c r="T836" s="25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4" t="s">
        <v>159</v>
      </c>
      <c r="AU836" s="254" t="s">
        <v>87</v>
      </c>
      <c r="AV836" s="13" t="s">
        <v>85</v>
      </c>
      <c r="AW836" s="13" t="s">
        <v>33</v>
      </c>
      <c r="AX836" s="13" t="s">
        <v>77</v>
      </c>
      <c r="AY836" s="254" t="s">
        <v>148</v>
      </c>
    </row>
    <row r="837" s="14" customFormat="1">
      <c r="A837" s="14"/>
      <c r="B837" s="255"/>
      <c r="C837" s="256"/>
      <c r="D837" s="240" t="s">
        <v>159</v>
      </c>
      <c r="E837" s="257" t="s">
        <v>1</v>
      </c>
      <c r="F837" s="258" t="s">
        <v>1630</v>
      </c>
      <c r="G837" s="256"/>
      <c r="H837" s="259">
        <v>8.1400000000000006</v>
      </c>
      <c r="I837" s="260"/>
      <c r="J837" s="256"/>
      <c r="K837" s="256"/>
      <c r="L837" s="261"/>
      <c r="M837" s="262"/>
      <c r="N837" s="263"/>
      <c r="O837" s="263"/>
      <c r="P837" s="263"/>
      <c r="Q837" s="263"/>
      <c r="R837" s="263"/>
      <c r="S837" s="263"/>
      <c r="T837" s="26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5" t="s">
        <v>159</v>
      </c>
      <c r="AU837" s="265" t="s">
        <v>87</v>
      </c>
      <c r="AV837" s="14" t="s">
        <v>87</v>
      </c>
      <c r="AW837" s="14" t="s">
        <v>33</v>
      </c>
      <c r="AX837" s="14" t="s">
        <v>77</v>
      </c>
      <c r="AY837" s="265" t="s">
        <v>148</v>
      </c>
    </row>
    <row r="838" s="16" customFormat="1">
      <c r="A838" s="16"/>
      <c r="B838" s="277"/>
      <c r="C838" s="278"/>
      <c r="D838" s="240" t="s">
        <v>159</v>
      </c>
      <c r="E838" s="279" t="s">
        <v>1</v>
      </c>
      <c r="F838" s="280" t="s">
        <v>185</v>
      </c>
      <c r="G838" s="278"/>
      <c r="H838" s="281">
        <v>128.22</v>
      </c>
      <c r="I838" s="282"/>
      <c r="J838" s="278"/>
      <c r="K838" s="278"/>
      <c r="L838" s="283"/>
      <c r="M838" s="284"/>
      <c r="N838" s="285"/>
      <c r="O838" s="285"/>
      <c r="P838" s="285"/>
      <c r="Q838" s="285"/>
      <c r="R838" s="285"/>
      <c r="S838" s="285"/>
      <c r="T838" s="28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T838" s="287" t="s">
        <v>159</v>
      </c>
      <c r="AU838" s="287" t="s">
        <v>87</v>
      </c>
      <c r="AV838" s="16" t="s">
        <v>155</v>
      </c>
      <c r="AW838" s="16" t="s">
        <v>33</v>
      </c>
      <c r="AX838" s="16" t="s">
        <v>85</v>
      </c>
      <c r="AY838" s="287" t="s">
        <v>148</v>
      </c>
    </row>
    <row r="839" s="2" customFormat="1" ht="24.15" customHeight="1">
      <c r="A839" s="39"/>
      <c r="B839" s="40"/>
      <c r="C839" s="288" t="s">
        <v>594</v>
      </c>
      <c r="D839" s="288" t="s">
        <v>363</v>
      </c>
      <c r="E839" s="289" t="s">
        <v>1702</v>
      </c>
      <c r="F839" s="290" t="s">
        <v>1703</v>
      </c>
      <c r="G839" s="291" t="s">
        <v>176</v>
      </c>
      <c r="H839" s="292">
        <v>130.14400000000001</v>
      </c>
      <c r="I839" s="293"/>
      <c r="J839" s="294">
        <f>ROUND(I839*H839,2)</f>
        <v>0</v>
      </c>
      <c r="K839" s="290" t="s">
        <v>154</v>
      </c>
      <c r="L839" s="295"/>
      <c r="M839" s="296" t="s">
        <v>1</v>
      </c>
      <c r="N839" s="297" t="s">
        <v>42</v>
      </c>
      <c r="O839" s="92"/>
      <c r="P839" s="236">
        <f>O839*H839</f>
        <v>0</v>
      </c>
      <c r="Q839" s="236">
        <v>0.024</v>
      </c>
      <c r="R839" s="236">
        <f>Q839*H839</f>
        <v>3.123456</v>
      </c>
      <c r="S839" s="236">
        <v>0</v>
      </c>
      <c r="T839" s="237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38" t="s">
        <v>265</v>
      </c>
      <c r="AT839" s="238" t="s">
        <v>363</v>
      </c>
      <c r="AU839" s="238" t="s">
        <v>87</v>
      </c>
      <c r="AY839" s="18" t="s">
        <v>148</v>
      </c>
      <c r="BE839" s="239">
        <f>IF(N839="základní",J839,0)</f>
        <v>0</v>
      </c>
      <c r="BF839" s="239">
        <f>IF(N839="snížená",J839,0)</f>
        <v>0</v>
      </c>
      <c r="BG839" s="239">
        <f>IF(N839="zákl. přenesená",J839,0)</f>
        <v>0</v>
      </c>
      <c r="BH839" s="239">
        <f>IF(N839="sníž. přenesená",J839,0)</f>
        <v>0</v>
      </c>
      <c r="BI839" s="239">
        <f>IF(N839="nulová",J839,0)</f>
        <v>0</v>
      </c>
      <c r="BJ839" s="18" t="s">
        <v>85</v>
      </c>
      <c r="BK839" s="239">
        <f>ROUND(I839*H839,2)</f>
        <v>0</v>
      </c>
      <c r="BL839" s="18" t="s">
        <v>155</v>
      </c>
      <c r="BM839" s="238" t="s">
        <v>1704</v>
      </c>
    </row>
    <row r="840" s="2" customFormat="1">
      <c r="A840" s="39"/>
      <c r="B840" s="40"/>
      <c r="C840" s="41"/>
      <c r="D840" s="240" t="s">
        <v>157</v>
      </c>
      <c r="E840" s="41"/>
      <c r="F840" s="241" t="s">
        <v>535</v>
      </c>
      <c r="G840" s="41"/>
      <c r="H840" s="41"/>
      <c r="I840" s="242"/>
      <c r="J840" s="41"/>
      <c r="K840" s="41"/>
      <c r="L840" s="45"/>
      <c r="M840" s="243"/>
      <c r="N840" s="244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157</v>
      </c>
      <c r="AU840" s="18" t="s">
        <v>87</v>
      </c>
    </row>
    <row r="841" s="13" customFormat="1">
      <c r="A841" s="13"/>
      <c r="B841" s="245"/>
      <c r="C841" s="246"/>
      <c r="D841" s="240" t="s">
        <v>159</v>
      </c>
      <c r="E841" s="247" t="s">
        <v>1</v>
      </c>
      <c r="F841" s="248" t="s">
        <v>178</v>
      </c>
      <c r="G841" s="246"/>
      <c r="H841" s="247" t="s">
        <v>1</v>
      </c>
      <c r="I841" s="249"/>
      <c r="J841" s="246"/>
      <c r="K841" s="246"/>
      <c r="L841" s="250"/>
      <c r="M841" s="251"/>
      <c r="N841" s="252"/>
      <c r="O841" s="252"/>
      <c r="P841" s="252"/>
      <c r="Q841" s="252"/>
      <c r="R841" s="252"/>
      <c r="S841" s="252"/>
      <c r="T841" s="25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54" t="s">
        <v>159</v>
      </c>
      <c r="AU841" s="254" t="s">
        <v>87</v>
      </c>
      <c r="AV841" s="13" t="s">
        <v>85</v>
      </c>
      <c r="AW841" s="13" t="s">
        <v>33</v>
      </c>
      <c r="AX841" s="13" t="s">
        <v>77</v>
      </c>
      <c r="AY841" s="254" t="s">
        <v>148</v>
      </c>
    </row>
    <row r="842" s="14" customFormat="1">
      <c r="A842" s="14"/>
      <c r="B842" s="255"/>
      <c r="C842" s="256"/>
      <c r="D842" s="240" t="s">
        <v>159</v>
      </c>
      <c r="E842" s="257" t="s">
        <v>1</v>
      </c>
      <c r="F842" s="258" t="s">
        <v>1705</v>
      </c>
      <c r="G842" s="256"/>
      <c r="H842" s="259">
        <v>66.757000000000005</v>
      </c>
      <c r="I842" s="260"/>
      <c r="J842" s="256"/>
      <c r="K842" s="256"/>
      <c r="L842" s="261"/>
      <c r="M842" s="262"/>
      <c r="N842" s="263"/>
      <c r="O842" s="263"/>
      <c r="P842" s="263"/>
      <c r="Q842" s="263"/>
      <c r="R842" s="263"/>
      <c r="S842" s="263"/>
      <c r="T842" s="26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5" t="s">
        <v>159</v>
      </c>
      <c r="AU842" s="265" t="s">
        <v>87</v>
      </c>
      <c r="AV842" s="14" t="s">
        <v>87</v>
      </c>
      <c r="AW842" s="14" t="s">
        <v>33</v>
      </c>
      <c r="AX842" s="14" t="s">
        <v>77</v>
      </c>
      <c r="AY842" s="265" t="s">
        <v>148</v>
      </c>
    </row>
    <row r="843" s="13" customFormat="1">
      <c r="A843" s="13"/>
      <c r="B843" s="245"/>
      <c r="C843" s="246"/>
      <c r="D843" s="240" t="s">
        <v>159</v>
      </c>
      <c r="E843" s="247" t="s">
        <v>1</v>
      </c>
      <c r="F843" s="248" t="s">
        <v>181</v>
      </c>
      <c r="G843" s="246"/>
      <c r="H843" s="247" t="s">
        <v>1</v>
      </c>
      <c r="I843" s="249"/>
      <c r="J843" s="246"/>
      <c r="K843" s="246"/>
      <c r="L843" s="250"/>
      <c r="M843" s="251"/>
      <c r="N843" s="252"/>
      <c r="O843" s="252"/>
      <c r="P843" s="252"/>
      <c r="Q843" s="252"/>
      <c r="R843" s="252"/>
      <c r="S843" s="252"/>
      <c r="T843" s="25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54" t="s">
        <v>159</v>
      </c>
      <c r="AU843" s="254" t="s">
        <v>87</v>
      </c>
      <c r="AV843" s="13" t="s">
        <v>85</v>
      </c>
      <c r="AW843" s="13" t="s">
        <v>33</v>
      </c>
      <c r="AX843" s="13" t="s">
        <v>77</v>
      </c>
      <c r="AY843" s="254" t="s">
        <v>148</v>
      </c>
    </row>
    <row r="844" s="14" customFormat="1">
      <c r="A844" s="14"/>
      <c r="B844" s="255"/>
      <c r="C844" s="256"/>
      <c r="D844" s="240" t="s">
        <v>159</v>
      </c>
      <c r="E844" s="257" t="s">
        <v>1</v>
      </c>
      <c r="F844" s="258" t="s">
        <v>1706</v>
      </c>
      <c r="G844" s="256"/>
      <c r="H844" s="259">
        <v>55.125</v>
      </c>
      <c r="I844" s="260"/>
      <c r="J844" s="256"/>
      <c r="K844" s="256"/>
      <c r="L844" s="261"/>
      <c r="M844" s="262"/>
      <c r="N844" s="263"/>
      <c r="O844" s="263"/>
      <c r="P844" s="263"/>
      <c r="Q844" s="263"/>
      <c r="R844" s="263"/>
      <c r="S844" s="263"/>
      <c r="T844" s="26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5" t="s">
        <v>159</v>
      </c>
      <c r="AU844" s="265" t="s">
        <v>87</v>
      </c>
      <c r="AV844" s="14" t="s">
        <v>87</v>
      </c>
      <c r="AW844" s="14" t="s">
        <v>33</v>
      </c>
      <c r="AX844" s="14" t="s">
        <v>77</v>
      </c>
      <c r="AY844" s="265" t="s">
        <v>148</v>
      </c>
    </row>
    <row r="845" s="13" customFormat="1">
      <c r="A845" s="13"/>
      <c r="B845" s="245"/>
      <c r="C845" s="246"/>
      <c r="D845" s="240" t="s">
        <v>159</v>
      </c>
      <c r="E845" s="247" t="s">
        <v>1</v>
      </c>
      <c r="F845" s="248" t="s">
        <v>184</v>
      </c>
      <c r="G845" s="246"/>
      <c r="H845" s="247" t="s">
        <v>1</v>
      </c>
      <c r="I845" s="249"/>
      <c r="J845" s="246"/>
      <c r="K845" s="246"/>
      <c r="L845" s="250"/>
      <c r="M845" s="251"/>
      <c r="N845" s="252"/>
      <c r="O845" s="252"/>
      <c r="P845" s="252"/>
      <c r="Q845" s="252"/>
      <c r="R845" s="252"/>
      <c r="S845" s="252"/>
      <c r="T845" s="25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54" t="s">
        <v>159</v>
      </c>
      <c r="AU845" s="254" t="s">
        <v>87</v>
      </c>
      <c r="AV845" s="13" t="s">
        <v>85</v>
      </c>
      <c r="AW845" s="13" t="s">
        <v>33</v>
      </c>
      <c r="AX845" s="13" t="s">
        <v>77</v>
      </c>
      <c r="AY845" s="254" t="s">
        <v>148</v>
      </c>
    </row>
    <row r="846" s="14" customFormat="1">
      <c r="A846" s="14"/>
      <c r="B846" s="255"/>
      <c r="C846" s="256"/>
      <c r="D846" s="240" t="s">
        <v>159</v>
      </c>
      <c r="E846" s="257" t="s">
        <v>1</v>
      </c>
      <c r="F846" s="258" t="s">
        <v>1707</v>
      </c>
      <c r="G846" s="256"/>
      <c r="H846" s="259">
        <v>8.2620000000000005</v>
      </c>
      <c r="I846" s="260"/>
      <c r="J846" s="256"/>
      <c r="K846" s="256"/>
      <c r="L846" s="261"/>
      <c r="M846" s="262"/>
      <c r="N846" s="263"/>
      <c r="O846" s="263"/>
      <c r="P846" s="263"/>
      <c r="Q846" s="263"/>
      <c r="R846" s="263"/>
      <c r="S846" s="263"/>
      <c r="T846" s="26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5" t="s">
        <v>159</v>
      </c>
      <c r="AU846" s="265" t="s">
        <v>87</v>
      </c>
      <c r="AV846" s="14" t="s">
        <v>87</v>
      </c>
      <c r="AW846" s="14" t="s">
        <v>33</v>
      </c>
      <c r="AX846" s="14" t="s">
        <v>77</v>
      </c>
      <c r="AY846" s="265" t="s">
        <v>148</v>
      </c>
    </row>
    <row r="847" s="16" customFormat="1">
      <c r="A847" s="16"/>
      <c r="B847" s="277"/>
      <c r="C847" s="278"/>
      <c r="D847" s="240" t="s">
        <v>159</v>
      </c>
      <c r="E847" s="279" t="s">
        <v>1</v>
      </c>
      <c r="F847" s="280" t="s">
        <v>185</v>
      </c>
      <c r="G847" s="278"/>
      <c r="H847" s="281">
        <v>130.14400000000001</v>
      </c>
      <c r="I847" s="282"/>
      <c r="J847" s="278"/>
      <c r="K847" s="278"/>
      <c r="L847" s="283"/>
      <c r="M847" s="284"/>
      <c r="N847" s="285"/>
      <c r="O847" s="285"/>
      <c r="P847" s="285"/>
      <c r="Q847" s="285"/>
      <c r="R847" s="285"/>
      <c r="S847" s="285"/>
      <c r="T847" s="28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T847" s="287" t="s">
        <v>159</v>
      </c>
      <c r="AU847" s="287" t="s">
        <v>87</v>
      </c>
      <c r="AV847" s="16" t="s">
        <v>155</v>
      </c>
      <c r="AW847" s="16" t="s">
        <v>33</v>
      </c>
      <c r="AX847" s="16" t="s">
        <v>85</v>
      </c>
      <c r="AY847" s="287" t="s">
        <v>148</v>
      </c>
    </row>
    <row r="848" s="2" customFormat="1" ht="24.15" customHeight="1">
      <c r="A848" s="39"/>
      <c r="B848" s="40"/>
      <c r="C848" s="227" t="s">
        <v>600</v>
      </c>
      <c r="D848" s="227" t="s">
        <v>150</v>
      </c>
      <c r="E848" s="228" t="s">
        <v>1708</v>
      </c>
      <c r="F848" s="229" t="s">
        <v>1709</v>
      </c>
      <c r="G848" s="230" t="s">
        <v>552</v>
      </c>
      <c r="H848" s="231">
        <v>52</v>
      </c>
      <c r="I848" s="232"/>
      <c r="J848" s="233">
        <f>ROUND(I848*H848,2)</f>
        <v>0</v>
      </c>
      <c r="K848" s="229" t="s">
        <v>154</v>
      </c>
      <c r="L848" s="45"/>
      <c r="M848" s="234" t="s">
        <v>1</v>
      </c>
      <c r="N848" s="235" t="s">
        <v>42</v>
      </c>
      <c r="O848" s="92"/>
      <c r="P848" s="236">
        <f>O848*H848</f>
        <v>0</v>
      </c>
      <c r="Q848" s="236">
        <v>6.9999999999999994E-05</v>
      </c>
      <c r="R848" s="236">
        <f>Q848*H848</f>
        <v>0.0036399999999999996</v>
      </c>
      <c r="S848" s="236">
        <v>0</v>
      </c>
      <c r="T848" s="237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38" t="s">
        <v>155</v>
      </c>
      <c r="AT848" s="238" t="s">
        <v>150</v>
      </c>
      <c r="AU848" s="238" t="s">
        <v>87</v>
      </c>
      <c r="AY848" s="18" t="s">
        <v>148</v>
      </c>
      <c r="BE848" s="239">
        <f>IF(N848="základní",J848,0)</f>
        <v>0</v>
      </c>
      <c r="BF848" s="239">
        <f>IF(N848="snížená",J848,0)</f>
        <v>0</v>
      </c>
      <c r="BG848" s="239">
        <f>IF(N848="zákl. přenesená",J848,0)</f>
        <v>0</v>
      </c>
      <c r="BH848" s="239">
        <f>IF(N848="sníž. přenesená",J848,0)</f>
        <v>0</v>
      </c>
      <c r="BI848" s="239">
        <f>IF(N848="nulová",J848,0)</f>
        <v>0</v>
      </c>
      <c r="BJ848" s="18" t="s">
        <v>85</v>
      </c>
      <c r="BK848" s="239">
        <f>ROUND(I848*H848,2)</f>
        <v>0</v>
      </c>
      <c r="BL848" s="18" t="s">
        <v>155</v>
      </c>
      <c r="BM848" s="238" t="s">
        <v>1710</v>
      </c>
    </row>
    <row r="849" s="13" customFormat="1">
      <c r="A849" s="13"/>
      <c r="B849" s="245"/>
      <c r="C849" s="246"/>
      <c r="D849" s="240" t="s">
        <v>159</v>
      </c>
      <c r="E849" s="247" t="s">
        <v>1</v>
      </c>
      <c r="F849" s="248" t="s">
        <v>178</v>
      </c>
      <c r="G849" s="246"/>
      <c r="H849" s="247" t="s">
        <v>1</v>
      </c>
      <c r="I849" s="249"/>
      <c r="J849" s="246"/>
      <c r="K849" s="246"/>
      <c r="L849" s="250"/>
      <c r="M849" s="251"/>
      <c r="N849" s="252"/>
      <c r="O849" s="252"/>
      <c r="P849" s="252"/>
      <c r="Q849" s="252"/>
      <c r="R849" s="252"/>
      <c r="S849" s="252"/>
      <c r="T849" s="25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54" t="s">
        <v>159</v>
      </c>
      <c r="AU849" s="254" t="s">
        <v>87</v>
      </c>
      <c r="AV849" s="13" t="s">
        <v>85</v>
      </c>
      <c r="AW849" s="13" t="s">
        <v>33</v>
      </c>
      <c r="AX849" s="13" t="s">
        <v>77</v>
      </c>
      <c r="AY849" s="254" t="s">
        <v>148</v>
      </c>
    </row>
    <row r="850" s="14" customFormat="1">
      <c r="A850" s="14"/>
      <c r="B850" s="255"/>
      <c r="C850" s="256"/>
      <c r="D850" s="240" t="s">
        <v>159</v>
      </c>
      <c r="E850" s="257" t="s">
        <v>1</v>
      </c>
      <c r="F850" s="258" t="s">
        <v>1711</v>
      </c>
      <c r="G850" s="256"/>
      <c r="H850" s="259">
        <v>28</v>
      </c>
      <c r="I850" s="260"/>
      <c r="J850" s="256"/>
      <c r="K850" s="256"/>
      <c r="L850" s="261"/>
      <c r="M850" s="262"/>
      <c r="N850" s="263"/>
      <c r="O850" s="263"/>
      <c r="P850" s="263"/>
      <c r="Q850" s="263"/>
      <c r="R850" s="263"/>
      <c r="S850" s="263"/>
      <c r="T850" s="26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5" t="s">
        <v>159</v>
      </c>
      <c r="AU850" s="265" t="s">
        <v>87</v>
      </c>
      <c r="AV850" s="14" t="s">
        <v>87</v>
      </c>
      <c r="AW850" s="14" t="s">
        <v>33</v>
      </c>
      <c r="AX850" s="14" t="s">
        <v>77</v>
      </c>
      <c r="AY850" s="265" t="s">
        <v>148</v>
      </c>
    </row>
    <row r="851" s="13" customFormat="1">
      <c r="A851" s="13"/>
      <c r="B851" s="245"/>
      <c r="C851" s="246"/>
      <c r="D851" s="240" t="s">
        <v>159</v>
      </c>
      <c r="E851" s="247" t="s">
        <v>1</v>
      </c>
      <c r="F851" s="248" t="s">
        <v>181</v>
      </c>
      <c r="G851" s="246"/>
      <c r="H851" s="247" t="s">
        <v>1</v>
      </c>
      <c r="I851" s="249"/>
      <c r="J851" s="246"/>
      <c r="K851" s="246"/>
      <c r="L851" s="250"/>
      <c r="M851" s="251"/>
      <c r="N851" s="252"/>
      <c r="O851" s="252"/>
      <c r="P851" s="252"/>
      <c r="Q851" s="252"/>
      <c r="R851" s="252"/>
      <c r="S851" s="252"/>
      <c r="T851" s="25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54" t="s">
        <v>159</v>
      </c>
      <c r="AU851" s="254" t="s">
        <v>87</v>
      </c>
      <c r="AV851" s="13" t="s">
        <v>85</v>
      </c>
      <c r="AW851" s="13" t="s">
        <v>33</v>
      </c>
      <c r="AX851" s="13" t="s">
        <v>77</v>
      </c>
      <c r="AY851" s="254" t="s">
        <v>148</v>
      </c>
    </row>
    <row r="852" s="14" customFormat="1">
      <c r="A852" s="14"/>
      <c r="B852" s="255"/>
      <c r="C852" s="256"/>
      <c r="D852" s="240" t="s">
        <v>159</v>
      </c>
      <c r="E852" s="257" t="s">
        <v>1</v>
      </c>
      <c r="F852" s="258" t="s">
        <v>1712</v>
      </c>
      <c r="G852" s="256"/>
      <c r="H852" s="259">
        <v>20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5" t="s">
        <v>159</v>
      </c>
      <c r="AU852" s="265" t="s">
        <v>87</v>
      </c>
      <c r="AV852" s="14" t="s">
        <v>87</v>
      </c>
      <c r="AW852" s="14" t="s">
        <v>33</v>
      </c>
      <c r="AX852" s="14" t="s">
        <v>77</v>
      </c>
      <c r="AY852" s="265" t="s">
        <v>148</v>
      </c>
    </row>
    <row r="853" s="13" customFormat="1">
      <c r="A853" s="13"/>
      <c r="B853" s="245"/>
      <c r="C853" s="246"/>
      <c r="D853" s="240" t="s">
        <v>159</v>
      </c>
      <c r="E853" s="247" t="s">
        <v>1</v>
      </c>
      <c r="F853" s="248" t="s">
        <v>184</v>
      </c>
      <c r="G853" s="246"/>
      <c r="H853" s="247" t="s">
        <v>1</v>
      </c>
      <c r="I853" s="249"/>
      <c r="J853" s="246"/>
      <c r="K853" s="246"/>
      <c r="L853" s="250"/>
      <c r="M853" s="251"/>
      <c r="N853" s="252"/>
      <c r="O853" s="252"/>
      <c r="P853" s="252"/>
      <c r="Q853" s="252"/>
      <c r="R853" s="252"/>
      <c r="S853" s="252"/>
      <c r="T853" s="25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54" t="s">
        <v>159</v>
      </c>
      <c r="AU853" s="254" t="s">
        <v>87</v>
      </c>
      <c r="AV853" s="13" t="s">
        <v>85</v>
      </c>
      <c r="AW853" s="13" t="s">
        <v>33</v>
      </c>
      <c r="AX853" s="13" t="s">
        <v>77</v>
      </c>
      <c r="AY853" s="254" t="s">
        <v>148</v>
      </c>
    </row>
    <row r="854" s="14" customFormat="1">
      <c r="A854" s="14"/>
      <c r="B854" s="255"/>
      <c r="C854" s="256"/>
      <c r="D854" s="240" t="s">
        <v>159</v>
      </c>
      <c r="E854" s="257" t="s">
        <v>1</v>
      </c>
      <c r="F854" s="258" t="s">
        <v>1713</v>
      </c>
      <c r="G854" s="256"/>
      <c r="H854" s="259">
        <v>4</v>
      </c>
      <c r="I854" s="260"/>
      <c r="J854" s="256"/>
      <c r="K854" s="256"/>
      <c r="L854" s="261"/>
      <c r="M854" s="262"/>
      <c r="N854" s="263"/>
      <c r="O854" s="263"/>
      <c r="P854" s="263"/>
      <c r="Q854" s="263"/>
      <c r="R854" s="263"/>
      <c r="S854" s="263"/>
      <c r="T854" s="26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5" t="s">
        <v>159</v>
      </c>
      <c r="AU854" s="265" t="s">
        <v>87</v>
      </c>
      <c r="AV854" s="14" t="s">
        <v>87</v>
      </c>
      <c r="AW854" s="14" t="s">
        <v>33</v>
      </c>
      <c r="AX854" s="14" t="s">
        <v>77</v>
      </c>
      <c r="AY854" s="265" t="s">
        <v>148</v>
      </c>
    </row>
    <row r="855" s="16" customFormat="1">
      <c r="A855" s="16"/>
      <c r="B855" s="277"/>
      <c r="C855" s="278"/>
      <c r="D855" s="240" t="s">
        <v>159</v>
      </c>
      <c r="E855" s="279" t="s">
        <v>1</v>
      </c>
      <c r="F855" s="280" t="s">
        <v>185</v>
      </c>
      <c r="G855" s="278"/>
      <c r="H855" s="281">
        <v>52</v>
      </c>
      <c r="I855" s="282"/>
      <c r="J855" s="278"/>
      <c r="K855" s="278"/>
      <c r="L855" s="283"/>
      <c r="M855" s="284"/>
      <c r="N855" s="285"/>
      <c r="O855" s="285"/>
      <c r="P855" s="285"/>
      <c r="Q855" s="285"/>
      <c r="R855" s="285"/>
      <c r="S855" s="285"/>
      <c r="T855" s="28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T855" s="287" t="s">
        <v>159</v>
      </c>
      <c r="AU855" s="287" t="s">
        <v>87</v>
      </c>
      <c r="AV855" s="16" t="s">
        <v>155</v>
      </c>
      <c r="AW855" s="16" t="s">
        <v>33</v>
      </c>
      <c r="AX855" s="16" t="s">
        <v>85</v>
      </c>
      <c r="AY855" s="287" t="s">
        <v>148</v>
      </c>
    </row>
    <row r="856" s="2" customFormat="1" ht="24.15" customHeight="1">
      <c r="A856" s="39"/>
      <c r="B856" s="40"/>
      <c r="C856" s="288" t="s">
        <v>607</v>
      </c>
      <c r="D856" s="288" t="s">
        <v>363</v>
      </c>
      <c r="E856" s="289" t="s">
        <v>1714</v>
      </c>
      <c r="F856" s="290" t="s">
        <v>1715</v>
      </c>
      <c r="G856" s="291" t="s">
        <v>552</v>
      </c>
      <c r="H856" s="292">
        <v>26.390000000000001</v>
      </c>
      <c r="I856" s="293"/>
      <c r="J856" s="294">
        <f>ROUND(I856*H856,2)</f>
        <v>0</v>
      </c>
      <c r="K856" s="290" t="s">
        <v>154</v>
      </c>
      <c r="L856" s="295"/>
      <c r="M856" s="296" t="s">
        <v>1</v>
      </c>
      <c r="N856" s="297" t="s">
        <v>42</v>
      </c>
      <c r="O856" s="92"/>
      <c r="P856" s="236">
        <f>O856*H856</f>
        <v>0</v>
      </c>
      <c r="Q856" s="236">
        <v>0.01</v>
      </c>
      <c r="R856" s="236">
        <f>Q856*H856</f>
        <v>0.26390000000000002</v>
      </c>
      <c r="S856" s="236">
        <v>0</v>
      </c>
      <c r="T856" s="237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38" t="s">
        <v>265</v>
      </c>
      <c r="AT856" s="238" t="s">
        <v>363</v>
      </c>
      <c r="AU856" s="238" t="s">
        <v>87</v>
      </c>
      <c r="AY856" s="18" t="s">
        <v>148</v>
      </c>
      <c r="BE856" s="239">
        <f>IF(N856="základní",J856,0)</f>
        <v>0</v>
      </c>
      <c r="BF856" s="239">
        <f>IF(N856="snížená",J856,0)</f>
        <v>0</v>
      </c>
      <c r="BG856" s="239">
        <f>IF(N856="zákl. přenesená",J856,0)</f>
        <v>0</v>
      </c>
      <c r="BH856" s="239">
        <f>IF(N856="sníž. přenesená",J856,0)</f>
        <v>0</v>
      </c>
      <c r="BI856" s="239">
        <f>IF(N856="nulová",J856,0)</f>
        <v>0</v>
      </c>
      <c r="BJ856" s="18" t="s">
        <v>85</v>
      </c>
      <c r="BK856" s="239">
        <f>ROUND(I856*H856,2)</f>
        <v>0</v>
      </c>
      <c r="BL856" s="18" t="s">
        <v>155</v>
      </c>
      <c r="BM856" s="238" t="s">
        <v>1716</v>
      </c>
    </row>
    <row r="857" s="13" customFormat="1">
      <c r="A857" s="13"/>
      <c r="B857" s="245"/>
      <c r="C857" s="246"/>
      <c r="D857" s="240" t="s">
        <v>159</v>
      </c>
      <c r="E857" s="247" t="s">
        <v>1</v>
      </c>
      <c r="F857" s="248" t="s">
        <v>178</v>
      </c>
      <c r="G857" s="246"/>
      <c r="H857" s="247" t="s">
        <v>1</v>
      </c>
      <c r="I857" s="249"/>
      <c r="J857" s="246"/>
      <c r="K857" s="246"/>
      <c r="L857" s="250"/>
      <c r="M857" s="251"/>
      <c r="N857" s="252"/>
      <c r="O857" s="252"/>
      <c r="P857" s="252"/>
      <c r="Q857" s="252"/>
      <c r="R857" s="252"/>
      <c r="S857" s="252"/>
      <c r="T857" s="25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4" t="s">
        <v>159</v>
      </c>
      <c r="AU857" s="254" t="s">
        <v>87</v>
      </c>
      <c r="AV857" s="13" t="s">
        <v>85</v>
      </c>
      <c r="AW857" s="13" t="s">
        <v>33</v>
      </c>
      <c r="AX857" s="13" t="s">
        <v>77</v>
      </c>
      <c r="AY857" s="254" t="s">
        <v>148</v>
      </c>
    </row>
    <row r="858" s="14" customFormat="1">
      <c r="A858" s="14"/>
      <c r="B858" s="255"/>
      <c r="C858" s="256"/>
      <c r="D858" s="240" t="s">
        <v>159</v>
      </c>
      <c r="E858" s="257" t="s">
        <v>1</v>
      </c>
      <c r="F858" s="258" t="s">
        <v>1717</v>
      </c>
      <c r="G858" s="256"/>
      <c r="H858" s="259">
        <v>14.210000000000001</v>
      </c>
      <c r="I858" s="260"/>
      <c r="J858" s="256"/>
      <c r="K858" s="256"/>
      <c r="L858" s="261"/>
      <c r="M858" s="262"/>
      <c r="N858" s="263"/>
      <c r="O858" s="263"/>
      <c r="P858" s="263"/>
      <c r="Q858" s="263"/>
      <c r="R858" s="263"/>
      <c r="S858" s="263"/>
      <c r="T858" s="26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5" t="s">
        <v>159</v>
      </c>
      <c r="AU858" s="265" t="s">
        <v>87</v>
      </c>
      <c r="AV858" s="14" t="s">
        <v>87</v>
      </c>
      <c r="AW858" s="14" t="s">
        <v>33</v>
      </c>
      <c r="AX858" s="14" t="s">
        <v>77</v>
      </c>
      <c r="AY858" s="265" t="s">
        <v>148</v>
      </c>
    </row>
    <row r="859" s="13" customFormat="1">
      <c r="A859" s="13"/>
      <c r="B859" s="245"/>
      <c r="C859" s="246"/>
      <c r="D859" s="240" t="s">
        <v>159</v>
      </c>
      <c r="E859" s="247" t="s">
        <v>1</v>
      </c>
      <c r="F859" s="248" t="s">
        <v>181</v>
      </c>
      <c r="G859" s="246"/>
      <c r="H859" s="247" t="s">
        <v>1</v>
      </c>
      <c r="I859" s="249"/>
      <c r="J859" s="246"/>
      <c r="K859" s="246"/>
      <c r="L859" s="250"/>
      <c r="M859" s="251"/>
      <c r="N859" s="252"/>
      <c r="O859" s="252"/>
      <c r="P859" s="252"/>
      <c r="Q859" s="252"/>
      <c r="R859" s="252"/>
      <c r="S859" s="252"/>
      <c r="T859" s="25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4" t="s">
        <v>159</v>
      </c>
      <c r="AU859" s="254" t="s">
        <v>87</v>
      </c>
      <c r="AV859" s="13" t="s">
        <v>85</v>
      </c>
      <c r="AW859" s="13" t="s">
        <v>33</v>
      </c>
      <c r="AX859" s="13" t="s">
        <v>77</v>
      </c>
      <c r="AY859" s="254" t="s">
        <v>148</v>
      </c>
    </row>
    <row r="860" s="14" customFormat="1">
      <c r="A860" s="14"/>
      <c r="B860" s="255"/>
      <c r="C860" s="256"/>
      <c r="D860" s="240" t="s">
        <v>159</v>
      </c>
      <c r="E860" s="257" t="s">
        <v>1</v>
      </c>
      <c r="F860" s="258" t="s">
        <v>1718</v>
      </c>
      <c r="G860" s="256"/>
      <c r="H860" s="259">
        <v>10.15</v>
      </c>
      <c r="I860" s="260"/>
      <c r="J860" s="256"/>
      <c r="K860" s="256"/>
      <c r="L860" s="261"/>
      <c r="M860" s="262"/>
      <c r="N860" s="263"/>
      <c r="O860" s="263"/>
      <c r="P860" s="263"/>
      <c r="Q860" s="263"/>
      <c r="R860" s="263"/>
      <c r="S860" s="263"/>
      <c r="T860" s="26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5" t="s">
        <v>159</v>
      </c>
      <c r="AU860" s="265" t="s">
        <v>87</v>
      </c>
      <c r="AV860" s="14" t="s">
        <v>87</v>
      </c>
      <c r="AW860" s="14" t="s">
        <v>33</v>
      </c>
      <c r="AX860" s="14" t="s">
        <v>77</v>
      </c>
      <c r="AY860" s="265" t="s">
        <v>148</v>
      </c>
    </row>
    <row r="861" s="13" customFormat="1">
      <c r="A861" s="13"/>
      <c r="B861" s="245"/>
      <c r="C861" s="246"/>
      <c r="D861" s="240" t="s">
        <v>159</v>
      </c>
      <c r="E861" s="247" t="s">
        <v>1</v>
      </c>
      <c r="F861" s="248" t="s">
        <v>184</v>
      </c>
      <c r="G861" s="246"/>
      <c r="H861" s="247" t="s">
        <v>1</v>
      </c>
      <c r="I861" s="249"/>
      <c r="J861" s="246"/>
      <c r="K861" s="246"/>
      <c r="L861" s="250"/>
      <c r="M861" s="251"/>
      <c r="N861" s="252"/>
      <c r="O861" s="252"/>
      <c r="P861" s="252"/>
      <c r="Q861" s="252"/>
      <c r="R861" s="252"/>
      <c r="S861" s="252"/>
      <c r="T861" s="25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4" t="s">
        <v>159</v>
      </c>
      <c r="AU861" s="254" t="s">
        <v>87</v>
      </c>
      <c r="AV861" s="13" t="s">
        <v>85</v>
      </c>
      <c r="AW861" s="13" t="s">
        <v>33</v>
      </c>
      <c r="AX861" s="13" t="s">
        <v>77</v>
      </c>
      <c r="AY861" s="254" t="s">
        <v>148</v>
      </c>
    </row>
    <row r="862" s="14" customFormat="1">
      <c r="A862" s="14"/>
      <c r="B862" s="255"/>
      <c r="C862" s="256"/>
      <c r="D862" s="240" t="s">
        <v>159</v>
      </c>
      <c r="E862" s="257" t="s">
        <v>1</v>
      </c>
      <c r="F862" s="258" t="s">
        <v>1719</v>
      </c>
      <c r="G862" s="256"/>
      <c r="H862" s="259">
        <v>2.0299999999999998</v>
      </c>
      <c r="I862" s="260"/>
      <c r="J862" s="256"/>
      <c r="K862" s="256"/>
      <c r="L862" s="261"/>
      <c r="M862" s="262"/>
      <c r="N862" s="263"/>
      <c r="O862" s="263"/>
      <c r="P862" s="263"/>
      <c r="Q862" s="263"/>
      <c r="R862" s="263"/>
      <c r="S862" s="263"/>
      <c r="T862" s="26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5" t="s">
        <v>159</v>
      </c>
      <c r="AU862" s="265" t="s">
        <v>87</v>
      </c>
      <c r="AV862" s="14" t="s">
        <v>87</v>
      </c>
      <c r="AW862" s="14" t="s">
        <v>33</v>
      </c>
      <c r="AX862" s="14" t="s">
        <v>77</v>
      </c>
      <c r="AY862" s="265" t="s">
        <v>148</v>
      </c>
    </row>
    <row r="863" s="16" customFormat="1">
      <c r="A863" s="16"/>
      <c r="B863" s="277"/>
      <c r="C863" s="278"/>
      <c r="D863" s="240" t="s">
        <v>159</v>
      </c>
      <c r="E863" s="279" t="s">
        <v>1</v>
      </c>
      <c r="F863" s="280" t="s">
        <v>185</v>
      </c>
      <c r="G863" s="278"/>
      <c r="H863" s="281">
        <v>26.390000000000001</v>
      </c>
      <c r="I863" s="282"/>
      <c r="J863" s="278"/>
      <c r="K863" s="278"/>
      <c r="L863" s="283"/>
      <c r="M863" s="284"/>
      <c r="N863" s="285"/>
      <c r="O863" s="285"/>
      <c r="P863" s="285"/>
      <c r="Q863" s="285"/>
      <c r="R863" s="285"/>
      <c r="S863" s="285"/>
      <c r="T863" s="28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T863" s="287" t="s">
        <v>159</v>
      </c>
      <c r="AU863" s="287" t="s">
        <v>87</v>
      </c>
      <c r="AV863" s="16" t="s">
        <v>155</v>
      </c>
      <c r="AW863" s="16" t="s">
        <v>33</v>
      </c>
      <c r="AX863" s="16" t="s">
        <v>85</v>
      </c>
      <c r="AY863" s="287" t="s">
        <v>148</v>
      </c>
    </row>
    <row r="864" s="2" customFormat="1" ht="24.15" customHeight="1">
      <c r="A864" s="39"/>
      <c r="B864" s="40"/>
      <c r="C864" s="288" t="s">
        <v>611</v>
      </c>
      <c r="D864" s="288" t="s">
        <v>363</v>
      </c>
      <c r="E864" s="289" t="s">
        <v>1720</v>
      </c>
      <c r="F864" s="290" t="s">
        <v>1721</v>
      </c>
      <c r="G864" s="291" t="s">
        <v>552</v>
      </c>
      <c r="H864" s="292">
        <v>26.390000000000001</v>
      </c>
      <c r="I864" s="293"/>
      <c r="J864" s="294">
        <f>ROUND(I864*H864,2)</f>
        <v>0</v>
      </c>
      <c r="K864" s="290" t="s">
        <v>154</v>
      </c>
      <c r="L864" s="295"/>
      <c r="M864" s="296" t="s">
        <v>1</v>
      </c>
      <c r="N864" s="297" t="s">
        <v>42</v>
      </c>
      <c r="O864" s="92"/>
      <c r="P864" s="236">
        <f>O864*H864</f>
        <v>0</v>
      </c>
      <c r="Q864" s="236">
        <v>0.01</v>
      </c>
      <c r="R864" s="236">
        <f>Q864*H864</f>
        <v>0.26390000000000002</v>
      </c>
      <c r="S864" s="236">
        <v>0</v>
      </c>
      <c r="T864" s="237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38" t="s">
        <v>265</v>
      </c>
      <c r="AT864" s="238" t="s">
        <v>363</v>
      </c>
      <c r="AU864" s="238" t="s">
        <v>87</v>
      </c>
      <c r="AY864" s="18" t="s">
        <v>148</v>
      </c>
      <c r="BE864" s="239">
        <f>IF(N864="základní",J864,0)</f>
        <v>0</v>
      </c>
      <c r="BF864" s="239">
        <f>IF(N864="snížená",J864,0)</f>
        <v>0</v>
      </c>
      <c r="BG864" s="239">
        <f>IF(N864="zákl. přenesená",J864,0)</f>
        <v>0</v>
      </c>
      <c r="BH864" s="239">
        <f>IF(N864="sníž. přenesená",J864,0)</f>
        <v>0</v>
      </c>
      <c r="BI864" s="239">
        <f>IF(N864="nulová",J864,0)</f>
        <v>0</v>
      </c>
      <c r="BJ864" s="18" t="s">
        <v>85</v>
      </c>
      <c r="BK864" s="239">
        <f>ROUND(I864*H864,2)</f>
        <v>0</v>
      </c>
      <c r="BL864" s="18" t="s">
        <v>155</v>
      </c>
      <c r="BM864" s="238" t="s">
        <v>1722</v>
      </c>
    </row>
    <row r="865" s="13" customFormat="1">
      <c r="A865" s="13"/>
      <c r="B865" s="245"/>
      <c r="C865" s="246"/>
      <c r="D865" s="240" t="s">
        <v>159</v>
      </c>
      <c r="E865" s="247" t="s">
        <v>1</v>
      </c>
      <c r="F865" s="248" t="s">
        <v>178</v>
      </c>
      <c r="G865" s="246"/>
      <c r="H865" s="247" t="s">
        <v>1</v>
      </c>
      <c r="I865" s="249"/>
      <c r="J865" s="246"/>
      <c r="K865" s="246"/>
      <c r="L865" s="250"/>
      <c r="M865" s="251"/>
      <c r="N865" s="252"/>
      <c r="O865" s="252"/>
      <c r="P865" s="252"/>
      <c r="Q865" s="252"/>
      <c r="R865" s="252"/>
      <c r="S865" s="252"/>
      <c r="T865" s="25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54" t="s">
        <v>159</v>
      </c>
      <c r="AU865" s="254" t="s">
        <v>87</v>
      </c>
      <c r="AV865" s="13" t="s">
        <v>85</v>
      </c>
      <c r="AW865" s="13" t="s">
        <v>33</v>
      </c>
      <c r="AX865" s="13" t="s">
        <v>77</v>
      </c>
      <c r="AY865" s="254" t="s">
        <v>148</v>
      </c>
    </row>
    <row r="866" s="14" customFormat="1">
      <c r="A866" s="14"/>
      <c r="B866" s="255"/>
      <c r="C866" s="256"/>
      <c r="D866" s="240" t="s">
        <v>159</v>
      </c>
      <c r="E866" s="257" t="s">
        <v>1</v>
      </c>
      <c r="F866" s="258" t="s">
        <v>1717</v>
      </c>
      <c r="G866" s="256"/>
      <c r="H866" s="259">
        <v>14.210000000000001</v>
      </c>
      <c r="I866" s="260"/>
      <c r="J866" s="256"/>
      <c r="K866" s="256"/>
      <c r="L866" s="261"/>
      <c r="M866" s="262"/>
      <c r="N866" s="263"/>
      <c r="O866" s="263"/>
      <c r="P866" s="263"/>
      <c r="Q866" s="263"/>
      <c r="R866" s="263"/>
      <c r="S866" s="263"/>
      <c r="T866" s="26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5" t="s">
        <v>159</v>
      </c>
      <c r="AU866" s="265" t="s">
        <v>87</v>
      </c>
      <c r="AV866" s="14" t="s">
        <v>87</v>
      </c>
      <c r="AW866" s="14" t="s">
        <v>33</v>
      </c>
      <c r="AX866" s="14" t="s">
        <v>77</v>
      </c>
      <c r="AY866" s="265" t="s">
        <v>148</v>
      </c>
    </row>
    <row r="867" s="13" customFormat="1">
      <c r="A867" s="13"/>
      <c r="B867" s="245"/>
      <c r="C867" s="246"/>
      <c r="D867" s="240" t="s">
        <v>159</v>
      </c>
      <c r="E867" s="247" t="s">
        <v>1</v>
      </c>
      <c r="F867" s="248" t="s">
        <v>181</v>
      </c>
      <c r="G867" s="246"/>
      <c r="H867" s="247" t="s">
        <v>1</v>
      </c>
      <c r="I867" s="249"/>
      <c r="J867" s="246"/>
      <c r="K867" s="246"/>
      <c r="L867" s="250"/>
      <c r="M867" s="251"/>
      <c r="N867" s="252"/>
      <c r="O867" s="252"/>
      <c r="P867" s="252"/>
      <c r="Q867" s="252"/>
      <c r="R867" s="252"/>
      <c r="S867" s="252"/>
      <c r="T867" s="25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54" t="s">
        <v>159</v>
      </c>
      <c r="AU867" s="254" t="s">
        <v>87</v>
      </c>
      <c r="AV867" s="13" t="s">
        <v>85</v>
      </c>
      <c r="AW867" s="13" t="s">
        <v>33</v>
      </c>
      <c r="AX867" s="13" t="s">
        <v>77</v>
      </c>
      <c r="AY867" s="254" t="s">
        <v>148</v>
      </c>
    </row>
    <row r="868" s="14" customFormat="1">
      <c r="A868" s="14"/>
      <c r="B868" s="255"/>
      <c r="C868" s="256"/>
      <c r="D868" s="240" t="s">
        <v>159</v>
      </c>
      <c r="E868" s="257" t="s">
        <v>1</v>
      </c>
      <c r="F868" s="258" t="s">
        <v>1718</v>
      </c>
      <c r="G868" s="256"/>
      <c r="H868" s="259">
        <v>10.15</v>
      </c>
      <c r="I868" s="260"/>
      <c r="J868" s="256"/>
      <c r="K868" s="256"/>
      <c r="L868" s="261"/>
      <c r="M868" s="262"/>
      <c r="N868" s="263"/>
      <c r="O868" s="263"/>
      <c r="P868" s="263"/>
      <c r="Q868" s="263"/>
      <c r="R868" s="263"/>
      <c r="S868" s="263"/>
      <c r="T868" s="26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65" t="s">
        <v>159</v>
      </c>
      <c r="AU868" s="265" t="s">
        <v>87</v>
      </c>
      <c r="AV868" s="14" t="s">
        <v>87</v>
      </c>
      <c r="AW868" s="14" t="s">
        <v>33</v>
      </c>
      <c r="AX868" s="14" t="s">
        <v>77</v>
      </c>
      <c r="AY868" s="265" t="s">
        <v>148</v>
      </c>
    </row>
    <row r="869" s="13" customFormat="1">
      <c r="A869" s="13"/>
      <c r="B869" s="245"/>
      <c r="C869" s="246"/>
      <c r="D869" s="240" t="s">
        <v>159</v>
      </c>
      <c r="E869" s="247" t="s">
        <v>1</v>
      </c>
      <c r="F869" s="248" t="s">
        <v>184</v>
      </c>
      <c r="G869" s="246"/>
      <c r="H869" s="247" t="s">
        <v>1</v>
      </c>
      <c r="I869" s="249"/>
      <c r="J869" s="246"/>
      <c r="K869" s="246"/>
      <c r="L869" s="250"/>
      <c r="M869" s="251"/>
      <c r="N869" s="252"/>
      <c r="O869" s="252"/>
      <c r="P869" s="252"/>
      <c r="Q869" s="252"/>
      <c r="R869" s="252"/>
      <c r="S869" s="252"/>
      <c r="T869" s="25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4" t="s">
        <v>159</v>
      </c>
      <c r="AU869" s="254" t="s">
        <v>87</v>
      </c>
      <c r="AV869" s="13" t="s">
        <v>85</v>
      </c>
      <c r="AW869" s="13" t="s">
        <v>33</v>
      </c>
      <c r="AX869" s="13" t="s">
        <v>77</v>
      </c>
      <c r="AY869" s="254" t="s">
        <v>148</v>
      </c>
    </row>
    <row r="870" s="14" customFormat="1">
      <c r="A870" s="14"/>
      <c r="B870" s="255"/>
      <c r="C870" s="256"/>
      <c r="D870" s="240" t="s">
        <v>159</v>
      </c>
      <c r="E870" s="257" t="s">
        <v>1</v>
      </c>
      <c r="F870" s="258" t="s">
        <v>1719</v>
      </c>
      <c r="G870" s="256"/>
      <c r="H870" s="259">
        <v>2.0299999999999998</v>
      </c>
      <c r="I870" s="260"/>
      <c r="J870" s="256"/>
      <c r="K870" s="256"/>
      <c r="L870" s="261"/>
      <c r="M870" s="262"/>
      <c r="N870" s="263"/>
      <c r="O870" s="263"/>
      <c r="P870" s="263"/>
      <c r="Q870" s="263"/>
      <c r="R870" s="263"/>
      <c r="S870" s="263"/>
      <c r="T870" s="26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5" t="s">
        <v>159</v>
      </c>
      <c r="AU870" s="265" t="s">
        <v>87</v>
      </c>
      <c r="AV870" s="14" t="s">
        <v>87</v>
      </c>
      <c r="AW870" s="14" t="s">
        <v>33</v>
      </c>
      <c r="AX870" s="14" t="s">
        <v>77</v>
      </c>
      <c r="AY870" s="265" t="s">
        <v>148</v>
      </c>
    </row>
    <row r="871" s="16" customFormat="1">
      <c r="A871" s="16"/>
      <c r="B871" s="277"/>
      <c r="C871" s="278"/>
      <c r="D871" s="240" t="s">
        <v>159</v>
      </c>
      <c r="E871" s="279" t="s">
        <v>1</v>
      </c>
      <c r="F871" s="280" t="s">
        <v>185</v>
      </c>
      <c r="G871" s="278"/>
      <c r="H871" s="281">
        <v>26.390000000000001</v>
      </c>
      <c r="I871" s="282"/>
      <c r="J871" s="278"/>
      <c r="K871" s="278"/>
      <c r="L871" s="283"/>
      <c r="M871" s="284"/>
      <c r="N871" s="285"/>
      <c r="O871" s="285"/>
      <c r="P871" s="285"/>
      <c r="Q871" s="285"/>
      <c r="R871" s="285"/>
      <c r="S871" s="285"/>
      <c r="T871" s="28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T871" s="287" t="s">
        <v>159</v>
      </c>
      <c r="AU871" s="287" t="s">
        <v>87</v>
      </c>
      <c r="AV871" s="16" t="s">
        <v>155</v>
      </c>
      <c r="AW871" s="16" t="s">
        <v>33</v>
      </c>
      <c r="AX871" s="16" t="s">
        <v>85</v>
      </c>
      <c r="AY871" s="287" t="s">
        <v>148</v>
      </c>
    </row>
    <row r="872" s="2" customFormat="1" ht="24.15" customHeight="1">
      <c r="A872" s="39"/>
      <c r="B872" s="40"/>
      <c r="C872" s="227" t="s">
        <v>616</v>
      </c>
      <c r="D872" s="227" t="s">
        <v>150</v>
      </c>
      <c r="E872" s="228" t="s">
        <v>1723</v>
      </c>
      <c r="F872" s="229" t="s">
        <v>1724</v>
      </c>
      <c r="G872" s="230" t="s">
        <v>552</v>
      </c>
      <c r="H872" s="231">
        <v>6</v>
      </c>
      <c r="I872" s="232"/>
      <c r="J872" s="233">
        <f>ROUND(I872*H872,2)</f>
        <v>0</v>
      </c>
      <c r="K872" s="229" t="s">
        <v>154</v>
      </c>
      <c r="L872" s="45"/>
      <c r="M872" s="234" t="s">
        <v>1</v>
      </c>
      <c r="N872" s="235" t="s">
        <v>42</v>
      </c>
      <c r="O872" s="92"/>
      <c r="P872" s="236">
        <f>O872*H872</f>
        <v>0</v>
      </c>
      <c r="Q872" s="236">
        <v>0.00012999999999999999</v>
      </c>
      <c r="R872" s="236">
        <f>Q872*H872</f>
        <v>0.00077999999999999988</v>
      </c>
      <c r="S872" s="236">
        <v>0</v>
      </c>
      <c r="T872" s="237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8" t="s">
        <v>155</v>
      </c>
      <c r="AT872" s="238" t="s">
        <v>150</v>
      </c>
      <c r="AU872" s="238" t="s">
        <v>87</v>
      </c>
      <c r="AY872" s="18" t="s">
        <v>148</v>
      </c>
      <c r="BE872" s="239">
        <f>IF(N872="základní",J872,0)</f>
        <v>0</v>
      </c>
      <c r="BF872" s="239">
        <f>IF(N872="snížená",J872,0)</f>
        <v>0</v>
      </c>
      <c r="BG872" s="239">
        <f>IF(N872="zákl. přenesená",J872,0)</f>
        <v>0</v>
      </c>
      <c r="BH872" s="239">
        <f>IF(N872="sníž. přenesená",J872,0)</f>
        <v>0</v>
      </c>
      <c r="BI872" s="239">
        <f>IF(N872="nulová",J872,0)</f>
        <v>0</v>
      </c>
      <c r="BJ872" s="18" t="s">
        <v>85</v>
      </c>
      <c r="BK872" s="239">
        <f>ROUND(I872*H872,2)</f>
        <v>0</v>
      </c>
      <c r="BL872" s="18" t="s">
        <v>155</v>
      </c>
      <c r="BM872" s="238" t="s">
        <v>1725</v>
      </c>
    </row>
    <row r="873" s="13" customFormat="1">
      <c r="A873" s="13"/>
      <c r="B873" s="245"/>
      <c r="C873" s="246"/>
      <c r="D873" s="240" t="s">
        <v>159</v>
      </c>
      <c r="E873" s="247" t="s">
        <v>1</v>
      </c>
      <c r="F873" s="248" t="s">
        <v>178</v>
      </c>
      <c r="G873" s="246"/>
      <c r="H873" s="247" t="s">
        <v>1</v>
      </c>
      <c r="I873" s="249"/>
      <c r="J873" s="246"/>
      <c r="K873" s="246"/>
      <c r="L873" s="250"/>
      <c r="M873" s="251"/>
      <c r="N873" s="252"/>
      <c r="O873" s="252"/>
      <c r="P873" s="252"/>
      <c r="Q873" s="252"/>
      <c r="R873" s="252"/>
      <c r="S873" s="252"/>
      <c r="T873" s="25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54" t="s">
        <v>159</v>
      </c>
      <c r="AU873" s="254" t="s">
        <v>87</v>
      </c>
      <c r="AV873" s="13" t="s">
        <v>85</v>
      </c>
      <c r="AW873" s="13" t="s">
        <v>33</v>
      </c>
      <c r="AX873" s="13" t="s">
        <v>77</v>
      </c>
      <c r="AY873" s="254" t="s">
        <v>148</v>
      </c>
    </row>
    <row r="874" s="14" customFormat="1">
      <c r="A874" s="14"/>
      <c r="B874" s="255"/>
      <c r="C874" s="256"/>
      <c r="D874" s="240" t="s">
        <v>159</v>
      </c>
      <c r="E874" s="257" t="s">
        <v>1</v>
      </c>
      <c r="F874" s="258" t="s">
        <v>1726</v>
      </c>
      <c r="G874" s="256"/>
      <c r="H874" s="259">
        <v>1</v>
      </c>
      <c r="I874" s="260"/>
      <c r="J874" s="256"/>
      <c r="K874" s="256"/>
      <c r="L874" s="261"/>
      <c r="M874" s="262"/>
      <c r="N874" s="263"/>
      <c r="O874" s="263"/>
      <c r="P874" s="263"/>
      <c r="Q874" s="263"/>
      <c r="R874" s="263"/>
      <c r="S874" s="263"/>
      <c r="T874" s="26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5" t="s">
        <v>159</v>
      </c>
      <c r="AU874" s="265" t="s">
        <v>87</v>
      </c>
      <c r="AV874" s="14" t="s">
        <v>87</v>
      </c>
      <c r="AW874" s="14" t="s">
        <v>33</v>
      </c>
      <c r="AX874" s="14" t="s">
        <v>77</v>
      </c>
      <c r="AY874" s="265" t="s">
        <v>148</v>
      </c>
    </row>
    <row r="875" s="14" customFormat="1">
      <c r="A875" s="14"/>
      <c r="B875" s="255"/>
      <c r="C875" s="256"/>
      <c r="D875" s="240" t="s">
        <v>159</v>
      </c>
      <c r="E875" s="257" t="s">
        <v>1</v>
      </c>
      <c r="F875" s="258" t="s">
        <v>1727</v>
      </c>
      <c r="G875" s="256"/>
      <c r="H875" s="259">
        <v>1</v>
      </c>
      <c r="I875" s="260"/>
      <c r="J875" s="256"/>
      <c r="K875" s="256"/>
      <c r="L875" s="261"/>
      <c r="M875" s="262"/>
      <c r="N875" s="263"/>
      <c r="O875" s="263"/>
      <c r="P875" s="263"/>
      <c r="Q875" s="263"/>
      <c r="R875" s="263"/>
      <c r="S875" s="263"/>
      <c r="T875" s="26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5" t="s">
        <v>159</v>
      </c>
      <c r="AU875" s="265" t="s">
        <v>87</v>
      </c>
      <c r="AV875" s="14" t="s">
        <v>87</v>
      </c>
      <c r="AW875" s="14" t="s">
        <v>33</v>
      </c>
      <c r="AX875" s="14" t="s">
        <v>77</v>
      </c>
      <c r="AY875" s="265" t="s">
        <v>148</v>
      </c>
    </row>
    <row r="876" s="13" customFormat="1">
      <c r="A876" s="13"/>
      <c r="B876" s="245"/>
      <c r="C876" s="246"/>
      <c r="D876" s="240" t="s">
        <v>159</v>
      </c>
      <c r="E876" s="247" t="s">
        <v>1</v>
      </c>
      <c r="F876" s="248" t="s">
        <v>181</v>
      </c>
      <c r="G876" s="246"/>
      <c r="H876" s="247" t="s">
        <v>1</v>
      </c>
      <c r="I876" s="249"/>
      <c r="J876" s="246"/>
      <c r="K876" s="246"/>
      <c r="L876" s="250"/>
      <c r="M876" s="251"/>
      <c r="N876" s="252"/>
      <c r="O876" s="252"/>
      <c r="P876" s="252"/>
      <c r="Q876" s="252"/>
      <c r="R876" s="252"/>
      <c r="S876" s="252"/>
      <c r="T876" s="25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54" t="s">
        <v>159</v>
      </c>
      <c r="AU876" s="254" t="s">
        <v>87</v>
      </c>
      <c r="AV876" s="13" t="s">
        <v>85</v>
      </c>
      <c r="AW876" s="13" t="s">
        <v>33</v>
      </c>
      <c r="AX876" s="13" t="s">
        <v>77</v>
      </c>
      <c r="AY876" s="254" t="s">
        <v>148</v>
      </c>
    </row>
    <row r="877" s="14" customFormat="1">
      <c r="A877" s="14"/>
      <c r="B877" s="255"/>
      <c r="C877" s="256"/>
      <c r="D877" s="240" t="s">
        <v>159</v>
      </c>
      <c r="E877" s="257" t="s">
        <v>1</v>
      </c>
      <c r="F877" s="258" t="s">
        <v>1728</v>
      </c>
      <c r="G877" s="256"/>
      <c r="H877" s="259">
        <v>1</v>
      </c>
      <c r="I877" s="260"/>
      <c r="J877" s="256"/>
      <c r="K877" s="256"/>
      <c r="L877" s="261"/>
      <c r="M877" s="262"/>
      <c r="N877" s="263"/>
      <c r="O877" s="263"/>
      <c r="P877" s="263"/>
      <c r="Q877" s="263"/>
      <c r="R877" s="263"/>
      <c r="S877" s="263"/>
      <c r="T877" s="26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5" t="s">
        <v>159</v>
      </c>
      <c r="AU877" s="265" t="s">
        <v>87</v>
      </c>
      <c r="AV877" s="14" t="s">
        <v>87</v>
      </c>
      <c r="AW877" s="14" t="s">
        <v>33</v>
      </c>
      <c r="AX877" s="14" t="s">
        <v>77</v>
      </c>
      <c r="AY877" s="265" t="s">
        <v>148</v>
      </c>
    </row>
    <row r="878" s="14" customFormat="1">
      <c r="A878" s="14"/>
      <c r="B878" s="255"/>
      <c r="C878" s="256"/>
      <c r="D878" s="240" t="s">
        <v>159</v>
      </c>
      <c r="E878" s="257" t="s">
        <v>1</v>
      </c>
      <c r="F878" s="258" t="s">
        <v>1729</v>
      </c>
      <c r="G878" s="256"/>
      <c r="H878" s="259">
        <v>1</v>
      </c>
      <c r="I878" s="260"/>
      <c r="J878" s="256"/>
      <c r="K878" s="256"/>
      <c r="L878" s="261"/>
      <c r="M878" s="262"/>
      <c r="N878" s="263"/>
      <c r="O878" s="263"/>
      <c r="P878" s="263"/>
      <c r="Q878" s="263"/>
      <c r="R878" s="263"/>
      <c r="S878" s="263"/>
      <c r="T878" s="26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65" t="s">
        <v>159</v>
      </c>
      <c r="AU878" s="265" t="s">
        <v>87</v>
      </c>
      <c r="AV878" s="14" t="s">
        <v>87</v>
      </c>
      <c r="AW878" s="14" t="s">
        <v>33</v>
      </c>
      <c r="AX878" s="14" t="s">
        <v>77</v>
      </c>
      <c r="AY878" s="265" t="s">
        <v>148</v>
      </c>
    </row>
    <row r="879" s="14" customFormat="1">
      <c r="A879" s="14"/>
      <c r="B879" s="255"/>
      <c r="C879" s="256"/>
      <c r="D879" s="240" t="s">
        <v>159</v>
      </c>
      <c r="E879" s="257" t="s">
        <v>1</v>
      </c>
      <c r="F879" s="258" t="s">
        <v>1730</v>
      </c>
      <c r="G879" s="256"/>
      <c r="H879" s="259">
        <v>1</v>
      </c>
      <c r="I879" s="260"/>
      <c r="J879" s="256"/>
      <c r="K879" s="256"/>
      <c r="L879" s="261"/>
      <c r="M879" s="262"/>
      <c r="N879" s="263"/>
      <c r="O879" s="263"/>
      <c r="P879" s="263"/>
      <c r="Q879" s="263"/>
      <c r="R879" s="263"/>
      <c r="S879" s="263"/>
      <c r="T879" s="26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5" t="s">
        <v>159</v>
      </c>
      <c r="AU879" s="265" t="s">
        <v>87</v>
      </c>
      <c r="AV879" s="14" t="s">
        <v>87</v>
      </c>
      <c r="AW879" s="14" t="s">
        <v>33</v>
      </c>
      <c r="AX879" s="14" t="s">
        <v>77</v>
      </c>
      <c r="AY879" s="265" t="s">
        <v>148</v>
      </c>
    </row>
    <row r="880" s="13" customFormat="1">
      <c r="A880" s="13"/>
      <c r="B880" s="245"/>
      <c r="C880" s="246"/>
      <c r="D880" s="240" t="s">
        <v>159</v>
      </c>
      <c r="E880" s="247" t="s">
        <v>1</v>
      </c>
      <c r="F880" s="248" t="s">
        <v>184</v>
      </c>
      <c r="G880" s="246"/>
      <c r="H880" s="247" t="s">
        <v>1</v>
      </c>
      <c r="I880" s="249"/>
      <c r="J880" s="246"/>
      <c r="K880" s="246"/>
      <c r="L880" s="250"/>
      <c r="M880" s="251"/>
      <c r="N880" s="252"/>
      <c r="O880" s="252"/>
      <c r="P880" s="252"/>
      <c r="Q880" s="252"/>
      <c r="R880" s="252"/>
      <c r="S880" s="252"/>
      <c r="T880" s="25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4" t="s">
        <v>159</v>
      </c>
      <c r="AU880" s="254" t="s">
        <v>87</v>
      </c>
      <c r="AV880" s="13" t="s">
        <v>85</v>
      </c>
      <c r="AW880" s="13" t="s">
        <v>33</v>
      </c>
      <c r="AX880" s="13" t="s">
        <v>77</v>
      </c>
      <c r="AY880" s="254" t="s">
        <v>148</v>
      </c>
    </row>
    <row r="881" s="14" customFormat="1">
      <c r="A881" s="14"/>
      <c r="B881" s="255"/>
      <c r="C881" s="256"/>
      <c r="D881" s="240" t="s">
        <v>159</v>
      </c>
      <c r="E881" s="257" t="s">
        <v>1</v>
      </c>
      <c r="F881" s="258" t="s">
        <v>1731</v>
      </c>
      <c r="G881" s="256"/>
      <c r="H881" s="259">
        <v>1</v>
      </c>
      <c r="I881" s="260"/>
      <c r="J881" s="256"/>
      <c r="K881" s="256"/>
      <c r="L881" s="261"/>
      <c r="M881" s="262"/>
      <c r="N881" s="263"/>
      <c r="O881" s="263"/>
      <c r="P881" s="263"/>
      <c r="Q881" s="263"/>
      <c r="R881" s="263"/>
      <c r="S881" s="263"/>
      <c r="T881" s="26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65" t="s">
        <v>159</v>
      </c>
      <c r="AU881" s="265" t="s">
        <v>87</v>
      </c>
      <c r="AV881" s="14" t="s">
        <v>87</v>
      </c>
      <c r="AW881" s="14" t="s">
        <v>33</v>
      </c>
      <c r="AX881" s="14" t="s">
        <v>77</v>
      </c>
      <c r="AY881" s="265" t="s">
        <v>148</v>
      </c>
    </row>
    <row r="882" s="16" customFormat="1">
      <c r="A882" s="16"/>
      <c r="B882" s="277"/>
      <c r="C882" s="278"/>
      <c r="D882" s="240" t="s">
        <v>159</v>
      </c>
      <c r="E882" s="279" t="s">
        <v>1</v>
      </c>
      <c r="F882" s="280" t="s">
        <v>185</v>
      </c>
      <c r="G882" s="278"/>
      <c r="H882" s="281">
        <v>6</v>
      </c>
      <c r="I882" s="282"/>
      <c r="J882" s="278"/>
      <c r="K882" s="278"/>
      <c r="L882" s="283"/>
      <c r="M882" s="284"/>
      <c r="N882" s="285"/>
      <c r="O882" s="285"/>
      <c r="P882" s="285"/>
      <c r="Q882" s="285"/>
      <c r="R882" s="285"/>
      <c r="S882" s="285"/>
      <c r="T882" s="28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T882" s="287" t="s">
        <v>159</v>
      </c>
      <c r="AU882" s="287" t="s">
        <v>87</v>
      </c>
      <c r="AV882" s="16" t="s">
        <v>155</v>
      </c>
      <c r="AW882" s="16" t="s">
        <v>33</v>
      </c>
      <c r="AX882" s="16" t="s">
        <v>85</v>
      </c>
      <c r="AY882" s="287" t="s">
        <v>148</v>
      </c>
    </row>
    <row r="883" s="2" customFormat="1" ht="37.8" customHeight="1">
      <c r="A883" s="39"/>
      <c r="B883" s="40"/>
      <c r="C883" s="288" t="s">
        <v>622</v>
      </c>
      <c r="D883" s="288" t="s">
        <v>363</v>
      </c>
      <c r="E883" s="289" t="s">
        <v>1732</v>
      </c>
      <c r="F883" s="290" t="s">
        <v>1733</v>
      </c>
      <c r="G883" s="291" t="s">
        <v>552</v>
      </c>
      <c r="H883" s="292">
        <v>6.181</v>
      </c>
      <c r="I883" s="293"/>
      <c r="J883" s="294">
        <f>ROUND(I883*H883,2)</f>
        <v>0</v>
      </c>
      <c r="K883" s="290" t="s">
        <v>154</v>
      </c>
      <c r="L883" s="295"/>
      <c r="M883" s="296" t="s">
        <v>1</v>
      </c>
      <c r="N883" s="297" t="s">
        <v>42</v>
      </c>
      <c r="O883" s="92"/>
      <c r="P883" s="236">
        <f>O883*H883</f>
        <v>0</v>
      </c>
      <c r="Q883" s="236">
        <v>0.02</v>
      </c>
      <c r="R883" s="236">
        <f>Q883*H883</f>
        <v>0.12362000000000001</v>
      </c>
      <c r="S883" s="236">
        <v>0</v>
      </c>
      <c r="T883" s="237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38" t="s">
        <v>265</v>
      </c>
      <c r="AT883" s="238" t="s">
        <v>363</v>
      </c>
      <c r="AU883" s="238" t="s">
        <v>87</v>
      </c>
      <c r="AY883" s="18" t="s">
        <v>148</v>
      </c>
      <c r="BE883" s="239">
        <f>IF(N883="základní",J883,0)</f>
        <v>0</v>
      </c>
      <c r="BF883" s="239">
        <f>IF(N883="snížená",J883,0)</f>
        <v>0</v>
      </c>
      <c r="BG883" s="239">
        <f>IF(N883="zákl. přenesená",J883,0)</f>
        <v>0</v>
      </c>
      <c r="BH883" s="239">
        <f>IF(N883="sníž. přenesená",J883,0)</f>
        <v>0</v>
      </c>
      <c r="BI883" s="239">
        <f>IF(N883="nulová",J883,0)</f>
        <v>0</v>
      </c>
      <c r="BJ883" s="18" t="s">
        <v>85</v>
      </c>
      <c r="BK883" s="239">
        <f>ROUND(I883*H883,2)</f>
        <v>0</v>
      </c>
      <c r="BL883" s="18" t="s">
        <v>155</v>
      </c>
      <c r="BM883" s="238" t="s">
        <v>1734</v>
      </c>
    </row>
    <row r="884" s="13" customFormat="1">
      <c r="A884" s="13"/>
      <c r="B884" s="245"/>
      <c r="C884" s="246"/>
      <c r="D884" s="240" t="s">
        <v>159</v>
      </c>
      <c r="E884" s="247" t="s">
        <v>1</v>
      </c>
      <c r="F884" s="248" t="s">
        <v>178</v>
      </c>
      <c r="G884" s="246"/>
      <c r="H884" s="247" t="s">
        <v>1</v>
      </c>
      <c r="I884" s="249"/>
      <c r="J884" s="246"/>
      <c r="K884" s="246"/>
      <c r="L884" s="250"/>
      <c r="M884" s="251"/>
      <c r="N884" s="252"/>
      <c r="O884" s="252"/>
      <c r="P884" s="252"/>
      <c r="Q884" s="252"/>
      <c r="R884" s="252"/>
      <c r="S884" s="252"/>
      <c r="T884" s="25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4" t="s">
        <v>159</v>
      </c>
      <c r="AU884" s="254" t="s">
        <v>87</v>
      </c>
      <c r="AV884" s="13" t="s">
        <v>85</v>
      </c>
      <c r="AW884" s="13" t="s">
        <v>33</v>
      </c>
      <c r="AX884" s="13" t="s">
        <v>77</v>
      </c>
      <c r="AY884" s="254" t="s">
        <v>148</v>
      </c>
    </row>
    <row r="885" s="14" customFormat="1">
      <c r="A885" s="14"/>
      <c r="B885" s="255"/>
      <c r="C885" s="256"/>
      <c r="D885" s="240" t="s">
        <v>159</v>
      </c>
      <c r="E885" s="257" t="s">
        <v>1</v>
      </c>
      <c r="F885" s="258" t="s">
        <v>1735</v>
      </c>
      <c r="G885" s="256"/>
      <c r="H885" s="259">
        <v>1.0149999999999999</v>
      </c>
      <c r="I885" s="260"/>
      <c r="J885" s="256"/>
      <c r="K885" s="256"/>
      <c r="L885" s="261"/>
      <c r="M885" s="262"/>
      <c r="N885" s="263"/>
      <c r="O885" s="263"/>
      <c r="P885" s="263"/>
      <c r="Q885" s="263"/>
      <c r="R885" s="263"/>
      <c r="S885" s="263"/>
      <c r="T885" s="26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5" t="s">
        <v>159</v>
      </c>
      <c r="AU885" s="265" t="s">
        <v>87</v>
      </c>
      <c r="AV885" s="14" t="s">
        <v>87</v>
      </c>
      <c r="AW885" s="14" t="s">
        <v>33</v>
      </c>
      <c r="AX885" s="14" t="s">
        <v>77</v>
      </c>
      <c r="AY885" s="265" t="s">
        <v>148</v>
      </c>
    </row>
    <row r="886" s="14" customFormat="1">
      <c r="A886" s="14"/>
      <c r="B886" s="255"/>
      <c r="C886" s="256"/>
      <c r="D886" s="240" t="s">
        <v>159</v>
      </c>
      <c r="E886" s="257" t="s">
        <v>1</v>
      </c>
      <c r="F886" s="258" t="s">
        <v>1736</v>
      </c>
      <c r="G886" s="256"/>
      <c r="H886" s="259">
        <v>1.0149999999999999</v>
      </c>
      <c r="I886" s="260"/>
      <c r="J886" s="256"/>
      <c r="K886" s="256"/>
      <c r="L886" s="261"/>
      <c r="M886" s="262"/>
      <c r="N886" s="263"/>
      <c r="O886" s="263"/>
      <c r="P886" s="263"/>
      <c r="Q886" s="263"/>
      <c r="R886" s="263"/>
      <c r="S886" s="263"/>
      <c r="T886" s="26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65" t="s">
        <v>159</v>
      </c>
      <c r="AU886" s="265" t="s">
        <v>87</v>
      </c>
      <c r="AV886" s="14" t="s">
        <v>87</v>
      </c>
      <c r="AW886" s="14" t="s">
        <v>33</v>
      </c>
      <c r="AX886" s="14" t="s">
        <v>77</v>
      </c>
      <c r="AY886" s="265" t="s">
        <v>148</v>
      </c>
    </row>
    <row r="887" s="13" customFormat="1">
      <c r="A887" s="13"/>
      <c r="B887" s="245"/>
      <c r="C887" s="246"/>
      <c r="D887" s="240" t="s">
        <v>159</v>
      </c>
      <c r="E887" s="247" t="s">
        <v>1</v>
      </c>
      <c r="F887" s="248" t="s">
        <v>181</v>
      </c>
      <c r="G887" s="246"/>
      <c r="H887" s="247" t="s">
        <v>1</v>
      </c>
      <c r="I887" s="249"/>
      <c r="J887" s="246"/>
      <c r="K887" s="246"/>
      <c r="L887" s="250"/>
      <c r="M887" s="251"/>
      <c r="N887" s="252"/>
      <c r="O887" s="252"/>
      <c r="P887" s="252"/>
      <c r="Q887" s="252"/>
      <c r="R887" s="252"/>
      <c r="S887" s="252"/>
      <c r="T887" s="25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4" t="s">
        <v>159</v>
      </c>
      <c r="AU887" s="254" t="s">
        <v>87</v>
      </c>
      <c r="AV887" s="13" t="s">
        <v>85</v>
      </c>
      <c r="AW887" s="13" t="s">
        <v>33</v>
      </c>
      <c r="AX887" s="13" t="s">
        <v>77</v>
      </c>
      <c r="AY887" s="254" t="s">
        <v>148</v>
      </c>
    </row>
    <row r="888" s="14" customFormat="1">
      <c r="A888" s="14"/>
      <c r="B888" s="255"/>
      <c r="C888" s="256"/>
      <c r="D888" s="240" t="s">
        <v>159</v>
      </c>
      <c r="E888" s="257" t="s">
        <v>1</v>
      </c>
      <c r="F888" s="258" t="s">
        <v>1737</v>
      </c>
      <c r="G888" s="256"/>
      <c r="H888" s="259">
        <v>1.0149999999999999</v>
      </c>
      <c r="I888" s="260"/>
      <c r="J888" s="256"/>
      <c r="K888" s="256"/>
      <c r="L888" s="261"/>
      <c r="M888" s="262"/>
      <c r="N888" s="263"/>
      <c r="O888" s="263"/>
      <c r="P888" s="263"/>
      <c r="Q888" s="263"/>
      <c r="R888" s="263"/>
      <c r="S888" s="263"/>
      <c r="T888" s="26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65" t="s">
        <v>159</v>
      </c>
      <c r="AU888" s="265" t="s">
        <v>87</v>
      </c>
      <c r="AV888" s="14" t="s">
        <v>87</v>
      </c>
      <c r="AW888" s="14" t="s">
        <v>33</v>
      </c>
      <c r="AX888" s="14" t="s">
        <v>77</v>
      </c>
      <c r="AY888" s="265" t="s">
        <v>148</v>
      </c>
    </row>
    <row r="889" s="14" customFormat="1">
      <c r="A889" s="14"/>
      <c r="B889" s="255"/>
      <c r="C889" s="256"/>
      <c r="D889" s="240" t="s">
        <v>159</v>
      </c>
      <c r="E889" s="257" t="s">
        <v>1</v>
      </c>
      <c r="F889" s="258" t="s">
        <v>1738</v>
      </c>
      <c r="G889" s="256"/>
      <c r="H889" s="259">
        <v>1.0149999999999999</v>
      </c>
      <c r="I889" s="260"/>
      <c r="J889" s="256"/>
      <c r="K889" s="256"/>
      <c r="L889" s="261"/>
      <c r="M889" s="262"/>
      <c r="N889" s="263"/>
      <c r="O889" s="263"/>
      <c r="P889" s="263"/>
      <c r="Q889" s="263"/>
      <c r="R889" s="263"/>
      <c r="S889" s="263"/>
      <c r="T889" s="26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5" t="s">
        <v>159</v>
      </c>
      <c r="AU889" s="265" t="s">
        <v>87</v>
      </c>
      <c r="AV889" s="14" t="s">
        <v>87</v>
      </c>
      <c r="AW889" s="14" t="s">
        <v>33</v>
      </c>
      <c r="AX889" s="14" t="s">
        <v>77</v>
      </c>
      <c r="AY889" s="265" t="s">
        <v>148</v>
      </c>
    </row>
    <row r="890" s="14" customFormat="1">
      <c r="A890" s="14"/>
      <c r="B890" s="255"/>
      <c r="C890" s="256"/>
      <c r="D890" s="240" t="s">
        <v>159</v>
      </c>
      <c r="E890" s="257" t="s">
        <v>1</v>
      </c>
      <c r="F890" s="258" t="s">
        <v>1739</v>
      </c>
      <c r="G890" s="256"/>
      <c r="H890" s="259">
        <v>1.0149999999999999</v>
      </c>
      <c r="I890" s="260"/>
      <c r="J890" s="256"/>
      <c r="K890" s="256"/>
      <c r="L890" s="261"/>
      <c r="M890" s="262"/>
      <c r="N890" s="263"/>
      <c r="O890" s="263"/>
      <c r="P890" s="263"/>
      <c r="Q890" s="263"/>
      <c r="R890" s="263"/>
      <c r="S890" s="263"/>
      <c r="T890" s="26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65" t="s">
        <v>159</v>
      </c>
      <c r="AU890" s="265" t="s">
        <v>87</v>
      </c>
      <c r="AV890" s="14" t="s">
        <v>87</v>
      </c>
      <c r="AW890" s="14" t="s">
        <v>33</v>
      </c>
      <c r="AX890" s="14" t="s">
        <v>77</v>
      </c>
      <c r="AY890" s="265" t="s">
        <v>148</v>
      </c>
    </row>
    <row r="891" s="13" customFormat="1">
      <c r="A891" s="13"/>
      <c r="B891" s="245"/>
      <c r="C891" s="246"/>
      <c r="D891" s="240" t="s">
        <v>159</v>
      </c>
      <c r="E891" s="247" t="s">
        <v>1</v>
      </c>
      <c r="F891" s="248" t="s">
        <v>184</v>
      </c>
      <c r="G891" s="246"/>
      <c r="H891" s="247" t="s">
        <v>1</v>
      </c>
      <c r="I891" s="249"/>
      <c r="J891" s="246"/>
      <c r="K891" s="246"/>
      <c r="L891" s="250"/>
      <c r="M891" s="251"/>
      <c r="N891" s="252"/>
      <c r="O891" s="252"/>
      <c r="P891" s="252"/>
      <c r="Q891" s="252"/>
      <c r="R891" s="252"/>
      <c r="S891" s="252"/>
      <c r="T891" s="25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4" t="s">
        <v>159</v>
      </c>
      <c r="AU891" s="254" t="s">
        <v>87</v>
      </c>
      <c r="AV891" s="13" t="s">
        <v>85</v>
      </c>
      <c r="AW891" s="13" t="s">
        <v>33</v>
      </c>
      <c r="AX891" s="13" t="s">
        <v>77</v>
      </c>
      <c r="AY891" s="254" t="s">
        <v>148</v>
      </c>
    </row>
    <row r="892" s="14" customFormat="1">
      <c r="A892" s="14"/>
      <c r="B892" s="255"/>
      <c r="C892" s="256"/>
      <c r="D892" s="240" t="s">
        <v>159</v>
      </c>
      <c r="E892" s="257" t="s">
        <v>1</v>
      </c>
      <c r="F892" s="258" t="s">
        <v>1740</v>
      </c>
      <c r="G892" s="256"/>
      <c r="H892" s="259">
        <v>1.0149999999999999</v>
      </c>
      <c r="I892" s="260"/>
      <c r="J892" s="256"/>
      <c r="K892" s="256"/>
      <c r="L892" s="261"/>
      <c r="M892" s="262"/>
      <c r="N892" s="263"/>
      <c r="O892" s="263"/>
      <c r="P892" s="263"/>
      <c r="Q892" s="263"/>
      <c r="R892" s="263"/>
      <c r="S892" s="263"/>
      <c r="T892" s="26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5" t="s">
        <v>159</v>
      </c>
      <c r="AU892" s="265" t="s">
        <v>87</v>
      </c>
      <c r="AV892" s="14" t="s">
        <v>87</v>
      </c>
      <c r="AW892" s="14" t="s">
        <v>33</v>
      </c>
      <c r="AX892" s="14" t="s">
        <v>77</v>
      </c>
      <c r="AY892" s="265" t="s">
        <v>148</v>
      </c>
    </row>
    <row r="893" s="16" customFormat="1">
      <c r="A893" s="16"/>
      <c r="B893" s="277"/>
      <c r="C893" s="278"/>
      <c r="D893" s="240" t="s">
        <v>159</v>
      </c>
      <c r="E893" s="279" t="s">
        <v>1</v>
      </c>
      <c r="F893" s="280" t="s">
        <v>185</v>
      </c>
      <c r="G893" s="278"/>
      <c r="H893" s="281">
        <v>6.0899999999999999</v>
      </c>
      <c r="I893" s="282"/>
      <c r="J893" s="278"/>
      <c r="K893" s="278"/>
      <c r="L893" s="283"/>
      <c r="M893" s="284"/>
      <c r="N893" s="285"/>
      <c r="O893" s="285"/>
      <c r="P893" s="285"/>
      <c r="Q893" s="285"/>
      <c r="R893" s="285"/>
      <c r="S893" s="285"/>
      <c r="T893" s="28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T893" s="287" t="s">
        <v>159</v>
      </c>
      <c r="AU893" s="287" t="s">
        <v>87</v>
      </c>
      <c r="AV893" s="16" t="s">
        <v>155</v>
      </c>
      <c r="AW893" s="16" t="s">
        <v>33</v>
      </c>
      <c r="AX893" s="16" t="s">
        <v>85</v>
      </c>
      <c r="AY893" s="287" t="s">
        <v>148</v>
      </c>
    </row>
    <row r="894" s="14" customFormat="1">
      <c r="A894" s="14"/>
      <c r="B894" s="255"/>
      <c r="C894" s="256"/>
      <c r="D894" s="240" t="s">
        <v>159</v>
      </c>
      <c r="E894" s="256"/>
      <c r="F894" s="258" t="s">
        <v>1741</v>
      </c>
      <c r="G894" s="256"/>
      <c r="H894" s="259">
        <v>6.181</v>
      </c>
      <c r="I894" s="260"/>
      <c r="J894" s="256"/>
      <c r="K894" s="256"/>
      <c r="L894" s="261"/>
      <c r="M894" s="262"/>
      <c r="N894" s="263"/>
      <c r="O894" s="263"/>
      <c r="P894" s="263"/>
      <c r="Q894" s="263"/>
      <c r="R894" s="263"/>
      <c r="S894" s="263"/>
      <c r="T894" s="26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5" t="s">
        <v>159</v>
      </c>
      <c r="AU894" s="265" t="s">
        <v>87</v>
      </c>
      <c r="AV894" s="14" t="s">
        <v>87</v>
      </c>
      <c r="AW894" s="14" t="s">
        <v>4</v>
      </c>
      <c r="AX894" s="14" t="s">
        <v>85</v>
      </c>
      <c r="AY894" s="265" t="s">
        <v>148</v>
      </c>
    </row>
    <row r="895" s="2" customFormat="1" ht="24.15" customHeight="1">
      <c r="A895" s="39"/>
      <c r="B895" s="40"/>
      <c r="C895" s="227" t="s">
        <v>626</v>
      </c>
      <c r="D895" s="227" t="s">
        <v>150</v>
      </c>
      <c r="E895" s="228" t="s">
        <v>1742</v>
      </c>
      <c r="F895" s="229" t="s">
        <v>1743</v>
      </c>
      <c r="G895" s="230" t="s">
        <v>176</v>
      </c>
      <c r="H895" s="231">
        <v>84.780000000000001</v>
      </c>
      <c r="I895" s="232"/>
      <c r="J895" s="233">
        <f>ROUND(I895*H895,2)</f>
        <v>0</v>
      </c>
      <c r="K895" s="229" t="s">
        <v>154</v>
      </c>
      <c r="L895" s="45"/>
      <c r="M895" s="234" t="s">
        <v>1</v>
      </c>
      <c r="N895" s="235" t="s">
        <v>42</v>
      </c>
      <c r="O895" s="92"/>
      <c r="P895" s="236">
        <f>O895*H895</f>
        <v>0</v>
      </c>
      <c r="Q895" s="236">
        <v>1.0000000000000001E-05</v>
      </c>
      <c r="R895" s="236">
        <f>Q895*H895</f>
        <v>0.00084780000000000012</v>
      </c>
      <c r="S895" s="236">
        <v>0</v>
      </c>
      <c r="T895" s="237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38" t="s">
        <v>155</v>
      </c>
      <c r="AT895" s="238" t="s">
        <v>150</v>
      </c>
      <c r="AU895" s="238" t="s">
        <v>87</v>
      </c>
      <c r="AY895" s="18" t="s">
        <v>148</v>
      </c>
      <c r="BE895" s="239">
        <f>IF(N895="základní",J895,0)</f>
        <v>0</v>
      </c>
      <c r="BF895" s="239">
        <f>IF(N895="snížená",J895,0)</f>
        <v>0</v>
      </c>
      <c r="BG895" s="239">
        <f>IF(N895="zákl. přenesená",J895,0)</f>
        <v>0</v>
      </c>
      <c r="BH895" s="239">
        <f>IF(N895="sníž. přenesená",J895,0)</f>
        <v>0</v>
      </c>
      <c r="BI895" s="239">
        <f>IF(N895="nulová",J895,0)</f>
        <v>0</v>
      </c>
      <c r="BJ895" s="18" t="s">
        <v>85</v>
      </c>
      <c r="BK895" s="239">
        <f>ROUND(I895*H895,2)</f>
        <v>0</v>
      </c>
      <c r="BL895" s="18" t="s">
        <v>155</v>
      </c>
      <c r="BM895" s="238" t="s">
        <v>1744</v>
      </c>
    </row>
    <row r="896" s="13" customFormat="1">
      <c r="A896" s="13"/>
      <c r="B896" s="245"/>
      <c r="C896" s="246"/>
      <c r="D896" s="240" t="s">
        <v>159</v>
      </c>
      <c r="E896" s="247" t="s">
        <v>1</v>
      </c>
      <c r="F896" s="248" t="s">
        <v>178</v>
      </c>
      <c r="G896" s="246"/>
      <c r="H896" s="247" t="s">
        <v>1</v>
      </c>
      <c r="I896" s="249"/>
      <c r="J896" s="246"/>
      <c r="K896" s="246"/>
      <c r="L896" s="250"/>
      <c r="M896" s="251"/>
      <c r="N896" s="252"/>
      <c r="O896" s="252"/>
      <c r="P896" s="252"/>
      <c r="Q896" s="252"/>
      <c r="R896" s="252"/>
      <c r="S896" s="252"/>
      <c r="T896" s="25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4" t="s">
        <v>159</v>
      </c>
      <c r="AU896" s="254" t="s">
        <v>87</v>
      </c>
      <c r="AV896" s="13" t="s">
        <v>85</v>
      </c>
      <c r="AW896" s="13" t="s">
        <v>33</v>
      </c>
      <c r="AX896" s="13" t="s">
        <v>77</v>
      </c>
      <c r="AY896" s="254" t="s">
        <v>148</v>
      </c>
    </row>
    <row r="897" s="14" customFormat="1">
      <c r="A897" s="14"/>
      <c r="B897" s="255"/>
      <c r="C897" s="256"/>
      <c r="D897" s="240" t="s">
        <v>159</v>
      </c>
      <c r="E897" s="257" t="s">
        <v>1</v>
      </c>
      <c r="F897" s="258" t="s">
        <v>1745</v>
      </c>
      <c r="G897" s="256"/>
      <c r="H897" s="259">
        <v>48.189999999999998</v>
      </c>
      <c r="I897" s="260"/>
      <c r="J897" s="256"/>
      <c r="K897" s="256"/>
      <c r="L897" s="261"/>
      <c r="M897" s="262"/>
      <c r="N897" s="263"/>
      <c r="O897" s="263"/>
      <c r="P897" s="263"/>
      <c r="Q897" s="263"/>
      <c r="R897" s="263"/>
      <c r="S897" s="263"/>
      <c r="T897" s="26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5" t="s">
        <v>159</v>
      </c>
      <c r="AU897" s="265" t="s">
        <v>87</v>
      </c>
      <c r="AV897" s="14" t="s">
        <v>87</v>
      </c>
      <c r="AW897" s="14" t="s">
        <v>33</v>
      </c>
      <c r="AX897" s="14" t="s">
        <v>77</v>
      </c>
      <c r="AY897" s="265" t="s">
        <v>148</v>
      </c>
    </row>
    <row r="898" s="13" customFormat="1">
      <c r="A898" s="13"/>
      <c r="B898" s="245"/>
      <c r="C898" s="246"/>
      <c r="D898" s="240" t="s">
        <v>159</v>
      </c>
      <c r="E898" s="247" t="s">
        <v>1</v>
      </c>
      <c r="F898" s="248" t="s">
        <v>181</v>
      </c>
      <c r="G898" s="246"/>
      <c r="H898" s="247" t="s">
        <v>1</v>
      </c>
      <c r="I898" s="249"/>
      <c r="J898" s="246"/>
      <c r="K898" s="246"/>
      <c r="L898" s="250"/>
      <c r="M898" s="251"/>
      <c r="N898" s="252"/>
      <c r="O898" s="252"/>
      <c r="P898" s="252"/>
      <c r="Q898" s="252"/>
      <c r="R898" s="252"/>
      <c r="S898" s="252"/>
      <c r="T898" s="25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54" t="s">
        <v>159</v>
      </c>
      <c r="AU898" s="254" t="s">
        <v>87</v>
      </c>
      <c r="AV898" s="13" t="s">
        <v>85</v>
      </c>
      <c r="AW898" s="13" t="s">
        <v>33</v>
      </c>
      <c r="AX898" s="13" t="s">
        <v>77</v>
      </c>
      <c r="AY898" s="254" t="s">
        <v>148</v>
      </c>
    </row>
    <row r="899" s="14" customFormat="1">
      <c r="A899" s="14"/>
      <c r="B899" s="255"/>
      <c r="C899" s="256"/>
      <c r="D899" s="240" t="s">
        <v>159</v>
      </c>
      <c r="E899" s="257" t="s">
        <v>1</v>
      </c>
      <c r="F899" s="258" t="s">
        <v>1746</v>
      </c>
      <c r="G899" s="256"/>
      <c r="H899" s="259">
        <v>35.259999999999998</v>
      </c>
      <c r="I899" s="260"/>
      <c r="J899" s="256"/>
      <c r="K899" s="256"/>
      <c r="L899" s="261"/>
      <c r="M899" s="262"/>
      <c r="N899" s="263"/>
      <c r="O899" s="263"/>
      <c r="P899" s="263"/>
      <c r="Q899" s="263"/>
      <c r="R899" s="263"/>
      <c r="S899" s="263"/>
      <c r="T899" s="26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5" t="s">
        <v>159</v>
      </c>
      <c r="AU899" s="265" t="s">
        <v>87</v>
      </c>
      <c r="AV899" s="14" t="s">
        <v>87</v>
      </c>
      <c r="AW899" s="14" t="s">
        <v>33</v>
      </c>
      <c r="AX899" s="14" t="s">
        <v>77</v>
      </c>
      <c r="AY899" s="265" t="s">
        <v>148</v>
      </c>
    </row>
    <row r="900" s="13" customFormat="1">
      <c r="A900" s="13"/>
      <c r="B900" s="245"/>
      <c r="C900" s="246"/>
      <c r="D900" s="240" t="s">
        <v>159</v>
      </c>
      <c r="E900" s="247" t="s">
        <v>1</v>
      </c>
      <c r="F900" s="248" t="s">
        <v>184</v>
      </c>
      <c r="G900" s="246"/>
      <c r="H900" s="247" t="s">
        <v>1</v>
      </c>
      <c r="I900" s="249"/>
      <c r="J900" s="246"/>
      <c r="K900" s="246"/>
      <c r="L900" s="250"/>
      <c r="M900" s="251"/>
      <c r="N900" s="252"/>
      <c r="O900" s="252"/>
      <c r="P900" s="252"/>
      <c r="Q900" s="252"/>
      <c r="R900" s="252"/>
      <c r="S900" s="252"/>
      <c r="T900" s="25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54" t="s">
        <v>159</v>
      </c>
      <c r="AU900" s="254" t="s">
        <v>87</v>
      </c>
      <c r="AV900" s="13" t="s">
        <v>85</v>
      </c>
      <c r="AW900" s="13" t="s">
        <v>33</v>
      </c>
      <c r="AX900" s="13" t="s">
        <v>77</v>
      </c>
      <c r="AY900" s="254" t="s">
        <v>148</v>
      </c>
    </row>
    <row r="901" s="14" customFormat="1">
      <c r="A901" s="14"/>
      <c r="B901" s="255"/>
      <c r="C901" s="256"/>
      <c r="D901" s="240" t="s">
        <v>159</v>
      </c>
      <c r="E901" s="257" t="s">
        <v>1</v>
      </c>
      <c r="F901" s="258" t="s">
        <v>1747</v>
      </c>
      <c r="G901" s="256"/>
      <c r="H901" s="259">
        <v>1.3300000000000001</v>
      </c>
      <c r="I901" s="260"/>
      <c r="J901" s="256"/>
      <c r="K901" s="256"/>
      <c r="L901" s="261"/>
      <c r="M901" s="262"/>
      <c r="N901" s="263"/>
      <c r="O901" s="263"/>
      <c r="P901" s="263"/>
      <c r="Q901" s="263"/>
      <c r="R901" s="263"/>
      <c r="S901" s="263"/>
      <c r="T901" s="26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5" t="s">
        <v>159</v>
      </c>
      <c r="AU901" s="265" t="s">
        <v>87</v>
      </c>
      <c r="AV901" s="14" t="s">
        <v>87</v>
      </c>
      <c r="AW901" s="14" t="s">
        <v>33</v>
      </c>
      <c r="AX901" s="14" t="s">
        <v>77</v>
      </c>
      <c r="AY901" s="265" t="s">
        <v>148</v>
      </c>
    </row>
    <row r="902" s="16" customFormat="1">
      <c r="A902" s="16"/>
      <c r="B902" s="277"/>
      <c r="C902" s="278"/>
      <c r="D902" s="240" t="s">
        <v>159</v>
      </c>
      <c r="E902" s="279" t="s">
        <v>1</v>
      </c>
      <c r="F902" s="280" t="s">
        <v>185</v>
      </c>
      <c r="G902" s="278"/>
      <c r="H902" s="281">
        <v>84.780000000000001</v>
      </c>
      <c r="I902" s="282"/>
      <c r="J902" s="278"/>
      <c r="K902" s="278"/>
      <c r="L902" s="283"/>
      <c r="M902" s="284"/>
      <c r="N902" s="285"/>
      <c r="O902" s="285"/>
      <c r="P902" s="285"/>
      <c r="Q902" s="285"/>
      <c r="R902" s="285"/>
      <c r="S902" s="285"/>
      <c r="T902" s="28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T902" s="287" t="s">
        <v>159</v>
      </c>
      <c r="AU902" s="287" t="s">
        <v>87</v>
      </c>
      <c r="AV902" s="16" t="s">
        <v>155</v>
      </c>
      <c r="AW902" s="16" t="s">
        <v>33</v>
      </c>
      <c r="AX902" s="16" t="s">
        <v>85</v>
      </c>
      <c r="AY902" s="287" t="s">
        <v>148</v>
      </c>
    </row>
    <row r="903" s="2" customFormat="1" ht="24.15" customHeight="1">
      <c r="A903" s="39"/>
      <c r="B903" s="40"/>
      <c r="C903" s="288" t="s">
        <v>630</v>
      </c>
      <c r="D903" s="288" t="s">
        <v>363</v>
      </c>
      <c r="E903" s="289" t="s">
        <v>1748</v>
      </c>
      <c r="F903" s="290" t="s">
        <v>1749</v>
      </c>
      <c r="G903" s="291" t="s">
        <v>176</v>
      </c>
      <c r="H903" s="292">
        <v>89.944000000000003</v>
      </c>
      <c r="I903" s="293"/>
      <c r="J903" s="294">
        <f>ROUND(I903*H903,2)</f>
        <v>0</v>
      </c>
      <c r="K903" s="290" t="s">
        <v>154</v>
      </c>
      <c r="L903" s="295"/>
      <c r="M903" s="296" t="s">
        <v>1</v>
      </c>
      <c r="N903" s="297" t="s">
        <v>42</v>
      </c>
      <c r="O903" s="92"/>
      <c r="P903" s="236">
        <f>O903*H903</f>
        <v>0</v>
      </c>
      <c r="Q903" s="236">
        <v>0.0024099999999999998</v>
      </c>
      <c r="R903" s="236">
        <f>Q903*H903</f>
        <v>0.21676503999999999</v>
      </c>
      <c r="S903" s="236">
        <v>0</v>
      </c>
      <c r="T903" s="237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38" t="s">
        <v>265</v>
      </c>
      <c r="AT903" s="238" t="s">
        <v>363</v>
      </c>
      <c r="AU903" s="238" t="s">
        <v>87</v>
      </c>
      <c r="AY903" s="18" t="s">
        <v>148</v>
      </c>
      <c r="BE903" s="239">
        <f>IF(N903="základní",J903,0)</f>
        <v>0</v>
      </c>
      <c r="BF903" s="239">
        <f>IF(N903="snížená",J903,0)</f>
        <v>0</v>
      </c>
      <c r="BG903" s="239">
        <f>IF(N903="zákl. přenesená",J903,0)</f>
        <v>0</v>
      </c>
      <c r="BH903" s="239">
        <f>IF(N903="sníž. přenesená",J903,0)</f>
        <v>0</v>
      </c>
      <c r="BI903" s="239">
        <f>IF(N903="nulová",J903,0)</f>
        <v>0</v>
      </c>
      <c r="BJ903" s="18" t="s">
        <v>85</v>
      </c>
      <c r="BK903" s="239">
        <f>ROUND(I903*H903,2)</f>
        <v>0</v>
      </c>
      <c r="BL903" s="18" t="s">
        <v>155</v>
      </c>
      <c r="BM903" s="238" t="s">
        <v>1750</v>
      </c>
    </row>
    <row r="904" s="13" customFormat="1">
      <c r="A904" s="13"/>
      <c r="B904" s="245"/>
      <c r="C904" s="246"/>
      <c r="D904" s="240" t="s">
        <v>159</v>
      </c>
      <c r="E904" s="247" t="s">
        <v>1</v>
      </c>
      <c r="F904" s="248" t="s">
        <v>178</v>
      </c>
      <c r="G904" s="246"/>
      <c r="H904" s="247" t="s">
        <v>1</v>
      </c>
      <c r="I904" s="249"/>
      <c r="J904" s="246"/>
      <c r="K904" s="246"/>
      <c r="L904" s="250"/>
      <c r="M904" s="251"/>
      <c r="N904" s="252"/>
      <c r="O904" s="252"/>
      <c r="P904" s="252"/>
      <c r="Q904" s="252"/>
      <c r="R904" s="252"/>
      <c r="S904" s="252"/>
      <c r="T904" s="25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54" t="s">
        <v>159</v>
      </c>
      <c r="AU904" s="254" t="s">
        <v>87</v>
      </c>
      <c r="AV904" s="13" t="s">
        <v>85</v>
      </c>
      <c r="AW904" s="13" t="s">
        <v>33</v>
      </c>
      <c r="AX904" s="13" t="s">
        <v>77</v>
      </c>
      <c r="AY904" s="254" t="s">
        <v>148</v>
      </c>
    </row>
    <row r="905" s="14" customFormat="1">
      <c r="A905" s="14"/>
      <c r="B905" s="255"/>
      <c r="C905" s="256"/>
      <c r="D905" s="240" t="s">
        <v>159</v>
      </c>
      <c r="E905" s="257" t="s">
        <v>1</v>
      </c>
      <c r="F905" s="258" t="s">
        <v>1751</v>
      </c>
      <c r="G905" s="256"/>
      <c r="H905" s="259">
        <v>49.636000000000003</v>
      </c>
      <c r="I905" s="260"/>
      <c r="J905" s="256"/>
      <c r="K905" s="256"/>
      <c r="L905" s="261"/>
      <c r="M905" s="262"/>
      <c r="N905" s="263"/>
      <c r="O905" s="263"/>
      <c r="P905" s="263"/>
      <c r="Q905" s="263"/>
      <c r="R905" s="263"/>
      <c r="S905" s="263"/>
      <c r="T905" s="26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5" t="s">
        <v>159</v>
      </c>
      <c r="AU905" s="265" t="s">
        <v>87</v>
      </c>
      <c r="AV905" s="14" t="s">
        <v>87</v>
      </c>
      <c r="AW905" s="14" t="s">
        <v>33</v>
      </c>
      <c r="AX905" s="14" t="s">
        <v>77</v>
      </c>
      <c r="AY905" s="265" t="s">
        <v>148</v>
      </c>
    </row>
    <row r="906" s="13" customFormat="1">
      <c r="A906" s="13"/>
      <c r="B906" s="245"/>
      <c r="C906" s="246"/>
      <c r="D906" s="240" t="s">
        <v>159</v>
      </c>
      <c r="E906" s="247" t="s">
        <v>1</v>
      </c>
      <c r="F906" s="248" t="s">
        <v>181</v>
      </c>
      <c r="G906" s="246"/>
      <c r="H906" s="247" t="s">
        <v>1</v>
      </c>
      <c r="I906" s="249"/>
      <c r="J906" s="246"/>
      <c r="K906" s="246"/>
      <c r="L906" s="250"/>
      <c r="M906" s="251"/>
      <c r="N906" s="252"/>
      <c r="O906" s="252"/>
      <c r="P906" s="252"/>
      <c r="Q906" s="252"/>
      <c r="R906" s="252"/>
      <c r="S906" s="252"/>
      <c r="T906" s="25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4" t="s">
        <v>159</v>
      </c>
      <c r="AU906" s="254" t="s">
        <v>87</v>
      </c>
      <c r="AV906" s="13" t="s">
        <v>85</v>
      </c>
      <c r="AW906" s="13" t="s">
        <v>33</v>
      </c>
      <c r="AX906" s="13" t="s">
        <v>77</v>
      </c>
      <c r="AY906" s="254" t="s">
        <v>148</v>
      </c>
    </row>
    <row r="907" s="14" customFormat="1">
      <c r="A907" s="14"/>
      <c r="B907" s="255"/>
      <c r="C907" s="256"/>
      <c r="D907" s="240" t="s">
        <v>159</v>
      </c>
      <c r="E907" s="257" t="s">
        <v>1</v>
      </c>
      <c r="F907" s="258" t="s">
        <v>1752</v>
      </c>
      <c r="G907" s="256"/>
      <c r="H907" s="259">
        <v>36.317999999999998</v>
      </c>
      <c r="I907" s="260"/>
      <c r="J907" s="256"/>
      <c r="K907" s="256"/>
      <c r="L907" s="261"/>
      <c r="M907" s="262"/>
      <c r="N907" s="263"/>
      <c r="O907" s="263"/>
      <c r="P907" s="263"/>
      <c r="Q907" s="263"/>
      <c r="R907" s="263"/>
      <c r="S907" s="263"/>
      <c r="T907" s="26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5" t="s">
        <v>159</v>
      </c>
      <c r="AU907" s="265" t="s">
        <v>87</v>
      </c>
      <c r="AV907" s="14" t="s">
        <v>87</v>
      </c>
      <c r="AW907" s="14" t="s">
        <v>33</v>
      </c>
      <c r="AX907" s="14" t="s">
        <v>77</v>
      </c>
      <c r="AY907" s="265" t="s">
        <v>148</v>
      </c>
    </row>
    <row r="908" s="13" customFormat="1">
      <c r="A908" s="13"/>
      <c r="B908" s="245"/>
      <c r="C908" s="246"/>
      <c r="D908" s="240" t="s">
        <v>159</v>
      </c>
      <c r="E908" s="247" t="s">
        <v>1</v>
      </c>
      <c r="F908" s="248" t="s">
        <v>184</v>
      </c>
      <c r="G908" s="246"/>
      <c r="H908" s="247" t="s">
        <v>1</v>
      </c>
      <c r="I908" s="249"/>
      <c r="J908" s="246"/>
      <c r="K908" s="246"/>
      <c r="L908" s="250"/>
      <c r="M908" s="251"/>
      <c r="N908" s="252"/>
      <c r="O908" s="252"/>
      <c r="P908" s="252"/>
      <c r="Q908" s="252"/>
      <c r="R908" s="252"/>
      <c r="S908" s="252"/>
      <c r="T908" s="25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54" t="s">
        <v>159</v>
      </c>
      <c r="AU908" s="254" t="s">
        <v>87</v>
      </c>
      <c r="AV908" s="13" t="s">
        <v>85</v>
      </c>
      <c r="AW908" s="13" t="s">
        <v>33</v>
      </c>
      <c r="AX908" s="13" t="s">
        <v>77</v>
      </c>
      <c r="AY908" s="254" t="s">
        <v>148</v>
      </c>
    </row>
    <row r="909" s="14" customFormat="1">
      <c r="A909" s="14"/>
      <c r="B909" s="255"/>
      <c r="C909" s="256"/>
      <c r="D909" s="240" t="s">
        <v>159</v>
      </c>
      <c r="E909" s="257" t="s">
        <v>1</v>
      </c>
      <c r="F909" s="258" t="s">
        <v>1753</v>
      </c>
      <c r="G909" s="256"/>
      <c r="H909" s="259">
        <v>1.3700000000000001</v>
      </c>
      <c r="I909" s="260"/>
      <c r="J909" s="256"/>
      <c r="K909" s="256"/>
      <c r="L909" s="261"/>
      <c r="M909" s="262"/>
      <c r="N909" s="263"/>
      <c r="O909" s="263"/>
      <c r="P909" s="263"/>
      <c r="Q909" s="263"/>
      <c r="R909" s="263"/>
      <c r="S909" s="263"/>
      <c r="T909" s="26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65" t="s">
        <v>159</v>
      </c>
      <c r="AU909" s="265" t="s">
        <v>87</v>
      </c>
      <c r="AV909" s="14" t="s">
        <v>87</v>
      </c>
      <c r="AW909" s="14" t="s">
        <v>33</v>
      </c>
      <c r="AX909" s="14" t="s">
        <v>77</v>
      </c>
      <c r="AY909" s="265" t="s">
        <v>148</v>
      </c>
    </row>
    <row r="910" s="16" customFormat="1">
      <c r="A910" s="16"/>
      <c r="B910" s="277"/>
      <c r="C910" s="278"/>
      <c r="D910" s="240" t="s">
        <v>159</v>
      </c>
      <c r="E910" s="279" t="s">
        <v>1</v>
      </c>
      <c r="F910" s="280" t="s">
        <v>185</v>
      </c>
      <c r="G910" s="278"/>
      <c r="H910" s="281">
        <v>87.323999999999998</v>
      </c>
      <c r="I910" s="282"/>
      <c r="J910" s="278"/>
      <c r="K910" s="278"/>
      <c r="L910" s="283"/>
      <c r="M910" s="284"/>
      <c r="N910" s="285"/>
      <c r="O910" s="285"/>
      <c r="P910" s="285"/>
      <c r="Q910" s="285"/>
      <c r="R910" s="285"/>
      <c r="S910" s="285"/>
      <c r="T910" s="28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T910" s="287" t="s">
        <v>159</v>
      </c>
      <c r="AU910" s="287" t="s">
        <v>87</v>
      </c>
      <c r="AV910" s="16" t="s">
        <v>155</v>
      </c>
      <c r="AW910" s="16" t="s">
        <v>33</v>
      </c>
      <c r="AX910" s="16" t="s">
        <v>85</v>
      </c>
      <c r="AY910" s="287" t="s">
        <v>148</v>
      </c>
    </row>
    <row r="911" s="14" customFormat="1">
      <c r="A911" s="14"/>
      <c r="B911" s="255"/>
      <c r="C911" s="256"/>
      <c r="D911" s="240" t="s">
        <v>159</v>
      </c>
      <c r="E911" s="256"/>
      <c r="F911" s="258" t="s">
        <v>1754</v>
      </c>
      <c r="G911" s="256"/>
      <c r="H911" s="259">
        <v>89.944000000000003</v>
      </c>
      <c r="I911" s="260"/>
      <c r="J911" s="256"/>
      <c r="K911" s="256"/>
      <c r="L911" s="261"/>
      <c r="M911" s="262"/>
      <c r="N911" s="263"/>
      <c r="O911" s="263"/>
      <c r="P911" s="263"/>
      <c r="Q911" s="263"/>
      <c r="R911" s="263"/>
      <c r="S911" s="263"/>
      <c r="T911" s="26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5" t="s">
        <v>159</v>
      </c>
      <c r="AU911" s="265" t="s">
        <v>87</v>
      </c>
      <c r="AV911" s="14" t="s">
        <v>87</v>
      </c>
      <c r="AW911" s="14" t="s">
        <v>4</v>
      </c>
      <c r="AX911" s="14" t="s">
        <v>85</v>
      </c>
      <c r="AY911" s="265" t="s">
        <v>148</v>
      </c>
    </row>
    <row r="912" s="2" customFormat="1" ht="33" customHeight="1">
      <c r="A912" s="39"/>
      <c r="B912" s="40"/>
      <c r="C912" s="227" t="s">
        <v>636</v>
      </c>
      <c r="D912" s="227" t="s">
        <v>150</v>
      </c>
      <c r="E912" s="228" t="s">
        <v>1755</v>
      </c>
      <c r="F912" s="229" t="s">
        <v>1756</v>
      </c>
      <c r="G912" s="230" t="s">
        <v>552</v>
      </c>
      <c r="H912" s="231">
        <v>44</v>
      </c>
      <c r="I912" s="232"/>
      <c r="J912" s="233">
        <f>ROUND(I912*H912,2)</f>
        <v>0</v>
      </c>
      <c r="K912" s="229" t="s">
        <v>154</v>
      </c>
      <c r="L912" s="45"/>
      <c r="M912" s="234" t="s">
        <v>1</v>
      </c>
      <c r="N912" s="235" t="s">
        <v>42</v>
      </c>
      <c r="O912" s="92"/>
      <c r="P912" s="236">
        <f>O912*H912</f>
        <v>0</v>
      </c>
      <c r="Q912" s="236">
        <v>0</v>
      </c>
      <c r="R912" s="236">
        <f>Q912*H912</f>
        <v>0</v>
      </c>
      <c r="S912" s="236">
        <v>0</v>
      </c>
      <c r="T912" s="237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8" t="s">
        <v>155</v>
      </c>
      <c r="AT912" s="238" t="s">
        <v>150</v>
      </c>
      <c r="AU912" s="238" t="s">
        <v>87</v>
      </c>
      <c r="AY912" s="18" t="s">
        <v>148</v>
      </c>
      <c r="BE912" s="239">
        <f>IF(N912="základní",J912,0)</f>
        <v>0</v>
      </c>
      <c r="BF912" s="239">
        <f>IF(N912="snížená",J912,0)</f>
        <v>0</v>
      </c>
      <c r="BG912" s="239">
        <f>IF(N912="zákl. přenesená",J912,0)</f>
        <v>0</v>
      </c>
      <c r="BH912" s="239">
        <f>IF(N912="sníž. přenesená",J912,0)</f>
        <v>0</v>
      </c>
      <c r="BI912" s="239">
        <f>IF(N912="nulová",J912,0)</f>
        <v>0</v>
      </c>
      <c r="BJ912" s="18" t="s">
        <v>85</v>
      </c>
      <c r="BK912" s="239">
        <f>ROUND(I912*H912,2)</f>
        <v>0</v>
      </c>
      <c r="BL912" s="18" t="s">
        <v>155</v>
      </c>
      <c r="BM912" s="238" t="s">
        <v>1757</v>
      </c>
    </row>
    <row r="913" s="13" customFormat="1">
      <c r="A913" s="13"/>
      <c r="B913" s="245"/>
      <c r="C913" s="246"/>
      <c r="D913" s="240" t="s">
        <v>159</v>
      </c>
      <c r="E913" s="247" t="s">
        <v>1</v>
      </c>
      <c r="F913" s="248" t="s">
        <v>178</v>
      </c>
      <c r="G913" s="246"/>
      <c r="H913" s="247" t="s">
        <v>1</v>
      </c>
      <c r="I913" s="249"/>
      <c r="J913" s="246"/>
      <c r="K913" s="246"/>
      <c r="L913" s="250"/>
      <c r="M913" s="251"/>
      <c r="N913" s="252"/>
      <c r="O913" s="252"/>
      <c r="P913" s="252"/>
      <c r="Q913" s="252"/>
      <c r="R913" s="252"/>
      <c r="S913" s="252"/>
      <c r="T913" s="25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4" t="s">
        <v>159</v>
      </c>
      <c r="AU913" s="254" t="s">
        <v>87</v>
      </c>
      <c r="AV913" s="13" t="s">
        <v>85</v>
      </c>
      <c r="AW913" s="13" t="s">
        <v>33</v>
      </c>
      <c r="AX913" s="13" t="s">
        <v>77</v>
      </c>
      <c r="AY913" s="254" t="s">
        <v>148</v>
      </c>
    </row>
    <row r="914" s="14" customFormat="1">
      <c r="A914" s="14"/>
      <c r="B914" s="255"/>
      <c r="C914" s="256"/>
      <c r="D914" s="240" t="s">
        <v>159</v>
      </c>
      <c r="E914" s="257" t="s">
        <v>1</v>
      </c>
      <c r="F914" s="258" t="s">
        <v>1758</v>
      </c>
      <c r="G914" s="256"/>
      <c r="H914" s="259">
        <v>24</v>
      </c>
      <c r="I914" s="260"/>
      <c r="J914" s="256"/>
      <c r="K914" s="256"/>
      <c r="L914" s="261"/>
      <c r="M914" s="262"/>
      <c r="N914" s="263"/>
      <c r="O914" s="263"/>
      <c r="P914" s="263"/>
      <c r="Q914" s="263"/>
      <c r="R914" s="263"/>
      <c r="S914" s="263"/>
      <c r="T914" s="26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5" t="s">
        <v>159</v>
      </c>
      <c r="AU914" s="265" t="s">
        <v>87</v>
      </c>
      <c r="AV914" s="14" t="s">
        <v>87</v>
      </c>
      <c r="AW914" s="14" t="s">
        <v>33</v>
      </c>
      <c r="AX914" s="14" t="s">
        <v>77</v>
      </c>
      <c r="AY914" s="265" t="s">
        <v>148</v>
      </c>
    </row>
    <row r="915" s="13" customFormat="1">
      <c r="A915" s="13"/>
      <c r="B915" s="245"/>
      <c r="C915" s="246"/>
      <c r="D915" s="240" t="s">
        <v>159</v>
      </c>
      <c r="E915" s="247" t="s">
        <v>1</v>
      </c>
      <c r="F915" s="248" t="s">
        <v>181</v>
      </c>
      <c r="G915" s="246"/>
      <c r="H915" s="247" t="s">
        <v>1</v>
      </c>
      <c r="I915" s="249"/>
      <c r="J915" s="246"/>
      <c r="K915" s="246"/>
      <c r="L915" s="250"/>
      <c r="M915" s="251"/>
      <c r="N915" s="252"/>
      <c r="O915" s="252"/>
      <c r="P915" s="252"/>
      <c r="Q915" s="252"/>
      <c r="R915" s="252"/>
      <c r="S915" s="252"/>
      <c r="T915" s="25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4" t="s">
        <v>159</v>
      </c>
      <c r="AU915" s="254" t="s">
        <v>87</v>
      </c>
      <c r="AV915" s="13" t="s">
        <v>85</v>
      </c>
      <c r="AW915" s="13" t="s">
        <v>33</v>
      </c>
      <c r="AX915" s="13" t="s">
        <v>77</v>
      </c>
      <c r="AY915" s="254" t="s">
        <v>148</v>
      </c>
    </row>
    <row r="916" s="14" customFormat="1">
      <c r="A916" s="14"/>
      <c r="B916" s="255"/>
      <c r="C916" s="256"/>
      <c r="D916" s="240" t="s">
        <v>159</v>
      </c>
      <c r="E916" s="257" t="s">
        <v>1</v>
      </c>
      <c r="F916" s="258" t="s">
        <v>1759</v>
      </c>
      <c r="G916" s="256"/>
      <c r="H916" s="259">
        <v>18</v>
      </c>
      <c r="I916" s="260"/>
      <c r="J916" s="256"/>
      <c r="K916" s="256"/>
      <c r="L916" s="261"/>
      <c r="M916" s="262"/>
      <c r="N916" s="263"/>
      <c r="O916" s="263"/>
      <c r="P916" s="263"/>
      <c r="Q916" s="263"/>
      <c r="R916" s="263"/>
      <c r="S916" s="263"/>
      <c r="T916" s="26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5" t="s">
        <v>159</v>
      </c>
      <c r="AU916" s="265" t="s">
        <v>87</v>
      </c>
      <c r="AV916" s="14" t="s">
        <v>87</v>
      </c>
      <c r="AW916" s="14" t="s">
        <v>33</v>
      </c>
      <c r="AX916" s="14" t="s">
        <v>77</v>
      </c>
      <c r="AY916" s="265" t="s">
        <v>148</v>
      </c>
    </row>
    <row r="917" s="13" customFormat="1">
      <c r="A917" s="13"/>
      <c r="B917" s="245"/>
      <c r="C917" s="246"/>
      <c r="D917" s="240" t="s">
        <v>159</v>
      </c>
      <c r="E917" s="247" t="s">
        <v>1</v>
      </c>
      <c r="F917" s="248" t="s">
        <v>184</v>
      </c>
      <c r="G917" s="246"/>
      <c r="H917" s="247" t="s">
        <v>1</v>
      </c>
      <c r="I917" s="249"/>
      <c r="J917" s="246"/>
      <c r="K917" s="246"/>
      <c r="L917" s="250"/>
      <c r="M917" s="251"/>
      <c r="N917" s="252"/>
      <c r="O917" s="252"/>
      <c r="P917" s="252"/>
      <c r="Q917" s="252"/>
      <c r="R917" s="252"/>
      <c r="S917" s="252"/>
      <c r="T917" s="25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4" t="s">
        <v>159</v>
      </c>
      <c r="AU917" s="254" t="s">
        <v>87</v>
      </c>
      <c r="AV917" s="13" t="s">
        <v>85</v>
      </c>
      <c r="AW917" s="13" t="s">
        <v>33</v>
      </c>
      <c r="AX917" s="13" t="s">
        <v>77</v>
      </c>
      <c r="AY917" s="254" t="s">
        <v>148</v>
      </c>
    </row>
    <row r="918" s="14" customFormat="1">
      <c r="A918" s="14"/>
      <c r="B918" s="255"/>
      <c r="C918" s="256"/>
      <c r="D918" s="240" t="s">
        <v>159</v>
      </c>
      <c r="E918" s="257" t="s">
        <v>1</v>
      </c>
      <c r="F918" s="258" t="s">
        <v>1760</v>
      </c>
      <c r="G918" s="256"/>
      <c r="H918" s="259">
        <v>2</v>
      </c>
      <c r="I918" s="260"/>
      <c r="J918" s="256"/>
      <c r="K918" s="256"/>
      <c r="L918" s="261"/>
      <c r="M918" s="262"/>
      <c r="N918" s="263"/>
      <c r="O918" s="263"/>
      <c r="P918" s="263"/>
      <c r="Q918" s="263"/>
      <c r="R918" s="263"/>
      <c r="S918" s="263"/>
      <c r="T918" s="26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65" t="s">
        <v>159</v>
      </c>
      <c r="AU918" s="265" t="s">
        <v>87</v>
      </c>
      <c r="AV918" s="14" t="s">
        <v>87</v>
      </c>
      <c r="AW918" s="14" t="s">
        <v>33</v>
      </c>
      <c r="AX918" s="14" t="s">
        <v>77</v>
      </c>
      <c r="AY918" s="265" t="s">
        <v>148</v>
      </c>
    </row>
    <row r="919" s="16" customFormat="1">
      <c r="A919" s="16"/>
      <c r="B919" s="277"/>
      <c r="C919" s="278"/>
      <c r="D919" s="240" t="s">
        <v>159</v>
      </c>
      <c r="E919" s="279" t="s">
        <v>1</v>
      </c>
      <c r="F919" s="280" t="s">
        <v>185</v>
      </c>
      <c r="G919" s="278"/>
      <c r="H919" s="281">
        <v>44</v>
      </c>
      <c r="I919" s="282"/>
      <c r="J919" s="278"/>
      <c r="K919" s="278"/>
      <c r="L919" s="283"/>
      <c r="M919" s="284"/>
      <c r="N919" s="285"/>
      <c r="O919" s="285"/>
      <c r="P919" s="285"/>
      <c r="Q919" s="285"/>
      <c r="R919" s="285"/>
      <c r="S919" s="285"/>
      <c r="T919" s="28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T919" s="287" t="s">
        <v>159</v>
      </c>
      <c r="AU919" s="287" t="s">
        <v>87</v>
      </c>
      <c r="AV919" s="16" t="s">
        <v>155</v>
      </c>
      <c r="AW919" s="16" t="s">
        <v>33</v>
      </c>
      <c r="AX919" s="16" t="s">
        <v>85</v>
      </c>
      <c r="AY919" s="287" t="s">
        <v>148</v>
      </c>
    </row>
    <row r="920" s="2" customFormat="1" ht="16.5" customHeight="1">
      <c r="A920" s="39"/>
      <c r="B920" s="40"/>
      <c r="C920" s="288" t="s">
        <v>643</v>
      </c>
      <c r="D920" s="288" t="s">
        <v>363</v>
      </c>
      <c r="E920" s="289" t="s">
        <v>1761</v>
      </c>
      <c r="F920" s="290" t="s">
        <v>1762</v>
      </c>
      <c r="G920" s="291" t="s">
        <v>552</v>
      </c>
      <c r="H920" s="292">
        <v>22.329999999999998</v>
      </c>
      <c r="I920" s="293"/>
      <c r="J920" s="294">
        <f>ROUND(I920*H920,2)</f>
        <v>0</v>
      </c>
      <c r="K920" s="290" t="s">
        <v>154</v>
      </c>
      <c r="L920" s="295"/>
      <c r="M920" s="296" t="s">
        <v>1</v>
      </c>
      <c r="N920" s="297" t="s">
        <v>42</v>
      </c>
      <c r="O920" s="92"/>
      <c r="P920" s="236">
        <f>O920*H920</f>
        <v>0</v>
      </c>
      <c r="Q920" s="236">
        <v>0.00064000000000000005</v>
      </c>
      <c r="R920" s="236">
        <f>Q920*H920</f>
        <v>0.0142912</v>
      </c>
      <c r="S920" s="236">
        <v>0</v>
      </c>
      <c r="T920" s="237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8" t="s">
        <v>265</v>
      </c>
      <c r="AT920" s="238" t="s">
        <v>363</v>
      </c>
      <c r="AU920" s="238" t="s">
        <v>87</v>
      </c>
      <c r="AY920" s="18" t="s">
        <v>148</v>
      </c>
      <c r="BE920" s="239">
        <f>IF(N920="základní",J920,0)</f>
        <v>0</v>
      </c>
      <c r="BF920" s="239">
        <f>IF(N920="snížená",J920,0)</f>
        <v>0</v>
      </c>
      <c r="BG920" s="239">
        <f>IF(N920="zákl. přenesená",J920,0)</f>
        <v>0</v>
      </c>
      <c r="BH920" s="239">
        <f>IF(N920="sníž. přenesená",J920,0)</f>
        <v>0</v>
      </c>
      <c r="BI920" s="239">
        <f>IF(N920="nulová",J920,0)</f>
        <v>0</v>
      </c>
      <c r="BJ920" s="18" t="s">
        <v>85</v>
      </c>
      <c r="BK920" s="239">
        <f>ROUND(I920*H920,2)</f>
        <v>0</v>
      </c>
      <c r="BL920" s="18" t="s">
        <v>155</v>
      </c>
      <c r="BM920" s="238" t="s">
        <v>1763</v>
      </c>
    </row>
    <row r="921" s="13" customFormat="1">
      <c r="A921" s="13"/>
      <c r="B921" s="245"/>
      <c r="C921" s="246"/>
      <c r="D921" s="240" t="s">
        <v>159</v>
      </c>
      <c r="E921" s="247" t="s">
        <v>1</v>
      </c>
      <c r="F921" s="248" t="s">
        <v>178</v>
      </c>
      <c r="G921" s="246"/>
      <c r="H921" s="247" t="s">
        <v>1</v>
      </c>
      <c r="I921" s="249"/>
      <c r="J921" s="246"/>
      <c r="K921" s="246"/>
      <c r="L921" s="250"/>
      <c r="M921" s="251"/>
      <c r="N921" s="252"/>
      <c r="O921" s="252"/>
      <c r="P921" s="252"/>
      <c r="Q921" s="252"/>
      <c r="R921" s="252"/>
      <c r="S921" s="252"/>
      <c r="T921" s="25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54" t="s">
        <v>159</v>
      </c>
      <c r="AU921" s="254" t="s">
        <v>87</v>
      </c>
      <c r="AV921" s="13" t="s">
        <v>85</v>
      </c>
      <c r="AW921" s="13" t="s">
        <v>33</v>
      </c>
      <c r="AX921" s="13" t="s">
        <v>77</v>
      </c>
      <c r="AY921" s="254" t="s">
        <v>148</v>
      </c>
    </row>
    <row r="922" s="14" customFormat="1">
      <c r="A922" s="14"/>
      <c r="B922" s="255"/>
      <c r="C922" s="256"/>
      <c r="D922" s="240" t="s">
        <v>159</v>
      </c>
      <c r="E922" s="257" t="s">
        <v>1</v>
      </c>
      <c r="F922" s="258" t="s">
        <v>1764</v>
      </c>
      <c r="G922" s="256"/>
      <c r="H922" s="259">
        <v>12.18</v>
      </c>
      <c r="I922" s="260"/>
      <c r="J922" s="256"/>
      <c r="K922" s="256"/>
      <c r="L922" s="261"/>
      <c r="M922" s="262"/>
      <c r="N922" s="263"/>
      <c r="O922" s="263"/>
      <c r="P922" s="263"/>
      <c r="Q922" s="263"/>
      <c r="R922" s="263"/>
      <c r="S922" s="263"/>
      <c r="T922" s="26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5" t="s">
        <v>159</v>
      </c>
      <c r="AU922" s="265" t="s">
        <v>87</v>
      </c>
      <c r="AV922" s="14" t="s">
        <v>87</v>
      </c>
      <c r="AW922" s="14" t="s">
        <v>33</v>
      </c>
      <c r="AX922" s="14" t="s">
        <v>77</v>
      </c>
      <c r="AY922" s="265" t="s">
        <v>148</v>
      </c>
    </row>
    <row r="923" s="13" customFormat="1">
      <c r="A923" s="13"/>
      <c r="B923" s="245"/>
      <c r="C923" s="246"/>
      <c r="D923" s="240" t="s">
        <v>159</v>
      </c>
      <c r="E923" s="247" t="s">
        <v>1</v>
      </c>
      <c r="F923" s="248" t="s">
        <v>181</v>
      </c>
      <c r="G923" s="246"/>
      <c r="H923" s="247" t="s">
        <v>1</v>
      </c>
      <c r="I923" s="249"/>
      <c r="J923" s="246"/>
      <c r="K923" s="246"/>
      <c r="L923" s="250"/>
      <c r="M923" s="251"/>
      <c r="N923" s="252"/>
      <c r="O923" s="252"/>
      <c r="P923" s="252"/>
      <c r="Q923" s="252"/>
      <c r="R923" s="252"/>
      <c r="S923" s="252"/>
      <c r="T923" s="25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54" t="s">
        <v>159</v>
      </c>
      <c r="AU923" s="254" t="s">
        <v>87</v>
      </c>
      <c r="AV923" s="13" t="s">
        <v>85</v>
      </c>
      <c r="AW923" s="13" t="s">
        <v>33</v>
      </c>
      <c r="AX923" s="13" t="s">
        <v>77</v>
      </c>
      <c r="AY923" s="254" t="s">
        <v>148</v>
      </c>
    </row>
    <row r="924" s="14" customFormat="1">
      <c r="A924" s="14"/>
      <c r="B924" s="255"/>
      <c r="C924" s="256"/>
      <c r="D924" s="240" t="s">
        <v>159</v>
      </c>
      <c r="E924" s="257" t="s">
        <v>1</v>
      </c>
      <c r="F924" s="258" t="s">
        <v>1765</v>
      </c>
      <c r="G924" s="256"/>
      <c r="H924" s="259">
        <v>9.1349999999999998</v>
      </c>
      <c r="I924" s="260"/>
      <c r="J924" s="256"/>
      <c r="K924" s="256"/>
      <c r="L924" s="261"/>
      <c r="M924" s="262"/>
      <c r="N924" s="263"/>
      <c r="O924" s="263"/>
      <c r="P924" s="263"/>
      <c r="Q924" s="263"/>
      <c r="R924" s="263"/>
      <c r="S924" s="263"/>
      <c r="T924" s="26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65" t="s">
        <v>159</v>
      </c>
      <c r="AU924" s="265" t="s">
        <v>87</v>
      </c>
      <c r="AV924" s="14" t="s">
        <v>87</v>
      </c>
      <c r="AW924" s="14" t="s">
        <v>33</v>
      </c>
      <c r="AX924" s="14" t="s">
        <v>77</v>
      </c>
      <c r="AY924" s="265" t="s">
        <v>148</v>
      </c>
    </row>
    <row r="925" s="13" customFormat="1">
      <c r="A925" s="13"/>
      <c r="B925" s="245"/>
      <c r="C925" s="246"/>
      <c r="D925" s="240" t="s">
        <v>159</v>
      </c>
      <c r="E925" s="247" t="s">
        <v>1</v>
      </c>
      <c r="F925" s="248" t="s">
        <v>184</v>
      </c>
      <c r="G925" s="246"/>
      <c r="H925" s="247" t="s">
        <v>1</v>
      </c>
      <c r="I925" s="249"/>
      <c r="J925" s="246"/>
      <c r="K925" s="246"/>
      <c r="L925" s="250"/>
      <c r="M925" s="251"/>
      <c r="N925" s="252"/>
      <c r="O925" s="252"/>
      <c r="P925" s="252"/>
      <c r="Q925" s="252"/>
      <c r="R925" s="252"/>
      <c r="S925" s="252"/>
      <c r="T925" s="25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54" t="s">
        <v>159</v>
      </c>
      <c r="AU925" s="254" t="s">
        <v>87</v>
      </c>
      <c r="AV925" s="13" t="s">
        <v>85</v>
      </c>
      <c r="AW925" s="13" t="s">
        <v>33</v>
      </c>
      <c r="AX925" s="13" t="s">
        <v>77</v>
      </c>
      <c r="AY925" s="254" t="s">
        <v>148</v>
      </c>
    </row>
    <row r="926" s="14" customFormat="1">
      <c r="A926" s="14"/>
      <c r="B926" s="255"/>
      <c r="C926" s="256"/>
      <c r="D926" s="240" t="s">
        <v>159</v>
      </c>
      <c r="E926" s="257" t="s">
        <v>1</v>
      </c>
      <c r="F926" s="258" t="s">
        <v>1766</v>
      </c>
      <c r="G926" s="256"/>
      <c r="H926" s="259">
        <v>1.0149999999999999</v>
      </c>
      <c r="I926" s="260"/>
      <c r="J926" s="256"/>
      <c r="K926" s="256"/>
      <c r="L926" s="261"/>
      <c r="M926" s="262"/>
      <c r="N926" s="263"/>
      <c r="O926" s="263"/>
      <c r="P926" s="263"/>
      <c r="Q926" s="263"/>
      <c r="R926" s="263"/>
      <c r="S926" s="263"/>
      <c r="T926" s="26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65" t="s">
        <v>159</v>
      </c>
      <c r="AU926" s="265" t="s">
        <v>87</v>
      </c>
      <c r="AV926" s="14" t="s">
        <v>87</v>
      </c>
      <c r="AW926" s="14" t="s">
        <v>33</v>
      </c>
      <c r="AX926" s="14" t="s">
        <v>77</v>
      </c>
      <c r="AY926" s="265" t="s">
        <v>148</v>
      </c>
    </row>
    <row r="927" s="16" customFormat="1">
      <c r="A927" s="16"/>
      <c r="B927" s="277"/>
      <c r="C927" s="278"/>
      <c r="D927" s="240" t="s">
        <v>159</v>
      </c>
      <c r="E927" s="279" t="s">
        <v>1</v>
      </c>
      <c r="F927" s="280" t="s">
        <v>185</v>
      </c>
      <c r="G927" s="278"/>
      <c r="H927" s="281">
        <v>22.329999999999998</v>
      </c>
      <c r="I927" s="282"/>
      <c r="J927" s="278"/>
      <c r="K927" s="278"/>
      <c r="L927" s="283"/>
      <c r="M927" s="284"/>
      <c r="N927" s="285"/>
      <c r="O927" s="285"/>
      <c r="P927" s="285"/>
      <c r="Q927" s="285"/>
      <c r="R927" s="285"/>
      <c r="S927" s="285"/>
      <c r="T927" s="28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T927" s="287" t="s">
        <v>159</v>
      </c>
      <c r="AU927" s="287" t="s">
        <v>87</v>
      </c>
      <c r="AV927" s="16" t="s">
        <v>155</v>
      </c>
      <c r="AW927" s="16" t="s">
        <v>33</v>
      </c>
      <c r="AX927" s="16" t="s">
        <v>85</v>
      </c>
      <c r="AY927" s="287" t="s">
        <v>148</v>
      </c>
    </row>
    <row r="928" s="2" customFormat="1" ht="16.5" customHeight="1">
      <c r="A928" s="39"/>
      <c r="B928" s="40"/>
      <c r="C928" s="288" t="s">
        <v>649</v>
      </c>
      <c r="D928" s="288" t="s">
        <v>363</v>
      </c>
      <c r="E928" s="289" t="s">
        <v>1767</v>
      </c>
      <c r="F928" s="290" t="s">
        <v>1768</v>
      </c>
      <c r="G928" s="291" t="s">
        <v>552</v>
      </c>
      <c r="H928" s="292">
        <v>22.329999999999998</v>
      </c>
      <c r="I928" s="293"/>
      <c r="J928" s="294">
        <f>ROUND(I928*H928,2)</f>
        <v>0</v>
      </c>
      <c r="K928" s="290" t="s">
        <v>154</v>
      </c>
      <c r="L928" s="295"/>
      <c r="M928" s="296" t="s">
        <v>1</v>
      </c>
      <c r="N928" s="297" t="s">
        <v>42</v>
      </c>
      <c r="O928" s="92"/>
      <c r="P928" s="236">
        <f>O928*H928</f>
        <v>0</v>
      </c>
      <c r="Q928" s="236">
        <v>0.00064999999999999997</v>
      </c>
      <c r="R928" s="236">
        <f>Q928*H928</f>
        <v>0.014514499999999998</v>
      </c>
      <c r="S928" s="236">
        <v>0</v>
      </c>
      <c r="T928" s="237">
        <f>S928*H928</f>
        <v>0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238" t="s">
        <v>265</v>
      </c>
      <c r="AT928" s="238" t="s">
        <v>363</v>
      </c>
      <c r="AU928" s="238" t="s">
        <v>87</v>
      </c>
      <c r="AY928" s="18" t="s">
        <v>148</v>
      </c>
      <c r="BE928" s="239">
        <f>IF(N928="základní",J928,0)</f>
        <v>0</v>
      </c>
      <c r="BF928" s="239">
        <f>IF(N928="snížená",J928,0)</f>
        <v>0</v>
      </c>
      <c r="BG928" s="239">
        <f>IF(N928="zákl. přenesená",J928,0)</f>
        <v>0</v>
      </c>
      <c r="BH928" s="239">
        <f>IF(N928="sníž. přenesená",J928,0)</f>
        <v>0</v>
      </c>
      <c r="BI928" s="239">
        <f>IF(N928="nulová",J928,0)</f>
        <v>0</v>
      </c>
      <c r="BJ928" s="18" t="s">
        <v>85</v>
      </c>
      <c r="BK928" s="239">
        <f>ROUND(I928*H928,2)</f>
        <v>0</v>
      </c>
      <c r="BL928" s="18" t="s">
        <v>155</v>
      </c>
      <c r="BM928" s="238" t="s">
        <v>1769</v>
      </c>
    </row>
    <row r="929" s="13" customFormat="1">
      <c r="A929" s="13"/>
      <c r="B929" s="245"/>
      <c r="C929" s="246"/>
      <c r="D929" s="240" t="s">
        <v>159</v>
      </c>
      <c r="E929" s="247" t="s">
        <v>1</v>
      </c>
      <c r="F929" s="248" t="s">
        <v>178</v>
      </c>
      <c r="G929" s="246"/>
      <c r="H929" s="247" t="s">
        <v>1</v>
      </c>
      <c r="I929" s="249"/>
      <c r="J929" s="246"/>
      <c r="K929" s="246"/>
      <c r="L929" s="250"/>
      <c r="M929" s="251"/>
      <c r="N929" s="252"/>
      <c r="O929" s="252"/>
      <c r="P929" s="252"/>
      <c r="Q929" s="252"/>
      <c r="R929" s="252"/>
      <c r="S929" s="252"/>
      <c r="T929" s="25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4" t="s">
        <v>159</v>
      </c>
      <c r="AU929" s="254" t="s">
        <v>87</v>
      </c>
      <c r="AV929" s="13" t="s">
        <v>85</v>
      </c>
      <c r="AW929" s="13" t="s">
        <v>33</v>
      </c>
      <c r="AX929" s="13" t="s">
        <v>77</v>
      </c>
      <c r="AY929" s="254" t="s">
        <v>148</v>
      </c>
    </row>
    <row r="930" s="14" customFormat="1">
      <c r="A930" s="14"/>
      <c r="B930" s="255"/>
      <c r="C930" s="256"/>
      <c r="D930" s="240" t="s">
        <v>159</v>
      </c>
      <c r="E930" s="257" t="s">
        <v>1</v>
      </c>
      <c r="F930" s="258" t="s">
        <v>1764</v>
      </c>
      <c r="G930" s="256"/>
      <c r="H930" s="259">
        <v>12.18</v>
      </c>
      <c r="I930" s="260"/>
      <c r="J930" s="256"/>
      <c r="K930" s="256"/>
      <c r="L930" s="261"/>
      <c r="M930" s="262"/>
      <c r="N930" s="263"/>
      <c r="O930" s="263"/>
      <c r="P930" s="263"/>
      <c r="Q930" s="263"/>
      <c r="R930" s="263"/>
      <c r="S930" s="263"/>
      <c r="T930" s="26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5" t="s">
        <v>159</v>
      </c>
      <c r="AU930" s="265" t="s">
        <v>87</v>
      </c>
      <c r="AV930" s="14" t="s">
        <v>87</v>
      </c>
      <c r="AW930" s="14" t="s">
        <v>33</v>
      </c>
      <c r="AX930" s="14" t="s">
        <v>77</v>
      </c>
      <c r="AY930" s="265" t="s">
        <v>148</v>
      </c>
    </row>
    <row r="931" s="13" customFormat="1">
      <c r="A931" s="13"/>
      <c r="B931" s="245"/>
      <c r="C931" s="246"/>
      <c r="D931" s="240" t="s">
        <v>159</v>
      </c>
      <c r="E931" s="247" t="s">
        <v>1</v>
      </c>
      <c r="F931" s="248" t="s">
        <v>181</v>
      </c>
      <c r="G931" s="246"/>
      <c r="H931" s="247" t="s">
        <v>1</v>
      </c>
      <c r="I931" s="249"/>
      <c r="J931" s="246"/>
      <c r="K931" s="246"/>
      <c r="L931" s="250"/>
      <c r="M931" s="251"/>
      <c r="N931" s="252"/>
      <c r="O931" s="252"/>
      <c r="P931" s="252"/>
      <c r="Q931" s="252"/>
      <c r="R931" s="252"/>
      <c r="S931" s="252"/>
      <c r="T931" s="25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54" t="s">
        <v>159</v>
      </c>
      <c r="AU931" s="254" t="s">
        <v>87</v>
      </c>
      <c r="AV931" s="13" t="s">
        <v>85</v>
      </c>
      <c r="AW931" s="13" t="s">
        <v>33</v>
      </c>
      <c r="AX931" s="13" t="s">
        <v>77</v>
      </c>
      <c r="AY931" s="254" t="s">
        <v>148</v>
      </c>
    </row>
    <row r="932" s="14" customFormat="1">
      <c r="A932" s="14"/>
      <c r="B932" s="255"/>
      <c r="C932" s="256"/>
      <c r="D932" s="240" t="s">
        <v>159</v>
      </c>
      <c r="E932" s="257" t="s">
        <v>1</v>
      </c>
      <c r="F932" s="258" t="s">
        <v>1765</v>
      </c>
      <c r="G932" s="256"/>
      <c r="H932" s="259">
        <v>9.1349999999999998</v>
      </c>
      <c r="I932" s="260"/>
      <c r="J932" s="256"/>
      <c r="K932" s="256"/>
      <c r="L932" s="261"/>
      <c r="M932" s="262"/>
      <c r="N932" s="263"/>
      <c r="O932" s="263"/>
      <c r="P932" s="263"/>
      <c r="Q932" s="263"/>
      <c r="R932" s="263"/>
      <c r="S932" s="263"/>
      <c r="T932" s="26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5" t="s">
        <v>159</v>
      </c>
      <c r="AU932" s="265" t="s">
        <v>87</v>
      </c>
      <c r="AV932" s="14" t="s">
        <v>87</v>
      </c>
      <c r="AW932" s="14" t="s">
        <v>33</v>
      </c>
      <c r="AX932" s="14" t="s">
        <v>77</v>
      </c>
      <c r="AY932" s="265" t="s">
        <v>148</v>
      </c>
    </row>
    <row r="933" s="13" customFormat="1">
      <c r="A933" s="13"/>
      <c r="B933" s="245"/>
      <c r="C933" s="246"/>
      <c r="D933" s="240" t="s">
        <v>159</v>
      </c>
      <c r="E933" s="247" t="s">
        <v>1</v>
      </c>
      <c r="F933" s="248" t="s">
        <v>184</v>
      </c>
      <c r="G933" s="246"/>
      <c r="H933" s="247" t="s">
        <v>1</v>
      </c>
      <c r="I933" s="249"/>
      <c r="J933" s="246"/>
      <c r="K933" s="246"/>
      <c r="L933" s="250"/>
      <c r="M933" s="251"/>
      <c r="N933" s="252"/>
      <c r="O933" s="252"/>
      <c r="P933" s="252"/>
      <c r="Q933" s="252"/>
      <c r="R933" s="252"/>
      <c r="S933" s="252"/>
      <c r="T933" s="25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54" t="s">
        <v>159</v>
      </c>
      <c r="AU933" s="254" t="s">
        <v>87</v>
      </c>
      <c r="AV933" s="13" t="s">
        <v>85</v>
      </c>
      <c r="AW933" s="13" t="s">
        <v>33</v>
      </c>
      <c r="AX933" s="13" t="s">
        <v>77</v>
      </c>
      <c r="AY933" s="254" t="s">
        <v>148</v>
      </c>
    </row>
    <row r="934" s="14" customFormat="1">
      <c r="A934" s="14"/>
      <c r="B934" s="255"/>
      <c r="C934" s="256"/>
      <c r="D934" s="240" t="s">
        <v>159</v>
      </c>
      <c r="E934" s="257" t="s">
        <v>1</v>
      </c>
      <c r="F934" s="258" t="s">
        <v>1766</v>
      </c>
      <c r="G934" s="256"/>
      <c r="H934" s="259">
        <v>1.0149999999999999</v>
      </c>
      <c r="I934" s="260"/>
      <c r="J934" s="256"/>
      <c r="K934" s="256"/>
      <c r="L934" s="261"/>
      <c r="M934" s="262"/>
      <c r="N934" s="263"/>
      <c r="O934" s="263"/>
      <c r="P934" s="263"/>
      <c r="Q934" s="263"/>
      <c r="R934" s="263"/>
      <c r="S934" s="263"/>
      <c r="T934" s="26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65" t="s">
        <v>159</v>
      </c>
      <c r="AU934" s="265" t="s">
        <v>87</v>
      </c>
      <c r="AV934" s="14" t="s">
        <v>87</v>
      </c>
      <c r="AW934" s="14" t="s">
        <v>33</v>
      </c>
      <c r="AX934" s="14" t="s">
        <v>77</v>
      </c>
      <c r="AY934" s="265" t="s">
        <v>148</v>
      </c>
    </row>
    <row r="935" s="16" customFormat="1">
      <c r="A935" s="16"/>
      <c r="B935" s="277"/>
      <c r="C935" s="278"/>
      <c r="D935" s="240" t="s">
        <v>159</v>
      </c>
      <c r="E935" s="279" t="s">
        <v>1</v>
      </c>
      <c r="F935" s="280" t="s">
        <v>185</v>
      </c>
      <c r="G935" s="278"/>
      <c r="H935" s="281">
        <v>22.329999999999998</v>
      </c>
      <c r="I935" s="282"/>
      <c r="J935" s="278"/>
      <c r="K935" s="278"/>
      <c r="L935" s="283"/>
      <c r="M935" s="284"/>
      <c r="N935" s="285"/>
      <c r="O935" s="285"/>
      <c r="P935" s="285"/>
      <c r="Q935" s="285"/>
      <c r="R935" s="285"/>
      <c r="S935" s="285"/>
      <c r="T935" s="28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T935" s="287" t="s">
        <v>159</v>
      </c>
      <c r="AU935" s="287" t="s">
        <v>87</v>
      </c>
      <c r="AV935" s="16" t="s">
        <v>155</v>
      </c>
      <c r="AW935" s="16" t="s">
        <v>33</v>
      </c>
      <c r="AX935" s="16" t="s">
        <v>85</v>
      </c>
      <c r="AY935" s="287" t="s">
        <v>148</v>
      </c>
    </row>
    <row r="936" s="2" customFormat="1" ht="33" customHeight="1">
      <c r="A936" s="39"/>
      <c r="B936" s="40"/>
      <c r="C936" s="227" t="s">
        <v>656</v>
      </c>
      <c r="D936" s="227" t="s">
        <v>150</v>
      </c>
      <c r="E936" s="228" t="s">
        <v>1770</v>
      </c>
      <c r="F936" s="229" t="s">
        <v>1771</v>
      </c>
      <c r="G936" s="230" t="s">
        <v>552</v>
      </c>
      <c r="H936" s="231">
        <v>1</v>
      </c>
      <c r="I936" s="232"/>
      <c r="J936" s="233">
        <f>ROUND(I936*H936,2)</f>
        <v>0</v>
      </c>
      <c r="K936" s="229" t="s">
        <v>154</v>
      </c>
      <c r="L936" s="45"/>
      <c r="M936" s="234" t="s">
        <v>1</v>
      </c>
      <c r="N936" s="235" t="s">
        <v>42</v>
      </c>
      <c r="O936" s="92"/>
      <c r="P936" s="236">
        <f>O936*H936</f>
        <v>0</v>
      </c>
      <c r="Q936" s="236">
        <v>0</v>
      </c>
      <c r="R936" s="236">
        <f>Q936*H936</f>
        <v>0</v>
      </c>
      <c r="S936" s="236">
        <v>0</v>
      </c>
      <c r="T936" s="237">
        <f>S936*H936</f>
        <v>0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38" t="s">
        <v>155</v>
      </c>
      <c r="AT936" s="238" t="s">
        <v>150</v>
      </c>
      <c r="AU936" s="238" t="s">
        <v>87</v>
      </c>
      <c r="AY936" s="18" t="s">
        <v>148</v>
      </c>
      <c r="BE936" s="239">
        <f>IF(N936="základní",J936,0)</f>
        <v>0</v>
      </c>
      <c r="BF936" s="239">
        <f>IF(N936="snížená",J936,0)</f>
        <v>0</v>
      </c>
      <c r="BG936" s="239">
        <f>IF(N936="zákl. přenesená",J936,0)</f>
        <v>0</v>
      </c>
      <c r="BH936" s="239">
        <f>IF(N936="sníž. přenesená",J936,0)</f>
        <v>0</v>
      </c>
      <c r="BI936" s="239">
        <f>IF(N936="nulová",J936,0)</f>
        <v>0</v>
      </c>
      <c r="BJ936" s="18" t="s">
        <v>85</v>
      </c>
      <c r="BK936" s="239">
        <f>ROUND(I936*H936,2)</f>
        <v>0</v>
      </c>
      <c r="BL936" s="18" t="s">
        <v>155</v>
      </c>
      <c r="BM936" s="238" t="s">
        <v>1772</v>
      </c>
    </row>
    <row r="937" s="13" customFormat="1">
      <c r="A937" s="13"/>
      <c r="B937" s="245"/>
      <c r="C937" s="246"/>
      <c r="D937" s="240" t="s">
        <v>159</v>
      </c>
      <c r="E937" s="247" t="s">
        <v>1</v>
      </c>
      <c r="F937" s="248" t="s">
        <v>178</v>
      </c>
      <c r="G937" s="246"/>
      <c r="H937" s="247" t="s">
        <v>1</v>
      </c>
      <c r="I937" s="249"/>
      <c r="J937" s="246"/>
      <c r="K937" s="246"/>
      <c r="L937" s="250"/>
      <c r="M937" s="251"/>
      <c r="N937" s="252"/>
      <c r="O937" s="252"/>
      <c r="P937" s="252"/>
      <c r="Q937" s="252"/>
      <c r="R937" s="252"/>
      <c r="S937" s="252"/>
      <c r="T937" s="25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54" t="s">
        <v>159</v>
      </c>
      <c r="AU937" s="254" t="s">
        <v>87</v>
      </c>
      <c r="AV937" s="13" t="s">
        <v>85</v>
      </c>
      <c r="AW937" s="13" t="s">
        <v>33</v>
      </c>
      <c r="AX937" s="13" t="s">
        <v>77</v>
      </c>
      <c r="AY937" s="254" t="s">
        <v>148</v>
      </c>
    </row>
    <row r="938" s="14" customFormat="1">
      <c r="A938" s="14"/>
      <c r="B938" s="255"/>
      <c r="C938" s="256"/>
      <c r="D938" s="240" t="s">
        <v>159</v>
      </c>
      <c r="E938" s="257" t="s">
        <v>1</v>
      </c>
      <c r="F938" s="258" t="s">
        <v>1773</v>
      </c>
      <c r="G938" s="256"/>
      <c r="H938" s="259">
        <v>1</v>
      </c>
      <c r="I938" s="260"/>
      <c r="J938" s="256"/>
      <c r="K938" s="256"/>
      <c r="L938" s="261"/>
      <c r="M938" s="262"/>
      <c r="N938" s="263"/>
      <c r="O938" s="263"/>
      <c r="P938" s="263"/>
      <c r="Q938" s="263"/>
      <c r="R938" s="263"/>
      <c r="S938" s="263"/>
      <c r="T938" s="26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5" t="s">
        <v>159</v>
      </c>
      <c r="AU938" s="265" t="s">
        <v>87</v>
      </c>
      <c r="AV938" s="14" t="s">
        <v>87</v>
      </c>
      <c r="AW938" s="14" t="s">
        <v>33</v>
      </c>
      <c r="AX938" s="14" t="s">
        <v>77</v>
      </c>
      <c r="AY938" s="265" t="s">
        <v>148</v>
      </c>
    </row>
    <row r="939" s="16" customFormat="1">
      <c r="A939" s="16"/>
      <c r="B939" s="277"/>
      <c r="C939" s="278"/>
      <c r="D939" s="240" t="s">
        <v>159</v>
      </c>
      <c r="E939" s="279" t="s">
        <v>1</v>
      </c>
      <c r="F939" s="280" t="s">
        <v>185</v>
      </c>
      <c r="G939" s="278"/>
      <c r="H939" s="281">
        <v>1</v>
      </c>
      <c r="I939" s="282"/>
      <c r="J939" s="278"/>
      <c r="K939" s="278"/>
      <c r="L939" s="283"/>
      <c r="M939" s="284"/>
      <c r="N939" s="285"/>
      <c r="O939" s="285"/>
      <c r="P939" s="285"/>
      <c r="Q939" s="285"/>
      <c r="R939" s="285"/>
      <c r="S939" s="285"/>
      <c r="T939" s="28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T939" s="287" t="s">
        <v>159</v>
      </c>
      <c r="AU939" s="287" t="s">
        <v>87</v>
      </c>
      <c r="AV939" s="16" t="s">
        <v>155</v>
      </c>
      <c r="AW939" s="16" t="s">
        <v>33</v>
      </c>
      <c r="AX939" s="16" t="s">
        <v>85</v>
      </c>
      <c r="AY939" s="287" t="s">
        <v>148</v>
      </c>
    </row>
    <row r="940" s="2" customFormat="1" ht="24.15" customHeight="1">
      <c r="A940" s="39"/>
      <c r="B940" s="40"/>
      <c r="C940" s="288" t="s">
        <v>660</v>
      </c>
      <c r="D940" s="288" t="s">
        <v>363</v>
      </c>
      <c r="E940" s="289" t="s">
        <v>1774</v>
      </c>
      <c r="F940" s="290" t="s">
        <v>1775</v>
      </c>
      <c r="G940" s="291" t="s">
        <v>552</v>
      </c>
      <c r="H940" s="292">
        <v>1.0149999999999999</v>
      </c>
      <c r="I940" s="293"/>
      <c r="J940" s="294">
        <f>ROUND(I940*H940,2)</f>
        <v>0</v>
      </c>
      <c r="K940" s="290" t="s">
        <v>154</v>
      </c>
      <c r="L940" s="295"/>
      <c r="M940" s="296" t="s">
        <v>1</v>
      </c>
      <c r="N940" s="297" t="s">
        <v>42</v>
      </c>
      <c r="O940" s="92"/>
      <c r="P940" s="236">
        <f>O940*H940</f>
        <v>0</v>
      </c>
      <c r="Q940" s="236">
        <v>0.0022000000000000001</v>
      </c>
      <c r="R940" s="236">
        <f>Q940*H940</f>
        <v>0.0022329999999999997</v>
      </c>
      <c r="S940" s="236">
        <v>0</v>
      </c>
      <c r="T940" s="237">
        <f>S940*H940</f>
        <v>0</v>
      </c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R940" s="238" t="s">
        <v>265</v>
      </c>
      <c r="AT940" s="238" t="s">
        <v>363</v>
      </c>
      <c r="AU940" s="238" t="s">
        <v>87</v>
      </c>
      <c r="AY940" s="18" t="s">
        <v>148</v>
      </c>
      <c r="BE940" s="239">
        <f>IF(N940="základní",J940,0)</f>
        <v>0</v>
      </c>
      <c r="BF940" s="239">
        <f>IF(N940="snížená",J940,0)</f>
        <v>0</v>
      </c>
      <c r="BG940" s="239">
        <f>IF(N940="zákl. přenesená",J940,0)</f>
        <v>0</v>
      </c>
      <c r="BH940" s="239">
        <f>IF(N940="sníž. přenesená",J940,0)</f>
        <v>0</v>
      </c>
      <c r="BI940" s="239">
        <f>IF(N940="nulová",J940,0)</f>
        <v>0</v>
      </c>
      <c r="BJ940" s="18" t="s">
        <v>85</v>
      </c>
      <c r="BK940" s="239">
        <f>ROUND(I940*H940,2)</f>
        <v>0</v>
      </c>
      <c r="BL940" s="18" t="s">
        <v>155</v>
      </c>
      <c r="BM940" s="238" t="s">
        <v>1776</v>
      </c>
    </row>
    <row r="941" s="13" customFormat="1">
      <c r="A941" s="13"/>
      <c r="B941" s="245"/>
      <c r="C941" s="246"/>
      <c r="D941" s="240" t="s">
        <v>159</v>
      </c>
      <c r="E941" s="247" t="s">
        <v>1</v>
      </c>
      <c r="F941" s="248" t="s">
        <v>178</v>
      </c>
      <c r="G941" s="246"/>
      <c r="H941" s="247" t="s">
        <v>1</v>
      </c>
      <c r="I941" s="249"/>
      <c r="J941" s="246"/>
      <c r="K941" s="246"/>
      <c r="L941" s="250"/>
      <c r="M941" s="251"/>
      <c r="N941" s="252"/>
      <c r="O941" s="252"/>
      <c r="P941" s="252"/>
      <c r="Q941" s="252"/>
      <c r="R941" s="252"/>
      <c r="S941" s="252"/>
      <c r="T941" s="25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4" t="s">
        <v>159</v>
      </c>
      <c r="AU941" s="254" t="s">
        <v>87</v>
      </c>
      <c r="AV941" s="13" t="s">
        <v>85</v>
      </c>
      <c r="AW941" s="13" t="s">
        <v>33</v>
      </c>
      <c r="AX941" s="13" t="s">
        <v>77</v>
      </c>
      <c r="AY941" s="254" t="s">
        <v>148</v>
      </c>
    </row>
    <row r="942" s="14" customFormat="1">
      <c r="A942" s="14"/>
      <c r="B942" s="255"/>
      <c r="C942" s="256"/>
      <c r="D942" s="240" t="s">
        <v>159</v>
      </c>
      <c r="E942" s="257" t="s">
        <v>1</v>
      </c>
      <c r="F942" s="258" t="s">
        <v>1777</v>
      </c>
      <c r="G942" s="256"/>
      <c r="H942" s="259">
        <v>1.0149999999999999</v>
      </c>
      <c r="I942" s="260"/>
      <c r="J942" s="256"/>
      <c r="K942" s="256"/>
      <c r="L942" s="261"/>
      <c r="M942" s="262"/>
      <c r="N942" s="263"/>
      <c r="O942" s="263"/>
      <c r="P942" s="263"/>
      <c r="Q942" s="263"/>
      <c r="R942" s="263"/>
      <c r="S942" s="263"/>
      <c r="T942" s="26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5" t="s">
        <v>159</v>
      </c>
      <c r="AU942" s="265" t="s">
        <v>87</v>
      </c>
      <c r="AV942" s="14" t="s">
        <v>87</v>
      </c>
      <c r="AW942" s="14" t="s">
        <v>33</v>
      </c>
      <c r="AX942" s="14" t="s">
        <v>77</v>
      </c>
      <c r="AY942" s="265" t="s">
        <v>148</v>
      </c>
    </row>
    <row r="943" s="16" customFormat="1">
      <c r="A943" s="16"/>
      <c r="B943" s="277"/>
      <c r="C943" s="278"/>
      <c r="D943" s="240" t="s">
        <v>159</v>
      </c>
      <c r="E943" s="279" t="s">
        <v>1</v>
      </c>
      <c r="F943" s="280" t="s">
        <v>185</v>
      </c>
      <c r="G943" s="278"/>
      <c r="H943" s="281">
        <v>1.0149999999999999</v>
      </c>
      <c r="I943" s="282"/>
      <c r="J943" s="278"/>
      <c r="K943" s="278"/>
      <c r="L943" s="283"/>
      <c r="M943" s="284"/>
      <c r="N943" s="285"/>
      <c r="O943" s="285"/>
      <c r="P943" s="285"/>
      <c r="Q943" s="285"/>
      <c r="R943" s="285"/>
      <c r="S943" s="285"/>
      <c r="T943" s="28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T943" s="287" t="s">
        <v>159</v>
      </c>
      <c r="AU943" s="287" t="s">
        <v>87</v>
      </c>
      <c r="AV943" s="16" t="s">
        <v>155</v>
      </c>
      <c r="AW943" s="16" t="s">
        <v>33</v>
      </c>
      <c r="AX943" s="16" t="s">
        <v>85</v>
      </c>
      <c r="AY943" s="287" t="s">
        <v>148</v>
      </c>
    </row>
    <row r="944" s="2" customFormat="1" ht="33" customHeight="1">
      <c r="A944" s="39"/>
      <c r="B944" s="40"/>
      <c r="C944" s="227" t="s">
        <v>666</v>
      </c>
      <c r="D944" s="227" t="s">
        <v>150</v>
      </c>
      <c r="E944" s="228" t="s">
        <v>1778</v>
      </c>
      <c r="F944" s="229" t="s">
        <v>1779</v>
      </c>
      <c r="G944" s="230" t="s">
        <v>552</v>
      </c>
      <c r="H944" s="231">
        <v>11</v>
      </c>
      <c r="I944" s="232"/>
      <c r="J944" s="233">
        <f>ROUND(I944*H944,2)</f>
        <v>0</v>
      </c>
      <c r="K944" s="229" t="s">
        <v>154</v>
      </c>
      <c r="L944" s="45"/>
      <c r="M944" s="234" t="s">
        <v>1</v>
      </c>
      <c r="N944" s="235" t="s">
        <v>42</v>
      </c>
      <c r="O944" s="92"/>
      <c r="P944" s="236">
        <f>O944*H944</f>
        <v>0</v>
      </c>
      <c r="Q944" s="236">
        <v>0</v>
      </c>
      <c r="R944" s="236">
        <f>Q944*H944</f>
        <v>0</v>
      </c>
      <c r="S944" s="236">
        <v>0</v>
      </c>
      <c r="T944" s="237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38" t="s">
        <v>155</v>
      </c>
      <c r="AT944" s="238" t="s">
        <v>150</v>
      </c>
      <c r="AU944" s="238" t="s">
        <v>87</v>
      </c>
      <c r="AY944" s="18" t="s">
        <v>148</v>
      </c>
      <c r="BE944" s="239">
        <f>IF(N944="základní",J944,0)</f>
        <v>0</v>
      </c>
      <c r="BF944" s="239">
        <f>IF(N944="snížená",J944,0)</f>
        <v>0</v>
      </c>
      <c r="BG944" s="239">
        <f>IF(N944="zákl. přenesená",J944,0)</f>
        <v>0</v>
      </c>
      <c r="BH944" s="239">
        <f>IF(N944="sníž. přenesená",J944,0)</f>
        <v>0</v>
      </c>
      <c r="BI944" s="239">
        <f>IF(N944="nulová",J944,0)</f>
        <v>0</v>
      </c>
      <c r="BJ944" s="18" t="s">
        <v>85</v>
      </c>
      <c r="BK944" s="239">
        <f>ROUND(I944*H944,2)</f>
        <v>0</v>
      </c>
      <c r="BL944" s="18" t="s">
        <v>155</v>
      </c>
      <c r="BM944" s="238" t="s">
        <v>1780</v>
      </c>
    </row>
    <row r="945" s="13" customFormat="1">
      <c r="A945" s="13"/>
      <c r="B945" s="245"/>
      <c r="C945" s="246"/>
      <c r="D945" s="240" t="s">
        <v>159</v>
      </c>
      <c r="E945" s="247" t="s">
        <v>1</v>
      </c>
      <c r="F945" s="248" t="s">
        <v>178</v>
      </c>
      <c r="G945" s="246"/>
      <c r="H945" s="247" t="s">
        <v>1</v>
      </c>
      <c r="I945" s="249"/>
      <c r="J945" s="246"/>
      <c r="K945" s="246"/>
      <c r="L945" s="250"/>
      <c r="M945" s="251"/>
      <c r="N945" s="252"/>
      <c r="O945" s="252"/>
      <c r="P945" s="252"/>
      <c r="Q945" s="252"/>
      <c r="R945" s="252"/>
      <c r="S945" s="252"/>
      <c r="T945" s="25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54" t="s">
        <v>159</v>
      </c>
      <c r="AU945" s="254" t="s">
        <v>87</v>
      </c>
      <c r="AV945" s="13" t="s">
        <v>85</v>
      </c>
      <c r="AW945" s="13" t="s">
        <v>33</v>
      </c>
      <c r="AX945" s="13" t="s">
        <v>77</v>
      </c>
      <c r="AY945" s="254" t="s">
        <v>148</v>
      </c>
    </row>
    <row r="946" s="14" customFormat="1">
      <c r="A946" s="14"/>
      <c r="B946" s="255"/>
      <c r="C946" s="256"/>
      <c r="D946" s="240" t="s">
        <v>159</v>
      </c>
      <c r="E946" s="257" t="s">
        <v>1</v>
      </c>
      <c r="F946" s="258" t="s">
        <v>1781</v>
      </c>
      <c r="G946" s="256"/>
      <c r="H946" s="259">
        <v>1</v>
      </c>
      <c r="I946" s="260"/>
      <c r="J946" s="256"/>
      <c r="K946" s="256"/>
      <c r="L946" s="261"/>
      <c r="M946" s="262"/>
      <c r="N946" s="263"/>
      <c r="O946" s="263"/>
      <c r="P946" s="263"/>
      <c r="Q946" s="263"/>
      <c r="R946" s="263"/>
      <c r="S946" s="263"/>
      <c r="T946" s="26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65" t="s">
        <v>159</v>
      </c>
      <c r="AU946" s="265" t="s">
        <v>87</v>
      </c>
      <c r="AV946" s="14" t="s">
        <v>87</v>
      </c>
      <c r="AW946" s="14" t="s">
        <v>33</v>
      </c>
      <c r="AX946" s="14" t="s">
        <v>77</v>
      </c>
      <c r="AY946" s="265" t="s">
        <v>148</v>
      </c>
    </row>
    <row r="947" s="13" customFormat="1">
      <c r="A947" s="13"/>
      <c r="B947" s="245"/>
      <c r="C947" s="246"/>
      <c r="D947" s="240" t="s">
        <v>159</v>
      </c>
      <c r="E947" s="247" t="s">
        <v>1</v>
      </c>
      <c r="F947" s="248" t="s">
        <v>181</v>
      </c>
      <c r="G947" s="246"/>
      <c r="H947" s="247" t="s">
        <v>1</v>
      </c>
      <c r="I947" s="249"/>
      <c r="J947" s="246"/>
      <c r="K947" s="246"/>
      <c r="L947" s="250"/>
      <c r="M947" s="251"/>
      <c r="N947" s="252"/>
      <c r="O947" s="252"/>
      <c r="P947" s="252"/>
      <c r="Q947" s="252"/>
      <c r="R947" s="252"/>
      <c r="S947" s="252"/>
      <c r="T947" s="25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4" t="s">
        <v>159</v>
      </c>
      <c r="AU947" s="254" t="s">
        <v>87</v>
      </c>
      <c r="AV947" s="13" t="s">
        <v>85</v>
      </c>
      <c r="AW947" s="13" t="s">
        <v>33</v>
      </c>
      <c r="AX947" s="13" t="s">
        <v>77</v>
      </c>
      <c r="AY947" s="254" t="s">
        <v>148</v>
      </c>
    </row>
    <row r="948" s="14" customFormat="1">
      <c r="A948" s="14"/>
      <c r="B948" s="255"/>
      <c r="C948" s="256"/>
      <c r="D948" s="240" t="s">
        <v>159</v>
      </c>
      <c r="E948" s="257" t="s">
        <v>1</v>
      </c>
      <c r="F948" s="258" t="s">
        <v>1782</v>
      </c>
      <c r="G948" s="256"/>
      <c r="H948" s="259">
        <v>9</v>
      </c>
      <c r="I948" s="260"/>
      <c r="J948" s="256"/>
      <c r="K948" s="256"/>
      <c r="L948" s="261"/>
      <c r="M948" s="262"/>
      <c r="N948" s="263"/>
      <c r="O948" s="263"/>
      <c r="P948" s="263"/>
      <c r="Q948" s="263"/>
      <c r="R948" s="263"/>
      <c r="S948" s="263"/>
      <c r="T948" s="26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65" t="s">
        <v>159</v>
      </c>
      <c r="AU948" s="265" t="s">
        <v>87</v>
      </c>
      <c r="AV948" s="14" t="s">
        <v>87</v>
      </c>
      <c r="AW948" s="14" t="s">
        <v>33</v>
      </c>
      <c r="AX948" s="14" t="s">
        <v>77</v>
      </c>
      <c r="AY948" s="265" t="s">
        <v>148</v>
      </c>
    </row>
    <row r="949" s="13" customFormat="1">
      <c r="A949" s="13"/>
      <c r="B949" s="245"/>
      <c r="C949" s="246"/>
      <c r="D949" s="240" t="s">
        <v>159</v>
      </c>
      <c r="E949" s="247" t="s">
        <v>1</v>
      </c>
      <c r="F949" s="248" t="s">
        <v>184</v>
      </c>
      <c r="G949" s="246"/>
      <c r="H949" s="247" t="s">
        <v>1</v>
      </c>
      <c r="I949" s="249"/>
      <c r="J949" s="246"/>
      <c r="K949" s="246"/>
      <c r="L949" s="250"/>
      <c r="M949" s="251"/>
      <c r="N949" s="252"/>
      <c r="O949" s="252"/>
      <c r="P949" s="252"/>
      <c r="Q949" s="252"/>
      <c r="R949" s="252"/>
      <c r="S949" s="252"/>
      <c r="T949" s="25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54" t="s">
        <v>159</v>
      </c>
      <c r="AU949" s="254" t="s">
        <v>87</v>
      </c>
      <c r="AV949" s="13" t="s">
        <v>85</v>
      </c>
      <c r="AW949" s="13" t="s">
        <v>33</v>
      </c>
      <c r="AX949" s="13" t="s">
        <v>77</v>
      </c>
      <c r="AY949" s="254" t="s">
        <v>148</v>
      </c>
    </row>
    <row r="950" s="14" customFormat="1">
      <c r="A950" s="14"/>
      <c r="B950" s="255"/>
      <c r="C950" s="256"/>
      <c r="D950" s="240" t="s">
        <v>159</v>
      </c>
      <c r="E950" s="257" t="s">
        <v>1</v>
      </c>
      <c r="F950" s="258" t="s">
        <v>1781</v>
      </c>
      <c r="G950" s="256"/>
      <c r="H950" s="259">
        <v>1</v>
      </c>
      <c r="I950" s="260"/>
      <c r="J950" s="256"/>
      <c r="K950" s="256"/>
      <c r="L950" s="261"/>
      <c r="M950" s="262"/>
      <c r="N950" s="263"/>
      <c r="O950" s="263"/>
      <c r="P950" s="263"/>
      <c r="Q950" s="263"/>
      <c r="R950" s="263"/>
      <c r="S950" s="263"/>
      <c r="T950" s="26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5" t="s">
        <v>159</v>
      </c>
      <c r="AU950" s="265" t="s">
        <v>87</v>
      </c>
      <c r="AV950" s="14" t="s">
        <v>87</v>
      </c>
      <c r="AW950" s="14" t="s">
        <v>33</v>
      </c>
      <c r="AX950" s="14" t="s">
        <v>77</v>
      </c>
      <c r="AY950" s="265" t="s">
        <v>148</v>
      </c>
    </row>
    <row r="951" s="16" customFormat="1">
      <c r="A951" s="16"/>
      <c r="B951" s="277"/>
      <c r="C951" s="278"/>
      <c r="D951" s="240" t="s">
        <v>159</v>
      </c>
      <c r="E951" s="279" t="s">
        <v>1</v>
      </c>
      <c r="F951" s="280" t="s">
        <v>185</v>
      </c>
      <c r="G951" s="278"/>
      <c r="H951" s="281">
        <v>11</v>
      </c>
      <c r="I951" s="282"/>
      <c r="J951" s="278"/>
      <c r="K951" s="278"/>
      <c r="L951" s="283"/>
      <c r="M951" s="284"/>
      <c r="N951" s="285"/>
      <c r="O951" s="285"/>
      <c r="P951" s="285"/>
      <c r="Q951" s="285"/>
      <c r="R951" s="285"/>
      <c r="S951" s="285"/>
      <c r="T951" s="28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T951" s="287" t="s">
        <v>159</v>
      </c>
      <c r="AU951" s="287" t="s">
        <v>87</v>
      </c>
      <c r="AV951" s="16" t="s">
        <v>155</v>
      </c>
      <c r="AW951" s="16" t="s">
        <v>33</v>
      </c>
      <c r="AX951" s="16" t="s">
        <v>85</v>
      </c>
      <c r="AY951" s="287" t="s">
        <v>148</v>
      </c>
    </row>
    <row r="952" s="2" customFormat="1" ht="16.5" customHeight="1">
      <c r="A952" s="39"/>
      <c r="B952" s="40"/>
      <c r="C952" s="288" t="s">
        <v>677</v>
      </c>
      <c r="D952" s="288" t="s">
        <v>363</v>
      </c>
      <c r="E952" s="289" t="s">
        <v>1783</v>
      </c>
      <c r="F952" s="290" t="s">
        <v>1784</v>
      </c>
      <c r="G952" s="291" t="s">
        <v>552</v>
      </c>
      <c r="H952" s="292">
        <v>11.164999999999999</v>
      </c>
      <c r="I952" s="293"/>
      <c r="J952" s="294">
        <f>ROUND(I952*H952,2)</f>
        <v>0</v>
      </c>
      <c r="K952" s="290" t="s">
        <v>154</v>
      </c>
      <c r="L952" s="295"/>
      <c r="M952" s="296" t="s">
        <v>1</v>
      </c>
      <c r="N952" s="297" t="s">
        <v>42</v>
      </c>
      <c r="O952" s="92"/>
      <c r="P952" s="236">
        <f>O952*H952</f>
        <v>0</v>
      </c>
      <c r="Q952" s="236">
        <v>0.00076000000000000004</v>
      </c>
      <c r="R952" s="236">
        <f>Q952*H952</f>
        <v>0.0084854000000000006</v>
      </c>
      <c r="S952" s="236">
        <v>0</v>
      </c>
      <c r="T952" s="237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38" t="s">
        <v>265</v>
      </c>
      <c r="AT952" s="238" t="s">
        <v>363</v>
      </c>
      <c r="AU952" s="238" t="s">
        <v>87</v>
      </c>
      <c r="AY952" s="18" t="s">
        <v>148</v>
      </c>
      <c r="BE952" s="239">
        <f>IF(N952="základní",J952,0)</f>
        <v>0</v>
      </c>
      <c r="BF952" s="239">
        <f>IF(N952="snížená",J952,0)</f>
        <v>0</v>
      </c>
      <c r="BG952" s="239">
        <f>IF(N952="zákl. přenesená",J952,0)</f>
        <v>0</v>
      </c>
      <c r="BH952" s="239">
        <f>IF(N952="sníž. přenesená",J952,0)</f>
        <v>0</v>
      </c>
      <c r="BI952" s="239">
        <f>IF(N952="nulová",J952,0)</f>
        <v>0</v>
      </c>
      <c r="BJ952" s="18" t="s">
        <v>85</v>
      </c>
      <c r="BK952" s="239">
        <f>ROUND(I952*H952,2)</f>
        <v>0</v>
      </c>
      <c r="BL952" s="18" t="s">
        <v>155</v>
      </c>
      <c r="BM952" s="238" t="s">
        <v>1785</v>
      </c>
    </row>
    <row r="953" s="13" customFormat="1">
      <c r="A953" s="13"/>
      <c r="B953" s="245"/>
      <c r="C953" s="246"/>
      <c r="D953" s="240" t="s">
        <v>159</v>
      </c>
      <c r="E953" s="247" t="s">
        <v>1</v>
      </c>
      <c r="F953" s="248" t="s">
        <v>178</v>
      </c>
      <c r="G953" s="246"/>
      <c r="H953" s="247" t="s">
        <v>1</v>
      </c>
      <c r="I953" s="249"/>
      <c r="J953" s="246"/>
      <c r="K953" s="246"/>
      <c r="L953" s="250"/>
      <c r="M953" s="251"/>
      <c r="N953" s="252"/>
      <c r="O953" s="252"/>
      <c r="P953" s="252"/>
      <c r="Q953" s="252"/>
      <c r="R953" s="252"/>
      <c r="S953" s="252"/>
      <c r="T953" s="25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54" t="s">
        <v>159</v>
      </c>
      <c r="AU953" s="254" t="s">
        <v>87</v>
      </c>
      <c r="AV953" s="13" t="s">
        <v>85</v>
      </c>
      <c r="AW953" s="13" t="s">
        <v>33</v>
      </c>
      <c r="AX953" s="13" t="s">
        <v>77</v>
      </c>
      <c r="AY953" s="254" t="s">
        <v>148</v>
      </c>
    </row>
    <row r="954" s="14" customFormat="1">
      <c r="A954" s="14"/>
      <c r="B954" s="255"/>
      <c r="C954" s="256"/>
      <c r="D954" s="240" t="s">
        <v>159</v>
      </c>
      <c r="E954" s="257" t="s">
        <v>1</v>
      </c>
      <c r="F954" s="258" t="s">
        <v>1766</v>
      </c>
      <c r="G954" s="256"/>
      <c r="H954" s="259">
        <v>1.0149999999999999</v>
      </c>
      <c r="I954" s="260"/>
      <c r="J954" s="256"/>
      <c r="K954" s="256"/>
      <c r="L954" s="261"/>
      <c r="M954" s="262"/>
      <c r="N954" s="263"/>
      <c r="O954" s="263"/>
      <c r="P954" s="263"/>
      <c r="Q954" s="263"/>
      <c r="R954" s="263"/>
      <c r="S954" s="263"/>
      <c r="T954" s="26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5" t="s">
        <v>159</v>
      </c>
      <c r="AU954" s="265" t="s">
        <v>87</v>
      </c>
      <c r="AV954" s="14" t="s">
        <v>87</v>
      </c>
      <c r="AW954" s="14" t="s">
        <v>33</v>
      </c>
      <c r="AX954" s="14" t="s">
        <v>77</v>
      </c>
      <c r="AY954" s="265" t="s">
        <v>148</v>
      </c>
    </row>
    <row r="955" s="13" customFormat="1">
      <c r="A955" s="13"/>
      <c r="B955" s="245"/>
      <c r="C955" s="246"/>
      <c r="D955" s="240" t="s">
        <v>159</v>
      </c>
      <c r="E955" s="247" t="s">
        <v>1</v>
      </c>
      <c r="F955" s="248" t="s">
        <v>181</v>
      </c>
      <c r="G955" s="246"/>
      <c r="H955" s="247" t="s">
        <v>1</v>
      </c>
      <c r="I955" s="249"/>
      <c r="J955" s="246"/>
      <c r="K955" s="246"/>
      <c r="L955" s="250"/>
      <c r="M955" s="251"/>
      <c r="N955" s="252"/>
      <c r="O955" s="252"/>
      <c r="P955" s="252"/>
      <c r="Q955" s="252"/>
      <c r="R955" s="252"/>
      <c r="S955" s="252"/>
      <c r="T955" s="25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54" t="s">
        <v>159</v>
      </c>
      <c r="AU955" s="254" t="s">
        <v>87</v>
      </c>
      <c r="AV955" s="13" t="s">
        <v>85</v>
      </c>
      <c r="AW955" s="13" t="s">
        <v>33</v>
      </c>
      <c r="AX955" s="13" t="s">
        <v>77</v>
      </c>
      <c r="AY955" s="254" t="s">
        <v>148</v>
      </c>
    </row>
    <row r="956" s="14" customFormat="1">
      <c r="A956" s="14"/>
      <c r="B956" s="255"/>
      <c r="C956" s="256"/>
      <c r="D956" s="240" t="s">
        <v>159</v>
      </c>
      <c r="E956" s="257" t="s">
        <v>1</v>
      </c>
      <c r="F956" s="258" t="s">
        <v>1765</v>
      </c>
      <c r="G956" s="256"/>
      <c r="H956" s="259">
        <v>9.1349999999999998</v>
      </c>
      <c r="I956" s="260"/>
      <c r="J956" s="256"/>
      <c r="K956" s="256"/>
      <c r="L956" s="261"/>
      <c r="M956" s="262"/>
      <c r="N956" s="263"/>
      <c r="O956" s="263"/>
      <c r="P956" s="263"/>
      <c r="Q956" s="263"/>
      <c r="R956" s="263"/>
      <c r="S956" s="263"/>
      <c r="T956" s="26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5" t="s">
        <v>159</v>
      </c>
      <c r="AU956" s="265" t="s">
        <v>87</v>
      </c>
      <c r="AV956" s="14" t="s">
        <v>87</v>
      </c>
      <c r="AW956" s="14" t="s">
        <v>33</v>
      </c>
      <c r="AX956" s="14" t="s">
        <v>77</v>
      </c>
      <c r="AY956" s="265" t="s">
        <v>148</v>
      </c>
    </row>
    <row r="957" s="13" customFormat="1">
      <c r="A957" s="13"/>
      <c r="B957" s="245"/>
      <c r="C957" s="246"/>
      <c r="D957" s="240" t="s">
        <v>159</v>
      </c>
      <c r="E957" s="247" t="s">
        <v>1</v>
      </c>
      <c r="F957" s="248" t="s">
        <v>184</v>
      </c>
      <c r="G957" s="246"/>
      <c r="H957" s="247" t="s">
        <v>1</v>
      </c>
      <c r="I957" s="249"/>
      <c r="J957" s="246"/>
      <c r="K957" s="246"/>
      <c r="L957" s="250"/>
      <c r="M957" s="251"/>
      <c r="N957" s="252"/>
      <c r="O957" s="252"/>
      <c r="P957" s="252"/>
      <c r="Q957" s="252"/>
      <c r="R957" s="252"/>
      <c r="S957" s="252"/>
      <c r="T957" s="25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54" t="s">
        <v>159</v>
      </c>
      <c r="AU957" s="254" t="s">
        <v>87</v>
      </c>
      <c r="AV957" s="13" t="s">
        <v>85</v>
      </c>
      <c r="AW957" s="13" t="s">
        <v>33</v>
      </c>
      <c r="AX957" s="13" t="s">
        <v>77</v>
      </c>
      <c r="AY957" s="254" t="s">
        <v>148</v>
      </c>
    </row>
    <row r="958" s="14" customFormat="1">
      <c r="A958" s="14"/>
      <c r="B958" s="255"/>
      <c r="C958" s="256"/>
      <c r="D958" s="240" t="s">
        <v>159</v>
      </c>
      <c r="E958" s="257" t="s">
        <v>1</v>
      </c>
      <c r="F958" s="258" t="s">
        <v>1766</v>
      </c>
      <c r="G958" s="256"/>
      <c r="H958" s="259">
        <v>1.0149999999999999</v>
      </c>
      <c r="I958" s="260"/>
      <c r="J958" s="256"/>
      <c r="K958" s="256"/>
      <c r="L958" s="261"/>
      <c r="M958" s="262"/>
      <c r="N958" s="263"/>
      <c r="O958" s="263"/>
      <c r="P958" s="263"/>
      <c r="Q958" s="263"/>
      <c r="R958" s="263"/>
      <c r="S958" s="263"/>
      <c r="T958" s="26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5" t="s">
        <v>159</v>
      </c>
      <c r="AU958" s="265" t="s">
        <v>87</v>
      </c>
      <c r="AV958" s="14" t="s">
        <v>87</v>
      </c>
      <c r="AW958" s="14" t="s">
        <v>33</v>
      </c>
      <c r="AX958" s="14" t="s">
        <v>77</v>
      </c>
      <c r="AY958" s="265" t="s">
        <v>148</v>
      </c>
    </row>
    <row r="959" s="16" customFormat="1">
      <c r="A959" s="16"/>
      <c r="B959" s="277"/>
      <c r="C959" s="278"/>
      <c r="D959" s="240" t="s">
        <v>159</v>
      </c>
      <c r="E959" s="279" t="s">
        <v>1</v>
      </c>
      <c r="F959" s="280" t="s">
        <v>185</v>
      </c>
      <c r="G959" s="278"/>
      <c r="H959" s="281">
        <v>11.164999999999999</v>
      </c>
      <c r="I959" s="282"/>
      <c r="J959" s="278"/>
      <c r="K959" s="278"/>
      <c r="L959" s="283"/>
      <c r="M959" s="284"/>
      <c r="N959" s="285"/>
      <c r="O959" s="285"/>
      <c r="P959" s="285"/>
      <c r="Q959" s="285"/>
      <c r="R959" s="285"/>
      <c r="S959" s="285"/>
      <c r="T959" s="28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T959" s="287" t="s">
        <v>159</v>
      </c>
      <c r="AU959" s="287" t="s">
        <v>87</v>
      </c>
      <c r="AV959" s="16" t="s">
        <v>155</v>
      </c>
      <c r="AW959" s="16" t="s">
        <v>33</v>
      </c>
      <c r="AX959" s="16" t="s">
        <v>85</v>
      </c>
      <c r="AY959" s="287" t="s">
        <v>148</v>
      </c>
    </row>
    <row r="960" s="2" customFormat="1" ht="24.15" customHeight="1">
      <c r="A960" s="39"/>
      <c r="B960" s="40"/>
      <c r="C960" s="227" t="s">
        <v>687</v>
      </c>
      <c r="D960" s="227" t="s">
        <v>150</v>
      </c>
      <c r="E960" s="228" t="s">
        <v>1786</v>
      </c>
      <c r="F960" s="229" t="s">
        <v>1787</v>
      </c>
      <c r="G960" s="230" t="s">
        <v>552</v>
      </c>
      <c r="H960" s="231">
        <v>22</v>
      </c>
      <c r="I960" s="232"/>
      <c r="J960" s="233">
        <f>ROUND(I960*H960,2)</f>
        <v>0</v>
      </c>
      <c r="K960" s="229" t="s">
        <v>1</v>
      </c>
      <c r="L960" s="45"/>
      <c r="M960" s="234" t="s">
        <v>1</v>
      </c>
      <c r="N960" s="235" t="s">
        <v>42</v>
      </c>
      <c r="O960" s="92"/>
      <c r="P960" s="236">
        <f>O960*H960</f>
        <v>0</v>
      </c>
      <c r="Q960" s="236">
        <v>0</v>
      </c>
      <c r="R960" s="236">
        <f>Q960*H960</f>
        <v>0</v>
      </c>
      <c r="S960" s="236">
        <v>0</v>
      </c>
      <c r="T960" s="237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8" t="s">
        <v>155</v>
      </c>
      <c r="AT960" s="238" t="s">
        <v>150</v>
      </c>
      <c r="AU960" s="238" t="s">
        <v>87</v>
      </c>
      <c r="AY960" s="18" t="s">
        <v>148</v>
      </c>
      <c r="BE960" s="239">
        <f>IF(N960="základní",J960,0)</f>
        <v>0</v>
      </c>
      <c r="BF960" s="239">
        <f>IF(N960="snížená",J960,0)</f>
        <v>0</v>
      </c>
      <c r="BG960" s="239">
        <f>IF(N960="zákl. přenesená",J960,0)</f>
        <v>0</v>
      </c>
      <c r="BH960" s="239">
        <f>IF(N960="sníž. přenesená",J960,0)</f>
        <v>0</v>
      </c>
      <c r="BI960" s="239">
        <f>IF(N960="nulová",J960,0)</f>
        <v>0</v>
      </c>
      <c r="BJ960" s="18" t="s">
        <v>85</v>
      </c>
      <c r="BK960" s="239">
        <f>ROUND(I960*H960,2)</f>
        <v>0</v>
      </c>
      <c r="BL960" s="18" t="s">
        <v>155</v>
      </c>
      <c r="BM960" s="238" t="s">
        <v>1788</v>
      </c>
    </row>
    <row r="961" s="13" customFormat="1">
      <c r="A961" s="13"/>
      <c r="B961" s="245"/>
      <c r="C961" s="246"/>
      <c r="D961" s="240" t="s">
        <v>159</v>
      </c>
      <c r="E961" s="247" t="s">
        <v>1</v>
      </c>
      <c r="F961" s="248" t="s">
        <v>178</v>
      </c>
      <c r="G961" s="246"/>
      <c r="H961" s="247" t="s">
        <v>1</v>
      </c>
      <c r="I961" s="249"/>
      <c r="J961" s="246"/>
      <c r="K961" s="246"/>
      <c r="L961" s="250"/>
      <c r="M961" s="251"/>
      <c r="N961" s="252"/>
      <c r="O961" s="252"/>
      <c r="P961" s="252"/>
      <c r="Q961" s="252"/>
      <c r="R961" s="252"/>
      <c r="S961" s="252"/>
      <c r="T961" s="25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4" t="s">
        <v>159</v>
      </c>
      <c r="AU961" s="254" t="s">
        <v>87</v>
      </c>
      <c r="AV961" s="13" t="s">
        <v>85</v>
      </c>
      <c r="AW961" s="13" t="s">
        <v>33</v>
      </c>
      <c r="AX961" s="13" t="s">
        <v>77</v>
      </c>
      <c r="AY961" s="254" t="s">
        <v>148</v>
      </c>
    </row>
    <row r="962" s="14" customFormat="1">
      <c r="A962" s="14"/>
      <c r="B962" s="255"/>
      <c r="C962" s="256"/>
      <c r="D962" s="240" t="s">
        <v>159</v>
      </c>
      <c r="E962" s="257" t="s">
        <v>1</v>
      </c>
      <c r="F962" s="258" t="s">
        <v>1789</v>
      </c>
      <c r="G962" s="256"/>
      <c r="H962" s="259">
        <v>12</v>
      </c>
      <c r="I962" s="260"/>
      <c r="J962" s="256"/>
      <c r="K962" s="256"/>
      <c r="L962" s="261"/>
      <c r="M962" s="262"/>
      <c r="N962" s="263"/>
      <c r="O962" s="263"/>
      <c r="P962" s="263"/>
      <c r="Q962" s="263"/>
      <c r="R962" s="263"/>
      <c r="S962" s="263"/>
      <c r="T962" s="26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5" t="s">
        <v>159</v>
      </c>
      <c r="AU962" s="265" t="s">
        <v>87</v>
      </c>
      <c r="AV962" s="14" t="s">
        <v>87</v>
      </c>
      <c r="AW962" s="14" t="s">
        <v>33</v>
      </c>
      <c r="AX962" s="14" t="s">
        <v>77</v>
      </c>
      <c r="AY962" s="265" t="s">
        <v>148</v>
      </c>
    </row>
    <row r="963" s="13" customFormat="1">
      <c r="A963" s="13"/>
      <c r="B963" s="245"/>
      <c r="C963" s="246"/>
      <c r="D963" s="240" t="s">
        <v>159</v>
      </c>
      <c r="E963" s="247" t="s">
        <v>1</v>
      </c>
      <c r="F963" s="248" t="s">
        <v>181</v>
      </c>
      <c r="G963" s="246"/>
      <c r="H963" s="247" t="s">
        <v>1</v>
      </c>
      <c r="I963" s="249"/>
      <c r="J963" s="246"/>
      <c r="K963" s="246"/>
      <c r="L963" s="250"/>
      <c r="M963" s="251"/>
      <c r="N963" s="252"/>
      <c r="O963" s="252"/>
      <c r="P963" s="252"/>
      <c r="Q963" s="252"/>
      <c r="R963" s="252"/>
      <c r="S963" s="252"/>
      <c r="T963" s="25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4" t="s">
        <v>159</v>
      </c>
      <c r="AU963" s="254" t="s">
        <v>87</v>
      </c>
      <c r="AV963" s="13" t="s">
        <v>85</v>
      </c>
      <c r="AW963" s="13" t="s">
        <v>33</v>
      </c>
      <c r="AX963" s="13" t="s">
        <v>77</v>
      </c>
      <c r="AY963" s="254" t="s">
        <v>148</v>
      </c>
    </row>
    <row r="964" s="14" customFormat="1">
      <c r="A964" s="14"/>
      <c r="B964" s="255"/>
      <c r="C964" s="256"/>
      <c r="D964" s="240" t="s">
        <v>159</v>
      </c>
      <c r="E964" s="257" t="s">
        <v>1</v>
      </c>
      <c r="F964" s="258" t="s">
        <v>1782</v>
      </c>
      <c r="G964" s="256"/>
      <c r="H964" s="259">
        <v>9</v>
      </c>
      <c r="I964" s="260"/>
      <c r="J964" s="256"/>
      <c r="K964" s="256"/>
      <c r="L964" s="261"/>
      <c r="M964" s="262"/>
      <c r="N964" s="263"/>
      <c r="O964" s="263"/>
      <c r="P964" s="263"/>
      <c r="Q964" s="263"/>
      <c r="R964" s="263"/>
      <c r="S964" s="263"/>
      <c r="T964" s="26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5" t="s">
        <v>159</v>
      </c>
      <c r="AU964" s="265" t="s">
        <v>87</v>
      </c>
      <c r="AV964" s="14" t="s">
        <v>87</v>
      </c>
      <c r="AW964" s="14" t="s">
        <v>33</v>
      </c>
      <c r="AX964" s="14" t="s">
        <v>77</v>
      </c>
      <c r="AY964" s="265" t="s">
        <v>148</v>
      </c>
    </row>
    <row r="965" s="13" customFormat="1">
      <c r="A965" s="13"/>
      <c r="B965" s="245"/>
      <c r="C965" s="246"/>
      <c r="D965" s="240" t="s">
        <v>159</v>
      </c>
      <c r="E965" s="247" t="s">
        <v>1</v>
      </c>
      <c r="F965" s="248" t="s">
        <v>184</v>
      </c>
      <c r="G965" s="246"/>
      <c r="H965" s="247" t="s">
        <v>1</v>
      </c>
      <c r="I965" s="249"/>
      <c r="J965" s="246"/>
      <c r="K965" s="246"/>
      <c r="L965" s="250"/>
      <c r="M965" s="251"/>
      <c r="N965" s="252"/>
      <c r="O965" s="252"/>
      <c r="P965" s="252"/>
      <c r="Q965" s="252"/>
      <c r="R965" s="252"/>
      <c r="S965" s="252"/>
      <c r="T965" s="25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54" t="s">
        <v>159</v>
      </c>
      <c r="AU965" s="254" t="s">
        <v>87</v>
      </c>
      <c r="AV965" s="13" t="s">
        <v>85</v>
      </c>
      <c r="AW965" s="13" t="s">
        <v>33</v>
      </c>
      <c r="AX965" s="13" t="s">
        <v>77</v>
      </c>
      <c r="AY965" s="254" t="s">
        <v>148</v>
      </c>
    </row>
    <row r="966" s="14" customFormat="1">
      <c r="A966" s="14"/>
      <c r="B966" s="255"/>
      <c r="C966" s="256"/>
      <c r="D966" s="240" t="s">
        <v>159</v>
      </c>
      <c r="E966" s="257" t="s">
        <v>1</v>
      </c>
      <c r="F966" s="258" t="s">
        <v>1781</v>
      </c>
      <c r="G966" s="256"/>
      <c r="H966" s="259">
        <v>1</v>
      </c>
      <c r="I966" s="260"/>
      <c r="J966" s="256"/>
      <c r="K966" s="256"/>
      <c r="L966" s="261"/>
      <c r="M966" s="262"/>
      <c r="N966" s="263"/>
      <c r="O966" s="263"/>
      <c r="P966" s="263"/>
      <c r="Q966" s="263"/>
      <c r="R966" s="263"/>
      <c r="S966" s="263"/>
      <c r="T966" s="26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65" t="s">
        <v>159</v>
      </c>
      <c r="AU966" s="265" t="s">
        <v>87</v>
      </c>
      <c r="AV966" s="14" t="s">
        <v>87</v>
      </c>
      <c r="AW966" s="14" t="s">
        <v>33</v>
      </c>
      <c r="AX966" s="14" t="s">
        <v>77</v>
      </c>
      <c r="AY966" s="265" t="s">
        <v>148</v>
      </c>
    </row>
    <row r="967" s="16" customFormat="1">
      <c r="A967" s="16"/>
      <c r="B967" s="277"/>
      <c r="C967" s="278"/>
      <c r="D967" s="240" t="s">
        <v>159</v>
      </c>
      <c r="E967" s="279" t="s">
        <v>1</v>
      </c>
      <c r="F967" s="280" t="s">
        <v>185</v>
      </c>
      <c r="G967" s="278"/>
      <c r="H967" s="281">
        <v>22</v>
      </c>
      <c r="I967" s="282"/>
      <c r="J967" s="278"/>
      <c r="K967" s="278"/>
      <c r="L967" s="283"/>
      <c r="M967" s="284"/>
      <c r="N967" s="285"/>
      <c r="O967" s="285"/>
      <c r="P967" s="285"/>
      <c r="Q967" s="285"/>
      <c r="R967" s="285"/>
      <c r="S967" s="285"/>
      <c r="T967" s="28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T967" s="287" t="s">
        <v>159</v>
      </c>
      <c r="AU967" s="287" t="s">
        <v>87</v>
      </c>
      <c r="AV967" s="16" t="s">
        <v>155</v>
      </c>
      <c r="AW967" s="16" t="s">
        <v>33</v>
      </c>
      <c r="AX967" s="16" t="s">
        <v>85</v>
      </c>
      <c r="AY967" s="287" t="s">
        <v>148</v>
      </c>
    </row>
    <row r="968" s="2" customFormat="1" ht="21.75" customHeight="1">
      <c r="A968" s="39"/>
      <c r="B968" s="40"/>
      <c r="C968" s="227" t="s">
        <v>693</v>
      </c>
      <c r="D968" s="227" t="s">
        <v>150</v>
      </c>
      <c r="E968" s="228" t="s">
        <v>1206</v>
      </c>
      <c r="F968" s="229" t="s">
        <v>1207</v>
      </c>
      <c r="G968" s="230" t="s">
        <v>176</v>
      </c>
      <c r="H968" s="231">
        <v>213</v>
      </c>
      <c r="I968" s="232"/>
      <c r="J968" s="233">
        <f>ROUND(I968*H968,2)</f>
        <v>0</v>
      </c>
      <c r="K968" s="229" t="s">
        <v>154</v>
      </c>
      <c r="L968" s="45"/>
      <c r="M968" s="234" t="s">
        <v>1</v>
      </c>
      <c r="N968" s="235" t="s">
        <v>42</v>
      </c>
      <c r="O968" s="92"/>
      <c r="P968" s="236">
        <f>O968*H968</f>
        <v>0</v>
      </c>
      <c r="Q968" s="236">
        <v>0</v>
      </c>
      <c r="R968" s="236">
        <f>Q968*H968</f>
        <v>0</v>
      </c>
      <c r="S968" s="236">
        <v>0</v>
      </c>
      <c r="T968" s="237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38" t="s">
        <v>155</v>
      </c>
      <c r="AT968" s="238" t="s">
        <v>150</v>
      </c>
      <c r="AU968" s="238" t="s">
        <v>87</v>
      </c>
      <c r="AY968" s="18" t="s">
        <v>148</v>
      </c>
      <c r="BE968" s="239">
        <f>IF(N968="základní",J968,0)</f>
        <v>0</v>
      </c>
      <c r="BF968" s="239">
        <f>IF(N968="snížená",J968,0)</f>
        <v>0</v>
      </c>
      <c r="BG968" s="239">
        <f>IF(N968="zákl. přenesená",J968,0)</f>
        <v>0</v>
      </c>
      <c r="BH968" s="239">
        <f>IF(N968="sníž. přenesená",J968,0)</f>
        <v>0</v>
      </c>
      <c r="BI968" s="239">
        <f>IF(N968="nulová",J968,0)</f>
        <v>0</v>
      </c>
      <c r="BJ968" s="18" t="s">
        <v>85</v>
      </c>
      <c r="BK968" s="239">
        <f>ROUND(I968*H968,2)</f>
        <v>0</v>
      </c>
      <c r="BL968" s="18" t="s">
        <v>155</v>
      </c>
      <c r="BM968" s="238" t="s">
        <v>1790</v>
      </c>
    </row>
    <row r="969" s="13" customFormat="1">
      <c r="A969" s="13"/>
      <c r="B969" s="245"/>
      <c r="C969" s="246"/>
      <c r="D969" s="240" t="s">
        <v>159</v>
      </c>
      <c r="E969" s="247" t="s">
        <v>1</v>
      </c>
      <c r="F969" s="248" t="s">
        <v>178</v>
      </c>
      <c r="G969" s="246"/>
      <c r="H969" s="247" t="s">
        <v>1</v>
      </c>
      <c r="I969" s="249"/>
      <c r="J969" s="246"/>
      <c r="K969" s="246"/>
      <c r="L969" s="250"/>
      <c r="M969" s="251"/>
      <c r="N969" s="252"/>
      <c r="O969" s="252"/>
      <c r="P969" s="252"/>
      <c r="Q969" s="252"/>
      <c r="R969" s="252"/>
      <c r="S969" s="252"/>
      <c r="T969" s="25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4" t="s">
        <v>159</v>
      </c>
      <c r="AU969" s="254" t="s">
        <v>87</v>
      </c>
      <c r="AV969" s="13" t="s">
        <v>85</v>
      </c>
      <c r="AW969" s="13" t="s">
        <v>33</v>
      </c>
      <c r="AX969" s="13" t="s">
        <v>77</v>
      </c>
      <c r="AY969" s="254" t="s">
        <v>148</v>
      </c>
    </row>
    <row r="970" s="14" customFormat="1">
      <c r="A970" s="14"/>
      <c r="B970" s="255"/>
      <c r="C970" s="256"/>
      <c r="D970" s="240" t="s">
        <v>159</v>
      </c>
      <c r="E970" s="257" t="s">
        <v>1</v>
      </c>
      <c r="F970" s="258" t="s">
        <v>1628</v>
      </c>
      <c r="G970" s="256"/>
      <c r="H970" s="259">
        <v>65.769999999999996</v>
      </c>
      <c r="I970" s="260"/>
      <c r="J970" s="256"/>
      <c r="K970" s="256"/>
      <c r="L970" s="261"/>
      <c r="M970" s="262"/>
      <c r="N970" s="263"/>
      <c r="O970" s="263"/>
      <c r="P970" s="263"/>
      <c r="Q970" s="263"/>
      <c r="R970" s="263"/>
      <c r="S970" s="263"/>
      <c r="T970" s="26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5" t="s">
        <v>159</v>
      </c>
      <c r="AU970" s="265" t="s">
        <v>87</v>
      </c>
      <c r="AV970" s="14" t="s">
        <v>87</v>
      </c>
      <c r="AW970" s="14" t="s">
        <v>33</v>
      </c>
      <c r="AX970" s="14" t="s">
        <v>77</v>
      </c>
      <c r="AY970" s="265" t="s">
        <v>148</v>
      </c>
    </row>
    <row r="971" s="13" customFormat="1">
      <c r="A971" s="13"/>
      <c r="B971" s="245"/>
      <c r="C971" s="246"/>
      <c r="D971" s="240" t="s">
        <v>159</v>
      </c>
      <c r="E971" s="247" t="s">
        <v>1</v>
      </c>
      <c r="F971" s="248" t="s">
        <v>181</v>
      </c>
      <c r="G971" s="246"/>
      <c r="H971" s="247" t="s">
        <v>1</v>
      </c>
      <c r="I971" s="249"/>
      <c r="J971" s="246"/>
      <c r="K971" s="246"/>
      <c r="L971" s="250"/>
      <c r="M971" s="251"/>
      <c r="N971" s="252"/>
      <c r="O971" s="252"/>
      <c r="P971" s="252"/>
      <c r="Q971" s="252"/>
      <c r="R971" s="252"/>
      <c r="S971" s="252"/>
      <c r="T971" s="25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54" t="s">
        <v>159</v>
      </c>
      <c r="AU971" s="254" t="s">
        <v>87</v>
      </c>
      <c r="AV971" s="13" t="s">
        <v>85</v>
      </c>
      <c r="AW971" s="13" t="s">
        <v>33</v>
      </c>
      <c r="AX971" s="13" t="s">
        <v>77</v>
      </c>
      <c r="AY971" s="254" t="s">
        <v>148</v>
      </c>
    </row>
    <row r="972" s="14" customFormat="1">
      <c r="A972" s="14"/>
      <c r="B972" s="255"/>
      <c r="C972" s="256"/>
      <c r="D972" s="240" t="s">
        <v>159</v>
      </c>
      <c r="E972" s="257" t="s">
        <v>1</v>
      </c>
      <c r="F972" s="258" t="s">
        <v>1629</v>
      </c>
      <c r="G972" s="256"/>
      <c r="H972" s="259">
        <v>54.310000000000002</v>
      </c>
      <c r="I972" s="260"/>
      <c r="J972" s="256"/>
      <c r="K972" s="256"/>
      <c r="L972" s="261"/>
      <c r="M972" s="262"/>
      <c r="N972" s="263"/>
      <c r="O972" s="263"/>
      <c r="P972" s="263"/>
      <c r="Q972" s="263"/>
      <c r="R972" s="263"/>
      <c r="S972" s="263"/>
      <c r="T972" s="26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65" t="s">
        <v>159</v>
      </c>
      <c r="AU972" s="265" t="s">
        <v>87</v>
      </c>
      <c r="AV972" s="14" t="s">
        <v>87</v>
      </c>
      <c r="AW972" s="14" t="s">
        <v>33</v>
      </c>
      <c r="AX972" s="14" t="s">
        <v>77</v>
      </c>
      <c r="AY972" s="265" t="s">
        <v>148</v>
      </c>
    </row>
    <row r="973" s="13" customFormat="1">
      <c r="A973" s="13"/>
      <c r="B973" s="245"/>
      <c r="C973" s="246"/>
      <c r="D973" s="240" t="s">
        <v>159</v>
      </c>
      <c r="E973" s="247" t="s">
        <v>1</v>
      </c>
      <c r="F973" s="248" t="s">
        <v>184</v>
      </c>
      <c r="G973" s="246"/>
      <c r="H973" s="247" t="s">
        <v>1</v>
      </c>
      <c r="I973" s="249"/>
      <c r="J973" s="246"/>
      <c r="K973" s="246"/>
      <c r="L973" s="250"/>
      <c r="M973" s="251"/>
      <c r="N973" s="252"/>
      <c r="O973" s="252"/>
      <c r="P973" s="252"/>
      <c r="Q973" s="252"/>
      <c r="R973" s="252"/>
      <c r="S973" s="252"/>
      <c r="T973" s="25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54" t="s">
        <v>159</v>
      </c>
      <c r="AU973" s="254" t="s">
        <v>87</v>
      </c>
      <c r="AV973" s="13" t="s">
        <v>85</v>
      </c>
      <c r="AW973" s="13" t="s">
        <v>33</v>
      </c>
      <c r="AX973" s="13" t="s">
        <v>77</v>
      </c>
      <c r="AY973" s="254" t="s">
        <v>148</v>
      </c>
    </row>
    <row r="974" s="14" customFormat="1">
      <c r="A974" s="14"/>
      <c r="B974" s="255"/>
      <c r="C974" s="256"/>
      <c r="D974" s="240" t="s">
        <v>159</v>
      </c>
      <c r="E974" s="257" t="s">
        <v>1</v>
      </c>
      <c r="F974" s="258" t="s">
        <v>1630</v>
      </c>
      <c r="G974" s="256"/>
      <c r="H974" s="259">
        <v>8.1400000000000006</v>
      </c>
      <c r="I974" s="260"/>
      <c r="J974" s="256"/>
      <c r="K974" s="256"/>
      <c r="L974" s="261"/>
      <c r="M974" s="262"/>
      <c r="N974" s="263"/>
      <c r="O974" s="263"/>
      <c r="P974" s="263"/>
      <c r="Q974" s="263"/>
      <c r="R974" s="263"/>
      <c r="S974" s="263"/>
      <c r="T974" s="26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65" t="s">
        <v>159</v>
      </c>
      <c r="AU974" s="265" t="s">
        <v>87</v>
      </c>
      <c r="AV974" s="14" t="s">
        <v>87</v>
      </c>
      <c r="AW974" s="14" t="s">
        <v>33</v>
      </c>
      <c r="AX974" s="14" t="s">
        <v>77</v>
      </c>
      <c r="AY974" s="265" t="s">
        <v>148</v>
      </c>
    </row>
    <row r="975" s="13" customFormat="1">
      <c r="A975" s="13"/>
      <c r="B975" s="245"/>
      <c r="C975" s="246"/>
      <c r="D975" s="240" t="s">
        <v>159</v>
      </c>
      <c r="E975" s="247" t="s">
        <v>1</v>
      </c>
      <c r="F975" s="248" t="s">
        <v>178</v>
      </c>
      <c r="G975" s="246"/>
      <c r="H975" s="247" t="s">
        <v>1</v>
      </c>
      <c r="I975" s="249"/>
      <c r="J975" s="246"/>
      <c r="K975" s="246"/>
      <c r="L975" s="250"/>
      <c r="M975" s="251"/>
      <c r="N975" s="252"/>
      <c r="O975" s="252"/>
      <c r="P975" s="252"/>
      <c r="Q975" s="252"/>
      <c r="R975" s="252"/>
      <c r="S975" s="252"/>
      <c r="T975" s="25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54" t="s">
        <v>159</v>
      </c>
      <c r="AU975" s="254" t="s">
        <v>87</v>
      </c>
      <c r="AV975" s="13" t="s">
        <v>85</v>
      </c>
      <c r="AW975" s="13" t="s">
        <v>33</v>
      </c>
      <c r="AX975" s="13" t="s">
        <v>77</v>
      </c>
      <c r="AY975" s="254" t="s">
        <v>148</v>
      </c>
    </row>
    <row r="976" s="14" customFormat="1">
      <c r="A976" s="14"/>
      <c r="B976" s="255"/>
      <c r="C976" s="256"/>
      <c r="D976" s="240" t="s">
        <v>159</v>
      </c>
      <c r="E976" s="257" t="s">
        <v>1</v>
      </c>
      <c r="F976" s="258" t="s">
        <v>1745</v>
      </c>
      <c r="G976" s="256"/>
      <c r="H976" s="259">
        <v>48.189999999999998</v>
      </c>
      <c r="I976" s="260"/>
      <c r="J976" s="256"/>
      <c r="K976" s="256"/>
      <c r="L976" s="261"/>
      <c r="M976" s="262"/>
      <c r="N976" s="263"/>
      <c r="O976" s="263"/>
      <c r="P976" s="263"/>
      <c r="Q976" s="263"/>
      <c r="R976" s="263"/>
      <c r="S976" s="263"/>
      <c r="T976" s="26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5" t="s">
        <v>159</v>
      </c>
      <c r="AU976" s="265" t="s">
        <v>87</v>
      </c>
      <c r="AV976" s="14" t="s">
        <v>87</v>
      </c>
      <c r="AW976" s="14" t="s">
        <v>33</v>
      </c>
      <c r="AX976" s="14" t="s">
        <v>77</v>
      </c>
      <c r="AY976" s="265" t="s">
        <v>148</v>
      </c>
    </row>
    <row r="977" s="13" customFormat="1">
      <c r="A977" s="13"/>
      <c r="B977" s="245"/>
      <c r="C977" s="246"/>
      <c r="D977" s="240" t="s">
        <v>159</v>
      </c>
      <c r="E977" s="247" t="s">
        <v>1</v>
      </c>
      <c r="F977" s="248" t="s">
        <v>181</v>
      </c>
      <c r="G977" s="246"/>
      <c r="H977" s="247" t="s">
        <v>1</v>
      </c>
      <c r="I977" s="249"/>
      <c r="J977" s="246"/>
      <c r="K977" s="246"/>
      <c r="L977" s="250"/>
      <c r="M977" s="251"/>
      <c r="N977" s="252"/>
      <c r="O977" s="252"/>
      <c r="P977" s="252"/>
      <c r="Q977" s="252"/>
      <c r="R977" s="252"/>
      <c r="S977" s="252"/>
      <c r="T977" s="25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54" t="s">
        <v>159</v>
      </c>
      <c r="AU977" s="254" t="s">
        <v>87</v>
      </c>
      <c r="AV977" s="13" t="s">
        <v>85</v>
      </c>
      <c r="AW977" s="13" t="s">
        <v>33</v>
      </c>
      <c r="AX977" s="13" t="s">
        <v>77</v>
      </c>
      <c r="AY977" s="254" t="s">
        <v>148</v>
      </c>
    </row>
    <row r="978" s="14" customFormat="1">
      <c r="A978" s="14"/>
      <c r="B978" s="255"/>
      <c r="C978" s="256"/>
      <c r="D978" s="240" t="s">
        <v>159</v>
      </c>
      <c r="E978" s="257" t="s">
        <v>1</v>
      </c>
      <c r="F978" s="258" t="s">
        <v>1746</v>
      </c>
      <c r="G978" s="256"/>
      <c r="H978" s="259">
        <v>35.259999999999998</v>
      </c>
      <c r="I978" s="260"/>
      <c r="J978" s="256"/>
      <c r="K978" s="256"/>
      <c r="L978" s="261"/>
      <c r="M978" s="262"/>
      <c r="N978" s="263"/>
      <c r="O978" s="263"/>
      <c r="P978" s="263"/>
      <c r="Q978" s="263"/>
      <c r="R978" s="263"/>
      <c r="S978" s="263"/>
      <c r="T978" s="26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65" t="s">
        <v>159</v>
      </c>
      <c r="AU978" s="265" t="s">
        <v>87</v>
      </c>
      <c r="AV978" s="14" t="s">
        <v>87</v>
      </c>
      <c r="AW978" s="14" t="s">
        <v>33</v>
      </c>
      <c r="AX978" s="14" t="s">
        <v>77</v>
      </c>
      <c r="AY978" s="265" t="s">
        <v>148</v>
      </c>
    </row>
    <row r="979" s="13" customFormat="1">
      <c r="A979" s="13"/>
      <c r="B979" s="245"/>
      <c r="C979" s="246"/>
      <c r="D979" s="240" t="s">
        <v>159</v>
      </c>
      <c r="E979" s="247" t="s">
        <v>1</v>
      </c>
      <c r="F979" s="248" t="s">
        <v>184</v>
      </c>
      <c r="G979" s="246"/>
      <c r="H979" s="247" t="s">
        <v>1</v>
      </c>
      <c r="I979" s="249"/>
      <c r="J979" s="246"/>
      <c r="K979" s="246"/>
      <c r="L979" s="250"/>
      <c r="M979" s="251"/>
      <c r="N979" s="252"/>
      <c r="O979" s="252"/>
      <c r="P979" s="252"/>
      <c r="Q979" s="252"/>
      <c r="R979" s="252"/>
      <c r="S979" s="252"/>
      <c r="T979" s="25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54" t="s">
        <v>159</v>
      </c>
      <c r="AU979" s="254" t="s">
        <v>87</v>
      </c>
      <c r="AV979" s="13" t="s">
        <v>85</v>
      </c>
      <c r="AW979" s="13" t="s">
        <v>33</v>
      </c>
      <c r="AX979" s="13" t="s">
        <v>77</v>
      </c>
      <c r="AY979" s="254" t="s">
        <v>148</v>
      </c>
    </row>
    <row r="980" s="14" customFormat="1">
      <c r="A980" s="14"/>
      <c r="B980" s="255"/>
      <c r="C980" s="256"/>
      <c r="D980" s="240" t="s">
        <v>159</v>
      </c>
      <c r="E980" s="257" t="s">
        <v>1</v>
      </c>
      <c r="F980" s="258" t="s">
        <v>1747</v>
      </c>
      <c r="G980" s="256"/>
      <c r="H980" s="259">
        <v>1.3300000000000001</v>
      </c>
      <c r="I980" s="260"/>
      <c r="J980" s="256"/>
      <c r="K980" s="256"/>
      <c r="L980" s="261"/>
      <c r="M980" s="262"/>
      <c r="N980" s="263"/>
      <c r="O980" s="263"/>
      <c r="P980" s="263"/>
      <c r="Q980" s="263"/>
      <c r="R980" s="263"/>
      <c r="S980" s="263"/>
      <c r="T980" s="26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65" t="s">
        <v>159</v>
      </c>
      <c r="AU980" s="265" t="s">
        <v>87</v>
      </c>
      <c r="AV980" s="14" t="s">
        <v>87</v>
      </c>
      <c r="AW980" s="14" t="s">
        <v>33</v>
      </c>
      <c r="AX980" s="14" t="s">
        <v>77</v>
      </c>
      <c r="AY980" s="265" t="s">
        <v>148</v>
      </c>
    </row>
    <row r="981" s="16" customFormat="1">
      <c r="A981" s="16"/>
      <c r="B981" s="277"/>
      <c r="C981" s="278"/>
      <c r="D981" s="240" t="s">
        <v>159</v>
      </c>
      <c r="E981" s="279" t="s">
        <v>1</v>
      </c>
      <c r="F981" s="280" t="s">
        <v>185</v>
      </c>
      <c r="G981" s="278"/>
      <c r="H981" s="281">
        <v>213</v>
      </c>
      <c r="I981" s="282"/>
      <c r="J981" s="278"/>
      <c r="K981" s="278"/>
      <c r="L981" s="283"/>
      <c r="M981" s="284"/>
      <c r="N981" s="285"/>
      <c r="O981" s="285"/>
      <c r="P981" s="285"/>
      <c r="Q981" s="285"/>
      <c r="R981" s="285"/>
      <c r="S981" s="285"/>
      <c r="T981" s="28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T981" s="287" t="s">
        <v>159</v>
      </c>
      <c r="AU981" s="287" t="s">
        <v>87</v>
      </c>
      <c r="AV981" s="16" t="s">
        <v>155</v>
      </c>
      <c r="AW981" s="16" t="s">
        <v>33</v>
      </c>
      <c r="AX981" s="16" t="s">
        <v>85</v>
      </c>
      <c r="AY981" s="287" t="s">
        <v>148</v>
      </c>
    </row>
    <row r="982" s="2" customFormat="1" ht="24.15" customHeight="1">
      <c r="A982" s="39"/>
      <c r="B982" s="40"/>
      <c r="C982" s="227" t="s">
        <v>699</v>
      </c>
      <c r="D982" s="227" t="s">
        <v>150</v>
      </c>
      <c r="E982" s="228" t="s">
        <v>612</v>
      </c>
      <c r="F982" s="229" t="s">
        <v>1791</v>
      </c>
      <c r="G982" s="230" t="s">
        <v>552</v>
      </c>
      <c r="H982" s="231">
        <v>48</v>
      </c>
      <c r="I982" s="232"/>
      <c r="J982" s="233">
        <f>ROUND(I982*H982,2)</f>
        <v>0</v>
      </c>
      <c r="K982" s="229" t="s">
        <v>154</v>
      </c>
      <c r="L982" s="45"/>
      <c r="M982" s="234" t="s">
        <v>1</v>
      </c>
      <c r="N982" s="235" t="s">
        <v>42</v>
      </c>
      <c r="O982" s="92"/>
      <c r="P982" s="236">
        <f>O982*H982</f>
        <v>0</v>
      </c>
      <c r="Q982" s="236">
        <v>0.45937</v>
      </c>
      <c r="R982" s="236">
        <f>Q982*H982</f>
        <v>22.049759999999999</v>
      </c>
      <c r="S982" s="236">
        <v>0</v>
      </c>
      <c r="T982" s="237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38" t="s">
        <v>155</v>
      </c>
      <c r="AT982" s="238" t="s">
        <v>150</v>
      </c>
      <c r="AU982" s="238" t="s">
        <v>87</v>
      </c>
      <c r="AY982" s="18" t="s">
        <v>148</v>
      </c>
      <c r="BE982" s="239">
        <f>IF(N982="základní",J982,0)</f>
        <v>0</v>
      </c>
      <c r="BF982" s="239">
        <f>IF(N982="snížená",J982,0)</f>
        <v>0</v>
      </c>
      <c r="BG982" s="239">
        <f>IF(N982="zákl. přenesená",J982,0)</f>
        <v>0</v>
      </c>
      <c r="BH982" s="239">
        <f>IF(N982="sníž. přenesená",J982,0)</f>
        <v>0</v>
      </c>
      <c r="BI982" s="239">
        <f>IF(N982="nulová",J982,0)</f>
        <v>0</v>
      </c>
      <c r="BJ982" s="18" t="s">
        <v>85</v>
      </c>
      <c r="BK982" s="239">
        <f>ROUND(I982*H982,2)</f>
        <v>0</v>
      </c>
      <c r="BL982" s="18" t="s">
        <v>155</v>
      </c>
      <c r="BM982" s="238" t="s">
        <v>1792</v>
      </c>
    </row>
    <row r="983" s="13" customFormat="1">
      <c r="A983" s="13"/>
      <c r="B983" s="245"/>
      <c r="C983" s="246"/>
      <c r="D983" s="240" t="s">
        <v>159</v>
      </c>
      <c r="E983" s="247" t="s">
        <v>1</v>
      </c>
      <c r="F983" s="248" t="s">
        <v>178</v>
      </c>
      <c r="G983" s="246"/>
      <c r="H983" s="247" t="s">
        <v>1</v>
      </c>
      <c r="I983" s="249"/>
      <c r="J983" s="246"/>
      <c r="K983" s="246"/>
      <c r="L983" s="250"/>
      <c r="M983" s="251"/>
      <c r="N983" s="252"/>
      <c r="O983" s="252"/>
      <c r="P983" s="252"/>
      <c r="Q983" s="252"/>
      <c r="R983" s="252"/>
      <c r="S983" s="252"/>
      <c r="T983" s="25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4" t="s">
        <v>159</v>
      </c>
      <c r="AU983" s="254" t="s">
        <v>87</v>
      </c>
      <c r="AV983" s="13" t="s">
        <v>85</v>
      </c>
      <c r="AW983" s="13" t="s">
        <v>33</v>
      </c>
      <c r="AX983" s="13" t="s">
        <v>77</v>
      </c>
      <c r="AY983" s="254" t="s">
        <v>148</v>
      </c>
    </row>
    <row r="984" s="14" customFormat="1">
      <c r="A984" s="14"/>
      <c r="B984" s="255"/>
      <c r="C984" s="256"/>
      <c r="D984" s="240" t="s">
        <v>159</v>
      </c>
      <c r="E984" s="257" t="s">
        <v>1</v>
      </c>
      <c r="F984" s="258" t="s">
        <v>1793</v>
      </c>
      <c r="G984" s="256"/>
      <c r="H984" s="259">
        <v>14</v>
      </c>
      <c r="I984" s="260"/>
      <c r="J984" s="256"/>
      <c r="K984" s="256"/>
      <c r="L984" s="261"/>
      <c r="M984" s="262"/>
      <c r="N984" s="263"/>
      <c r="O984" s="263"/>
      <c r="P984" s="263"/>
      <c r="Q984" s="263"/>
      <c r="R984" s="263"/>
      <c r="S984" s="263"/>
      <c r="T984" s="26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65" t="s">
        <v>159</v>
      </c>
      <c r="AU984" s="265" t="s">
        <v>87</v>
      </c>
      <c r="AV984" s="14" t="s">
        <v>87</v>
      </c>
      <c r="AW984" s="14" t="s">
        <v>33</v>
      </c>
      <c r="AX984" s="14" t="s">
        <v>77</v>
      </c>
      <c r="AY984" s="265" t="s">
        <v>148</v>
      </c>
    </row>
    <row r="985" s="13" customFormat="1">
      <c r="A985" s="13"/>
      <c r="B985" s="245"/>
      <c r="C985" s="246"/>
      <c r="D985" s="240" t="s">
        <v>159</v>
      </c>
      <c r="E985" s="247" t="s">
        <v>1</v>
      </c>
      <c r="F985" s="248" t="s">
        <v>181</v>
      </c>
      <c r="G985" s="246"/>
      <c r="H985" s="247" t="s">
        <v>1</v>
      </c>
      <c r="I985" s="249"/>
      <c r="J985" s="246"/>
      <c r="K985" s="246"/>
      <c r="L985" s="250"/>
      <c r="M985" s="251"/>
      <c r="N985" s="252"/>
      <c r="O985" s="252"/>
      <c r="P985" s="252"/>
      <c r="Q985" s="252"/>
      <c r="R985" s="252"/>
      <c r="S985" s="252"/>
      <c r="T985" s="25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54" t="s">
        <v>159</v>
      </c>
      <c r="AU985" s="254" t="s">
        <v>87</v>
      </c>
      <c r="AV985" s="13" t="s">
        <v>85</v>
      </c>
      <c r="AW985" s="13" t="s">
        <v>33</v>
      </c>
      <c r="AX985" s="13" t="s">
        <v>77</v>
      </c>
      <c r="AY985" s="254" t="s">
        <v>148</v>
      </c>
    </row>
    <row r="986" s="14" customFormat="1">
      <c r="A986" s="14"/>
      <c r="B986" s="255"/>
      <c r="C986" s="256"/>
      <c r="D986" s="240" t="s">
        <v>159</v>
      </c>
      <c r="E986" s="257" t="s">
        <v>1</v>
      </c>
      <c r="F986" s="258" t="s">
        <v>1794</v>
      </c>
      <c r="G986" s="256"/>
      <c r="H986" s="259">
        <v>10</v>
      </c>
      <c r="I986" s="260"/>
      <c r="J986" s="256"/>
      <c r="K986" s="256"/>
      <c r="L986" s="261"/>
      <c r="M986" s="262"/>
      <c r="N986" s="263"/>
      <c r="O986" s="263"/>
      <c r="P986" s="263"/>
      <c r="Q986" s="263"/>
      <c r="R986" s="263"/>
      <c r="S986" s="263"/>
      <c r="T986" s="26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5" t="s">
        <v>159</v>
      </c>
      <c r="AU986" s="265" t="s">
        <v>87</v>
      </c>
      <c r="AV986" s="14" t="s">
        <v>87</v>
      </c>
      <c r="AW986" s="14" t="s">
        <v>33</v>
      </c>
      <c r="AX986" s="14" t="s">
        <v>77</v>
      </c>
      <c r="AY986" s="265" t="s">
        <v>148</v>
      </c>
    </row>
    <row r="987" s="13" customFormat="1">
      <c r="A987" s="13"/>
      <c r="B987" s="245"/>
      <c r="C987" s="246"/>
      <c r="D987" s="240" t="s">
        <v>159</v>
      </c>
      <c r="E987" s="247" t="s">
        <v>1</v>
      </c>
      <c r="F987" s="248" t="s">
        <v>184</v>
      </c>
      <c r="G987" s="246"/>
      <c r="H987" s="247" t="s">
        <v>1</v>
      </c>
      <c r="I987" s="249"/>
      <c r="J987" s="246"/>
      <c r="K987" s="246"/>
      <c r="L987" s="250"/>
      <c r="M987" s="251"/>
      <c r="N987" s="252"/>
      <c r="O987" s="252"/>
      <c r="P987" s="252"/>
      <c r="Q987" s="252"/>
      <c r="R987" s="252"/>
      <c r="S987" s="252"/>
      <c r="T987" s="25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54" t="s">
        <v>159</v>
      </c>
      <c r="AU987" s="254" t="s">
        <v>87</v>
      </c>
      <c r="AV987" s="13" t="s">
        <v>85</v>
      </c>
      <c r="AW987" s="13" t="s">
        <v>33</v>
      </c>
      <c r="AX987" s="13" t="s">
        <v>77</v>
      </c>
      <c r="AY987" s="254" t="s">
        <v>148</v>
      </c>
    </row>
    <row r="988" s="14" customFormat="1">
      <c r="A988" s="14"/>
      <c r="B988" s="255"/>
      <c r="C988" s="256"/>
      <c r="D988" s="240" t="s">
        <v>159</v>
      </c>
      <c r="E988" s="257" t="s">
        <v>1</v>
      </c>
      <c r="F988" s="258" t="s">
        <v>1795</v>
      </c>
      <c r="G988" s="256"/>
      <c r="H988" s="259">
        <v>2</v>
      </c>
      <c r="I988" s="260"/>
      <c r="J988" s="256"/>
      <c r="K988" s="256"/>
      <c r="L988" s="261"/>
      <c r="M988" s="262"/>
      <c r="N988" s="263"/>
      <c r="O988" s="263"/>
      <c r="P988" s="263"/>
      <c r="Q988" s="263"/>
      <c r="R988" s="263"/>
      <c r="S988" s="263"/>
      <c r="T988" s="26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5" t="s">
        <v>159</v>
      </c>
      <c r="AU988" s="265" t="s">
        <v>87</v>
      </c>
      <c r="AV988" s="14" t="s">
        <v>87</v>
      </c>
      <c r="AW988" s="14" t="s">
        <v>33</v>
      </c>
      <c r="AX988" s="14" t="s">
        <v>77</v>
      </c>
      <c r="AY988" s="265" t="s">
        <v>148</v>
      </c>
    </row>
    <row r="989" s="13" customFormat="1">
      <c r="A989" s="13"/>
      <c r="B989" s="245"/>
      <c r="C989" s="246"/>
      <c r="D989" s="240" t="s">
        <v>159</v>
      </c>
      <c r="E989" s="247" t="s">
        <v>1</v>
      </c>
      <c r="F989" s="248" t="s">
        <v>178</v>
      </c>
      <c r="G989" s="246"/>
      <c r="H989" s="247" t="s">
        <v>1</v>
      </c>
      <c r="I989" s="249"/>
      <c r="J989" s="246"/>
      <c r="K989" s="246"/>
      <c r="L989" s="250"/>
      <c r="M989" s="251"/>
      <c r="N989" s="252"/>
      <c r="O989" s="252"/>
      <c r="P989" s="252"/>
      <c r="Q989" s="252"/>
      <c r="R989" s="252"/>
      <c r="S989" s="252"/>
      <c r="T989" s="25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4" t="s">
        <v>159</v>
      </c>
      <c r="AU989" s="254" t="s">
        <v>87</v>
      </c>
      <c r="AV989" s="13" t="s">
        <v>85</v>
      </c>
      <c r="AW989" s="13" t="s">
        <v>33</v>
      </c>
      <c r="AX989" s="13" t="s">
        <v>77</v>
      </c>
      <c r="AY989" s="254" t="s">
        <v>148</v>
      </c>
    </row>
    <row r="990" s="14" customFormat="1">
      <c r="A990" s="14"/>
      <c r="B990" s="255"/>
      <c r="C990" s="256"/>
      <c r="D990" s="240" t="s">
        <v>159</v>
      </c>
      <c r="E990" s="257" t="s">
        <v>1</v>
      </c>
      <c r="F990" s="258" t="s">
        <v>1789</v>
      </c>
      <c r="G990" s="256"/>
      <c r="H990" s="259">
        <v>12</v>
      </c>
      <c r="I990" s="260"/>
      <c r="J990" s="256"/>
      <c r="K990" s="256"/>
      <c r="L990" s="261"/>
      <c r="M990" s="262"/>
      <c r="N990" s="263"/>
      <c r="O990" s="263"/>
      <c r="P990" s="263"/>
      <c r="Q990" s="263"/>
      <c r="R990" s="263"/>
      <c r="S990" s="263"/>
      <c r="T990" s="26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5" t="s">
        <v>159</v>
      </c>
      <c r="AU990" s="265" t="s">
        <v>87</v>
      </c>
      <c r="AV990" s="14" t="s">
        <v>87</v>
      </c>
      <c r="AW990" s="14" t="s">
        <v>33</v>
      </c>
      <c r="AX990" s="14" t="s">
        <v>77</v>
      </c>
      <c r="AY990" s="265" t="s">
        <v>148</v>
      </c>
    </row>
    <row r="991" s="13" customFormat="1">
      <c r="A991" s="13"/>
      <c r="B991" s="245"/>
      <c r="C991" s="246"/>
      <c r="D991" s="240" t="s">
        <v>159</v>
      </c>
      <c r="E991" s="247" t="s">
        <v>1</v>
      </c>
      <c r="F991" s="248" t="s">
        <v>181</v>
      </c>
      <c r="G991" s="246"/>
      <c r="H991" s="247" t="s">
        <v>1</v>
      </c>
      <c r="I991" s="249"/>
      <c r="J991" s="246"/>
      <c r="K991" s="246"/>
      <c r="L991" s="250"/>
      <c r="M991" s="251"/>
      <c r="N991" s="252"/>
      <c r="O991" s="252"/>
      <c r="P991" s="252"/>
      <c r="Q991" s="252"/>
      <c r="R991" s="252"/>
      <c r="S991" s="252"/>
      <c r="T991" s="25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54" t="s">
        <v>159</v>
      </c>
      <c r="AU991" s="254" t="s">
        <v>87</v>
      </c>
      <c r="AV991" s="13" t="s">
        <v>85</v>
      </c>
      <c r="AW991" s="13" t="s">
        <v>33</v>
      </c>
      <c r="AX991" s="13" t="s">
        <v>77</v>
      </c>
      <c r="AY991" s="254" t="s">
        <v>148</v>
      </c>
    </row>
    <row r="992" s="14" customFormat="1">
      <c r="A992" s="14"/>
      <c r="B992" s="255"/>
      <c r="C992" s="256"/>
      <c r="D992" s="240" t="s">
        <v>159</v>
      </c>
      <c r="E992" s="257" t="s">
        <v>1</v>
      </c>
      <c r="F992" s="258" t="s">
        <v>1782</v>
      </c>
      <c r="G992" s="256"/>
      <c r="H992" s="259">
        <v>9</v>
      </c>
      <c r="I992" s="260"/>
      <c r="J992" s="256"/>
      <c r="K992" s="256"/>
      <c r="L992" s="261"/>
      <c r="M992" s="262"/>
      <c r="N992" s="263"/>
      <c r="O992" s="263"/>
      <c r="P992" s="263"/>
      <c r="Q992" s="263"/>
      <c r="R992" s="263"/>
      <c r="S992" s="263"/>
      <c r="T992" s="26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65" t="s">
        <v>159</v>
      </c>
      <c r="AU992" s="265" t="s">
        <v>87</v>
      </c>
      <c r="AV992" s="14" t="s">
        <v>87</v>
      </c>
      <c r="AW992" s="14" t="s">
        <v>33</v>
      </c>
      <c r="AX992" s="14" t="s">
        <v>77</v>
      </c>
      <c r="AY992" s="265" t="s">
        <v>148</v>
      </c>
    </row>
    <row r="993" s="13" customFormat="1">
      <c r="A993" s="13"/>
      <c r="B993" s="245"/>
      <c r="C993" s="246"/>
      <c r="D993" s="240" t="s">
        <v>159</v>
      </c>
      <c r="E993" s="247" t="s">
        <v>1</v>
      </c>
      <c r="F993" s="248" t="s">
        <v>184</v>
      </c>
      <c r="G993" s="246"/>
      <c r="H993" s="247" t="s">
        <v>1</v>
      </c>
      <c r="I993" s="249"/>
      <c r="J993" s="246"/>
      <c r="K993" s="246"/>
      <c r="L993" s="250"/>
      <c r="M993" s="251"/>
      <c r="N993" s="252"/>
      <c r="O993" s="252"/>
      <c r="P993" s="252"/>
      <c r="Q993" s="252"/>
      <c r="R993" s="252"/>
      <c r="S993" s="252"/>
      <c r="T993" s="25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54" t="s">
        <v>159</v>
      </c>
      <c r="AU993" s="254" t="s">
        <v>87</v>
      </c>
      <c r="AV993" s="13" t="s">
        <v>85</v>
      </c>
      <c r="AW993" s="13" t="s">
        <v>33</v>
      </c>
      <c r="AX993" s="13" t="s">
        <v>77</v>
      </c>
      <c r="AY993" s="254" t="s">
        <v>148</v>
      </c>
    </row>
    <row r="994" s="14" customFormat="1">
      <c r="A994" s="14"/>
      <c r="B994" s="255"/>
      <c r="C994" s="256"/>
      <c r="D994" s="240" t="s">
        <v>159</v>
      </c>
      <c r="E994" s="257" t="s">
        <v>1</v>
      </c>
      <c r="F994" s="258" t="s">
        <v>1781</v>
      </c>
      <c r="G994" s="256"/>
      <c r="H994" s="259">
        <v>1</v>
      </c>
      <c r="I994" s="260"/>
      <c r="J994" s="256"/>
      <c r="K994" s="256"/>
      <c r="L994" s="261"/>
      <c r="M994" s="262"/>
      <c r="N994" s="263"/>
      <c r="O994" s="263"/>
      <c r="P994" s="263"/>
      <c r="Q994" s="263"/>
      <c r="R994" s="263"/>
      <c r="S994" s="263"/>
      <c r="T994" s="26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65" t="s">
        <v>159</v>
      </c>
      <c r="AU994" s="265" t="s">
        <v>87</v>
      </c>
      <c r="AV994" s="14" t="s">
        <v>87</v>
      </c>
      <c r="AW994" s="14" t="s">
        <v>33</v>
      </c>
      <c r="AX994" s="14" t="s">
        <v>77</v>
      </c>
      <c r="AY994" s="265" t="s">
        <v>148</v>
      </c>
    </row>
    <row r="995" s="16" customFormat="1">
      <c r="A995" s="16"/>
      <c r="B995" s="277"/>
      <c r="C995" s="278"/>
      <c r="D995" s="240" t="s">
        <v>159</v>
      </c>
      <c r="E995" s="279" t="s">
        <v>1</v>
      </c>
      <c r="F995" s="280" t="s">
        <v>185</v>
      </c>
      <c r="G995" s="278"/>
      <c r="H995" s="281">
        <v>48</v>
      </c>
      <c r="I995" s="282"/>
      <c r="J995" s="278"/>
      <c r="K995" s="278"/>
      <c r="L995" s="283"/>
      <c r="M995" s="284"/>
      <c r="N995" s="285"/>
      <c r="O995" s="285"/>
      <c r="P995" s="285"/>
      <c r="Q995" s="285"/>
      <c r="R995" s="285"/>
      <c r="S995" s="285"/>
      <c r="T995" s="28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T995" s="287" t="s">
        <v>159</v>
      </c>
      <c r="AU995" s="287" t="s">
        <v>87</v>
      </c>
      <c r="AV995" s="16" t="s">
        <v>155</v>
      </c>
      <c r="AW995" s="16" t="s">
        <v>33</v>
      </c>
      <c r="AX995" s="16" t="s">
        <v>85</v>
      </c>
      <c r="AY995" s="287" t="s">
        <v>148</v>
      </c>
    </row>
    <row r="996" s="2" customFormat="1" ht="16.5" customHeight="1">
      <c r="A996" s="39"/>
      <c r="B996" s="40"/>
      <c r="C996" s="227" t="s">
        <v>704</v>
      </c>
      <c r="D996" s="227" t="s">
        <v>150</v>
      </c>
      <c r="E996" s="228" t="s">
        <v>1796</v>
      </c>
      <c r="F996" s="229" t="s">
        <v>1797</v>
      </c>
      <c r="G996" s="230" t="s">
        <v>176</v>
      </c>
      <c r="H996" s="231">
        <v>213</v>
      </c>
      <c r="I996" s="232"/>
      <c r="J996" s="233">
        <f>ROUND(I996*H996,2)</f>
        <v>0</v>
      </c>
      <c r="K996" s="229" t="s">
        <v>1</v>
      </c>
      <c r="L996" s="45"/>
      <c r="M996" s="234" t="s">
        <v>1</v>
      </c>
      <c r="N996" s="235" t="s">
        <v>42</v>
      </c>
      <c r="O996" s="92"/>
      <c r="P996" s="236">
        <f>O996*H996</f>
        <v>0</v>
      </c>
      <c r="Q996" s="236">
        <v>0</v>
      </c>
      <c r="R996" s="236">
        <f>Q996*H996</f>
        <v>0</v>
      </c>
      <c r="S996" s="236">
        <v>0</v>
      </c>
      <c r="T996" s="237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38" t="s">
        <v>155</v>
      </c>
      <c r="AT996" s="238" t="s">
        <v>150</v>
      </c>
      <c r="AU996" s="238" t="s">
        <v>87</v>
      </c>
      <c r="AY996" s="18" t="s">
        <v>148</v>
      </c>
      <c r="BE996" s="239">
        <f>IF(N996="základní",J996,0)</f>
        <v>0</v>
      </c>
      <c r="BF996" s="239">
        <f>IF(N996="snížená",J996,0)</f>
        <v>0</v>
      </c>
      <c r="BG996" s="239">
        <f>IF(N996="zákl. přenesená",J996,0)</f>
        <v>0</v>
      </c>
      <c r="BH996" s="239">
        <f>IF(N996="sníž. přenesená",J996,0)</f>
        <v>0</v>
      </c>
      <c r="BI996" s="239">
        <f>IF(N996="nulová",J996,0)</f>
        <v>0</v>
      </c>
      <c r="BJ996" s="18" t="s">
        <v>85</v>
      </c>
      <c r="BK996" s="239">
        <f>ROUND(I996*H996,2)</f>
        <v>0</v>
      </c>
      <c r="BL996" s="18" t="s">
        <v>155</v>
      </c>
      <c r="BM996" s="238" t="s">
        <v>1798</v>
      </c>
    </row>
    <row r="997" s="13" customFormat="1">
      <c r="A997" s="13"/>
      <c r="B997" s="245"/>
      <c r="C997" s="246"/>
      <c r="D997" s="240" t="s">
        <v>159</v>
      </c>
      <c r="E997" s="247" t="s">
        <v>1</v>
      </c>
      <c r="F997" s="248" t="s">
        <v>178</v>
      </c>
      <c r="G997" s="246"/>
      <c r="H997" s="247" t="s">
        <v>1</v>
      </c>
      <c r="I997" s="249"/>
      <c r="J997" s="246"/>
      <c r="K997" s="246"/>
      <c r="L997" s="250"/>
      <c r="M997" s="251"/>
      <c r="N997" s="252"/>
      <c r="O997" s="252"/>
      <c r="P997" s="252"/>
      <c r="Q997" s="252"/>
      <c r="R997" s="252"/>
      <c r="S997" s="252"/>
      <c r="T997" s="25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54" t="s">
        <v>159</v>
      </c>
      <c r="AU997" s="254" t="s">
        <v>87</v>
      </c>
      <c r="AV997" s="13" t="s">
        <v>85</v>
      </c>
      <c r="AW997" s="13" t="s">
        <v>33</v>
      </c>
      <c r="AX997" s="13" t="s">
        <v>77</v>
      </c>
      <c r="AY997" s="254" t="s">
        <v>148</v>
      </c>
    </row>
    <row r="998" s="14" customFormat="1">
      <c r="A998" s="14"/>
      <c r="B998" s="255"/>
      <c r="C998" s="256"/>
      <c r="D998" s="240" t="s">
        <v>159</v>
      </c>
      <c r="E998" s="257" t="s">
        <v>1</v>
      </c>
      <c r="F998" s="258" t="s">
        <v>1628</v>
      </c>
      <c r="G998" s="256"/>
      <c r="H998" s="259">
        <v>65.769999999999996</v>
      </c>
      <c r="I998" s="260"/>
      <c r="J998" s="256"/>
      <c r="K998" s="256"/>
      <c r="L998" s="261"/>
      <c r="M998" s="262"/>
      <c r="N998" s="263"/>
      <c r="O998" s="263"/>
      <c r="P998" s="263"/>
      <c r="Q998" s="263"/>
      <c r="R998" s="263"/>
      <c r="S998" s="263"/>
      <c r="T998" s="26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65" t="s">
        <v>159</v>
      </c>
      <c r="AU998" s="265" t="s">
        <v>87</v>
      </c>
      <c r="AV998" s="14" t="s">
        <v>87</v>
      </c>
      <c r="AW998" s="14" t="s">
        <v>33</v>
      </c>
      <c r="AX998" s="14" t="s">
        <v>77</v>
      </c>
      <c r="AY998" s="265" t="s">
        <v>148</v>
      </c>
    </row>
    <row r="999" s="13" customFormat="1">
      <c r="A999" s="13"/>
      <c r="B999" s="245"/>
      <c r="C999" s="246"/>
      <c r="D999" s="240" t="s">
        <v>159</v>
      </c>
      <c r="E999" s="247" t="s">
        <v>1</v>
      </c>
      <c r="F999" s="248" t="s">
        <v>181</v>
      </c>
      <c r="G999" s="246"/>
      <c r="H999" s="247" t="s">
        <v>1</v>
      </c>
      <c r="I999" s="249"/>
      <c r="J999" s="246"/>
      <c r="K999" s="246"/>
      <c r="L999" s="250"/>
      <c r="M999" s="251"/>
      <c r="N999" s="252"/>
      <c r="O999" s="252"/>
      <c r="P999" s="252"/>
      <c r="Q999" s="252"/>
      <c r="R999" s="252"/>
      <c r="S999" s="252"/>
      <c r="T999" s="25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4" t="s">
        <v>159</v>
      </c>
      <c r="AU999" s="254" t="s">
        <v>87</v>
      </c>
      <c r="AV999" s="13" t="s">
        <v>85</v>
      </c>
      <c r="AW999" s="13" t="s">
        <v>33</v>
      </c>
      <c r="AX999" s="13" t="s">
        <v>77</v>
      </c>
      <c r="AY999" s="254" t="s">
        <v>148</v>
      </c>
    </row>
    <row r="1000" s="14" customFormat="1">
      <c r="A1000" s="14"/>
      <c r="B1000" s="255"/>
      <c r="C1000" s="256"/>
      <c r="D1000" s="240" t="s">
        <v>159</v>
      </c>
      <c r="E1000" s="257" t="s">
        <v>1</v>
      </c>
      <c r="F1000" s="258" t="s">
        <v>1629</v>
      </c>
      <c r="G1000" s="256"/>
      <c r="H1000" s="259">
        <v>54.310000000000002</v>
      </c>
      <c r="I1000" s="260"/>
      <c r="J1000" s="256"/>
      <c r="K1000" s="256"/>
      <c r="L1000" s="261"/>
      <c r="M1000" s="262"/>
      <c r="N1000" s="263"/>
      <c r="O1000" s="263"/>
      <c r="P1000" s="263"/>
      <c r="Q1000" s="263"/>
      <c r="R1000" s="263"/>
      <c r="S1000" s="263"/>
      <c r="T1000" s="26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5" t="s">
        <v>159</v>
      </c>
      <c r="AU1000" s="265" t="s">
        <v>87</v>
      </c>
      <c r="AV1000" s="14" t="s">
        <v>87</v>
      </c>
      <c r="AW1000" s="14" t="s">
        <v>33</v>
      </c>
      <c r="AX1000" s="14" t="s">
        <v>77</v>
      </c>
      <c r="AY1000" s="265" t="s">
        <v>148</v>
      </c>
    </row>
    <row r="1001" s="13" customFormat="1">
      <c r="A1001" s="13"/>
      <c r="B1001" s="245"/>
      <c r="C1001" s="246"/>
      <c r="D1001" s="240" t="s">
        <v>159</v>
      </c>
      <c r="E1001" s="247" t="s">
        <v>1</v>
      </c>
      <c r="F1001" s="248" t="s">
        <v>184</v>
      </c>
      <c r="G1001" s="246"/>
      <c r="H1001" s="247" t="s">
        <v>1</v>
      </c>
      <c r="I1001" s="249"/>
      <c r="J1001" s="246"/>
      <c r="K1001" s="246"/>
      <c r="L1001" s="250"/>
      <c r="M1001" s="251"/>
      <c r="N1001" s="252"/>
      <c r="O1001" s="252"/>
      <c r="P1001" s="252"/>
      <c r="Q1001" s="252"/>
      <c r="R1001" s="252"/>
      <c r="S1001" s="252"/>
      <c r="T1001" s="25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4" t="s">
        <v>159</v>
      </c>
      <c r="AU1001" s="254" t="s">
        <v>87</v>
      </c>
      <c r="AV1001" s="13" t="s">
        <v>85</v>
      </c>
      <c r="AW1001" s="13" t="s">
        <v>33</v>
      </c>
      <c r="AX1001" s="13" t="s">
        <v>77</v>
      </c>
      <c r="AY1001" s="254" t="s">
        <v>148</v>
      </c>
    </row>
    <row r="1002" s="14" customFormat="1">
      <c r="A1002" s="14"/>
      <c r="B1002" s="255"/>
      <c r="C1002" s="256"/>
      <c r="D1002" s="240" t="s">
        <v>159</v>
      </c>
      <c r="E1002" s="257" t="s">
        <v>1</v>
      </c>
      <c r="F1002" s="258" t="s">
        <v>1630</v>
      </c>
      <c r="G1002" s="256"/>
      <c r="H1002" s="259">
        <v>8.1400000000000006</v>
      </c>
      <c r="I1002" s="260"/>
      <c r="J1002" s="256"/>
      <c r="K1002" s="256"/>
      <c r="L1002" s="261"/>
      <c r="M1002" s="262"/>
      <c r="N1002" s="263"/>
      <c r="O1002" s="263"/>
      <c r="P1002" s="263"/>
      <c r="Q1002" s="263"/>
      <c r="R1002" s="263"/>
      <c r="S1002" s="263"/>
      <c r="T1002" s="26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5" t="s">
        <v>159</v>
      </c>
      <c r="AU1002" s="265" t="s">
        <v>87</v>
      </c>
      <c r="AV1002" s="14" t="s">
        <v>87</v>
      </c>
      <c r="AW1002" s="14" t="s">
        <v>33</v>
      </c>
      <c r="AX1002" s="14" t="s">
        <v>77</v>
      </c>
      <c r="AY1002" s="265" t="s">
        <v>148</v>
      </c>
    </row>
    <row r="1003" s="13" customFormat="1">
      <c r="A1003" s="13"/>
      <c r="B1003" s="245"/>
      <c r="C1003" s="246"/>
      <c r="D1003" s="240" t="s">
        <v>159</v>
      </c>
      <c r="E1003" s="247" t="s">
        <v>1</v>
      </c>
      <c r="F1003" s="248" t="s">
        <v>178</v>
      </c>
      <c r="G1003" s="246"/>
      <c r="H1003" s="247" t="s">
        <v>1</v>
      </c>
      <c r="I1003" s="249"/>
      <c r="J1003" s="246"/>
      <c r="K1003" s="246"/>
      <c r="L1003" s="250"/>
      <c r="M1003" s="251"/>
      <c r="N1003" s="252"/>
      <c r="O1003" s="252"/>
      <c r="P1003" s="252"/>
      <c r="Q1003" s="252"/>
      <c r="R1003" s="252"/>
      <c r="S1003" s="252"/>
      <c r="T1003" s="25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4" t="s">
        <v>159</v>
      </c>
      <c r="AU1003" s="254" t="s">
        <v>87</v>
      </c>
      <c r="AV1003" s="13" t="s">
        <v>85</v>
      </c>
      <c r="AW1003" s="13" t="s">
        <v>33</v>
      </c>
      <c r="AX1003" s="13" t="s">
        <v>77</v>
      </c>
      <c r="AY1003" s="254" t="s">
        <v>148</v>
      </c>
    </row>
    <row r="1004" s="14" customFormat="1">
      <c r="A1004" s="14"/>
      <c r="B1004" s="255"/>
      <c r="C1004" s="256"/>
      <c r="D1004" s="240" t="s">
        <v>159</v>
      </c>
      <c r="E1004" s="257" t="s">
        <v>1</v>
      </c>
      <c r="F1004" s="258" t="s">
        <v>1745</v>
      </c>
      <c r="G1004" s="256"/>
      <c r="H1004" s="259">
        <v>48.189999999999998</v>
      </c>
      <c r="I1004" s="260"/>
      <c r="J1004" s="256"/>
      <c r="K1004" s="256"/>
      <c r="L1004" s="261"/>
      <c r="M1004" s="262"/>
      <c r="N1004" s="263"/>
      <c r="O1004" s="263"/>
      <c r="P1004" s="263"/>
      <c r="Q1004" s="263"/>
      <c r="R1004" s="263"/>
      <c r="S1004" s="263"/>
      <c r="T1004" s="26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5" t="s">
        <v>159</v>
      </c>
      <c r="AU1004" s="265" t="s">
        <v>87</v>
      </c>
      <c r="AV1004" s="14" t="s">
        <v>87</v>
      </c>
      <c r="AW1004" s="14" t="s">
        <v>33</v>
      </c>
      <c r="AX1004" s="14" t="s">
        <v>77</v>
      </c>
      <c r="AY1004" s="265" t="s">
        <v>148</v>
      </c>
    </row>
    <row r="1005" s="13" customFormat="1">
      <c r="A1005" s="13"/>
      <c r="B1005" s="245"/>
      <c r="C1005" s="246"/>
      <c r="D1005" s="240" t="s">
        <v>159</v>
      </c>
      <c r="E1005" s="247" t="s">
        <v>1</v>
      </c>
      <c r="F1005" s="248" t="s">
        <v>181</v>
      </c>
      <c r="G1005" s="246"/>
      <c r="H1005" s="247" t="s">
        <v>1</v>
      </c>
      <c r="I1005" s="249"/>
      <c r="J1005" s="246"/>
      <c r="K1005" s="246"/>
      <c r="L1005" s="250"/>
      <c r="M1005" s="251"/>
      <c r="N1005" s="252"/>
      <c r="O1005" s="252"/>
      <c r="P1005" s="252"/>
      <c r="Q1005" s="252"/>
      <c r="R1005" s="252"/>
      <c r="S1005" s="252"/>
      <c r="T1005" s="25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4" t="s">
        <v>159</v>
      </c>
      <c r="AU1005" s="254" t="s">
        <v>87</v>
      </c>
      <c r="AV1005" s="13" t="s">
        <v>85</v>
      </c>
      <c r="AW1005" s="13" t="s">
        <v>33</v>
      </c>
      <c r="AX1005" s="13" t="s">
        <v>77</v>
      </c>
      <c r="AY1005" s="254" t="s">
        <v>148</v>
      </c>
    </row>
    <row r="1006" s="14" customFormat="1">
      <c r="A1006" s="14"/>
      <c r="B1006" s="255"/>
      <c r="C1006" s="256"/>
      <c r="D1006" s="240" t="s">
        <v>159</v>
      </c>
      <c r="E1006" s="257" t="s">
        <v>1</v>
      </c>
      <c r="F1006" s="258" t="s">
        <v>1746</v>
      </c>
      <c r="G1006" s="256"/>
      <c r="H1006" s="259">
        <v>35.259999999999998</v>
      </c>
      <c r="I1006" s="260"/>
      <c r="J1006" s="256"/>
      <c r="K1006" s="256"/>
      <c r="L1006" s="261"/>
      <c r="M1006" s="262"/>
      <c r="N1006" s="263"/>
      <c r="O1006" s="263"/>
      <c r="P1006" s="263"/>
      <c r="Q1006" s="263"/>
      <c r="R1006" s="263"/>
      <c r="S1006" s="263"/>
      <c r="T1006" s="26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5" t="s">
        <v>159</v>
      </c>
      <c r="AU1006" s="265" t="s">
        <v>87</v>
      </c>
      <c r="AV1006" s="14" t="s">
        <v>87</v>
      </c>
      <c r="AW1006" s="14" t="s">
        <v>33</v>
      </c>
      <c r="AX1006" s="14" t="s">
        <v>77</v>
      </c>
      <c r="AY1006" s="265" t="s">
        <v>148</v>
      </c>
    </row>
    <row r="1007" s="13" customFormat="1">
      <c r="A1007" s="13"/>
      <c r="B1007" s="245"/>
      <c r="C1007" s="246"/>
      <c r="D1007" s="240" t="s">
        <v>159</v>
      </c>
      <c r="E1007" s="247" t="s">
        <v>1</v>
      </c>
      <c r="F1007" s="248" t="s">
        <v>184</v>
      </c>
      <c r="G1007" s="246"/>
      <c r="H1007" s="247" t="s">
        <v>1</v>
      </c>
      <c r="I1007" s="249"/>
      <c r="J1007" s="246"/>
      <c r="K1007" s="246"/>
      <c r="L1007" s="250"/>
      <c r="M1007" s="251"/>
      <c r="N1007" s="252"/>
      <c r="O1007" s="252"/>
      <c r="P1007" s="252"/>
      <c r="Q1007" s="252"/>
      <c r="R1007" s="252"/>
      <c r="S1007" s="252"/>
      <c r="T1007" s="25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54" t="s">
        <v>159</v>
      </c>
      <c r="AU1007" s="254" t="s">
        <v>87</v>
      </c>
      <c r="AV1007" s="13" t="s">
        <v>85</v>
      </c>
      <c r="AW1007" s="13" t="s">
        <v>33</v>
      </c>
      <c r="AX1007" s="13" t="s">
        <v>77</v>
      </c>
      <c r="AY1007" s="254" t="s">
        <v>148</v>
      </c>
    </row>
    <row r="1008" s="14" customFormat="1">
      <c r="A1008" s="14"/>
      <c r="B1008" s="255"/>
      <c r="C1008" s="256"/>
      <c r="D1008" s="240" t="s">
        <v>159</v>
      </c>
      <c r="E1008" s="257" t="s">
        <v>1</v>
      </c>
      <c r="F1008" s="258" t="s">
        <v>1747</v>
      </c>
      <c r="G1008" s="256"/>
      <c r="H1008" s="259">
        <v>1.3300000000000001</v>
      </c>
      <c r="I1008" s="260"/>
      <c r="J1008" s="256"/>
      <c r="K1008" s="256"/>
      <c r="L1008" s="261"/>
      <c r="M1008" s="262"/>
      <c r="N1008" s="263"/>
      <c r="O1008" s="263"/>
      <c r="P1008" s="263"/>
      <c r="Q1008" s="263"/>
      <c r="R1008" s="263"/>
      <c r="S1008" s="263"/>
      <c r="T1008" s="26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65" t="s">
        <v>159</v>
      </c>
      <c r="AU1008" s="265" t="s">
        <v>87</v>
      </c>
      <c r="AV1008" s="14" t="s">
        <v>87</v>
      </c>
      <c r="AW1008" s="14" t="s">
        <v>33</v>
      </c>
      <c r="AX1008" s="14" t="s">
        <v>77</v>
      </c>
      <c r="AY1008" s="265" t="s">
        <v>148</v>
      </c>
    </row>
    <row r="1009" s="16" customFormat="1">
      <c r="A1009" s="16"/>
      <c r="B1009" s="277"/>
      <c r="C1009" s="278"/>
      <c r="D1009" s="240" t="s">
        <v>159</v>
      </c>
      <c r="E1009" s="279" t="s">
        <v>1</v>
      </c>
      <c r="F1009" s="280" t="s">
        <v>185</v>
      </c>
      <c r="G1009" s="278"/>
      <c r="H1009" s="281">
        <v>213</v>
      </c>
      <c r="I1009" s="282"/>
      <c r="J1009" s="278"/>
      <c r="K1009" s="278"/>
      <c r="L1009" s="283"/>
      <c r="M1009" s="284"/>
      <c r="N1009" s="285"/>
      <c r="O1009" s="285"/>
      <c r="P1009" s="285"/>
      <c r="Q1009" s="285"/>
      <c r="R1009" s="285"/>
      <c r="S1009" s="285"/>
      <c r="T1009" s="28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T1009" s="287" t="s">
        <v>159</v>
      </c>
      <c r="AU1009" s="287" t="s">
        <v>87</v>
      </c>
      <c r="AV1009" s="16" t="s">
        <v>155</v>
      </c>
      <c r="AW1009" s="16" t="s">
        <v>33</v>
      </c>
      <c r="AX1009" s="16" t="s">
        <v>85</v>
      </c>
      <c r="AY1009" s="287" t="s">
        <v>148</v>
      </c>
    </row>
    <row r="1010" s="2" customFormat="1" ht="24.15" customHeight="1">
      <c r="A1010" s="39"/>
      <c r="B1010" s="40"/>
      <c r="C1010" s="227" t="s">
        <v>709</v>
      </c>
      <c r="D1010" s="227" t="s">
        <v>150</v>
      </c>
      <c r="E1010" s="228" t="s">
        <v>1799</v>
      </c>
      <c r="F1010" s="229" t="s">
        <v>1800</v>
      </c>
      <c r="G1010" s="230" t="s">
        <v>204</v>
      </c>
      <c r="H1010" s="231">
        <v>35.393999999999998</v>
      </c>
      <c r="I1010" s="232"/>
      <c r="J1010" s="233">
        <f>ROUND(I1010*H1010,2)</f>
        <v>0</v>
      </c>
      <c r="K1010" s="229" t="s">
        <v>154</v>
      </c>
      <c r="L1010" s="45"/>
      <c r="M1010" s="234" t="s">
        <v>1</v>
      </c>
      <c r="N1010" s="235" t="s">
        <v>42</v>
      </c>
      <c r="O1010" s="92"/>
      <c r="P1010" s="236">
        <f>O1010*H1010</f>
        <v>0</v>
      </c>
      <c r="Q1010" s="236">
        <v>0</v>
      </c>
      <c r="R1010" s="236">
        <f>Q1010*H1010</f>
        <v>0</v>
      </c>
      <c r="S1010" s="236">
        <v>0</v>
      </c>
      <c r="T1010" s="237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8" t="s">
        <v>155</v>
      </c>
      <c r="AT1010" s="238" t="s">
        <v>150</v>
      </c>
      <c r="AU1010" s="238" t="s">
        <v>87</v>
      </c>
      <c r="AY1010" s="18" t="s">
        <v>148</v>
      </c>
      <c r="BE1010" s="239">
        <f>IF(N1010="základní",J1010,0)</f>
        <v>0</v>
      </c>
      <c r="BF1010" s="239">
        <f>IF(N1010="snížená",J1010,0)</f>
        <v>0</v>
      </c>
      <c r="BG1010" s="239">
        <f>IF(N1010="zákl. přenesená",J1010,0)</f>
        <v>0</v>
      </c>
      <c r="BH1010" s="239">
        <f>IF(N1010="sníž. přenesená",J1010,0)</f>
        <v>0</v>
      </c>
      <c r="BI1010" s="239">
        <f>IF(N1010="nulová",J1010,0)</f>
        <v>0</v>
      </c>
      <c r="BJ1010" s="18" t="s">
        <v>85</v>
      </c>
      <c r="BK1010" s="239">
        <f>ROUND(I1010*H1010,2)</f>
        <v>0</v>
      </c>
      <c r="BL1010" s="18" t="s">
        <v>155</v>
      </c>
      <c r="BM1010" s="238" t="s">
        <v>1801</v>
      </c>
    </row>
    <row r="1011" s="13" customFormat="1">
      <c r="A1011" s="13"/>
      <c r="B1011" s="245"/>
      <c r="C1011" s="246"/>
      <c r="D1011" s="240" t="s">
        <v>159</v>
      </c>
      <c r="E1011" s="247" t="s">
        <v>1</v>
      </c>
      <c r="F1011" s="248" t="s">
        <v>178</v>
      </c>
      <c r="G1011" s="246"/>
      <c r="H1011" s="247" t="s">
        <v>1</v>
      </c>
      <c r="I1011" s="249"/>
      <c r="J1011" s="246"/>
      <c r="K1011" s="246"/>
      <c r="L1011" s="250"/>
      <c r="M1011" s="251"/>
      <c r="N1011" s="252"/>
      <c r="O1011" s="252"/>
      <c r="P1011" s="252"/>
      <c r="Q1011" s="252"/>
      <c r="R1011" s="252"/>
      <c r="S1011" s="252"/>
      <c r="T1011" s="25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54" t="s">
        <v>159</v>
      </c>
      <c r="AU1011" s="254" t="s">
        <v>87</v>
      </c>
      <c r="AV1011" s="13" t="s">
        <v>85</v>
      </c>
      <c r="AW1011" s="13" t="s">
        <v>33</v>
      </c>
      <c r="AX1011" s="13" t="s">
        <v>77</v>
      </c>
      <c r="AY1011" s="254" t="s">
        <v>148</v>
      </c>
    </row>
    <row r="1012" s="14" customFormat="1">
      <c r="A1012" s="14"/>
      <c r="B1012" s="255"/>
      <c r="C1012" s="256"/>
      <c r="D1012" s="240" t="s">
        <v>159</v>
      </c>
      <c r="E1012" s="257" t="s">
        <v>1</v>
      </c>
      <c r="F1012" s="258" t="s">
        <v>1802</v>
      </c>
      <c r="G1012" s="256"/>
      <c r="H1012" s="259">
        <v>22.571999999999999</v>
      </c>
      <c r="I1012" s="260"/>
      <c r="J1012" s="256"/>
      <c r="K1012" s="256"/>
      <c r="L1012" s="261"/>
      <c r="M1012" s="262"/>
      <c r="N1012" s="263"/>
      <c r="O1012" s="263"/>
      <c r="P1012" s="263"/>
      <c r="Q1012" s="263"/>
      <c r="R1012" s="263"/>
      <c r="S1012" s="263"/>
      <c r="T1012" s="26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65" t="s">
        <v>159</v>
      </c>
      <c r="AU1012" s="265" t="s">
        <v>87</v>
      </c>
      <c r="AV1012" s="14" t="s">
        <v>87</v>
      </c>
      <c r="AW1012" s="14" t="s">
        <v>33</v>
      </c>
      <c r="AX1012" s="14" t="s">
        <v>77</v>
      </c>
      <c r="AY1012" s="265" t="s">
        <v>148</v>
      </c>
    </row>
    <row r="1013" s="13" customFormat="1">
      <c r="A1013" s="13"/>
      <c r="B1013" s="245"/>
      <c r="C1013" s="246"/>
      <c r="D1013" s="240" t="s">
        <v>159</v>
      </c>
      <c r="E1013" s="247" t="s">
        <v>1</v>
      </c>
      <c r="F1013" s="248" t="s">
        <v>181</v>
      </c>
      <c r="G1013" s="246"/>
      <c r="H1013" s="247" t="s">
        <v>1</v>
      </c>
      <c r="I1013" s="249"/>
      <c r="J1013" s="246"/>
      <c r="K1013" s="246"/>
      <c r="L1013" s="250"/>
      <c r="M1013" s="251"/>
      <c r="N1013" s="252"/>
      <c r="O1013" s="252"/>
      <c r="P1013" s="252"/>
      <c r="Q1013" s="252"/>
      <c r="R1013" s="252"/>
      <c r="S1013" s="252"/>
      <c r="T1013" s="25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4" t="s">
        <v>159</v>
      </c>
      <c r="AU1013" s="254" t="s">
        <v>87</v>
      </c>
      <c r="AV1013" s="13" t="s">
        <v>85</v>
      </c>
      <c r="AW1013" s="13" t="s">
        <v>33</v>
      </c>
      <c r="AX1013" s="13" t="s">
        <v>77</v>
      </c>
      <c r="AY1013" s="254" t="s">
        <v>148</v>
      </c>
    </row>
    <row r="1014" s="14" customFormat="1">
      <c r="A1014" s="14"/>
      <c r="B1014" s="255"/>
      <c r="C1014" s="256"/>
      <c r="D1014" s="240" t="s">
        <v>159</v>
      </c>
      <c r="E1014" s="257" t="s">
        <v>1</v>
      </c>
      <c r="F1014" s="258" t="s">
        <v>1803</v>
      </c>
      <c r="G1014" s="256"/>
      <c r="H1014" s="259">
        <v>18.638999999999999</v>
      </c>
      <c r="I1014" s="260"/>
      <c r="J1014" s="256"/>
      <c r="K1014" s="256"/>
      <c r="L1014" s="261"/>
      <c r="M1014" s="262"/>
      <c r="N1014" s="263"/>
      <c r="O1014" s="263"/>
      <c r="P1014" s="263"/>
      <c r="Q1014" s="263"/>
      <c r="R1014" s="263"/>
      <c r="S1014" s="263"/>
      <c r="T1014" s="26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5" t="s">
        <v>159</v>
      </c>
      <c r="AU1014" s="265" t="s">
        <v>87</v>
      </c>
      <c r="AV1014" s="14" t="s">
        <v>87</v>
      </c>
      <c r="AW1014" s="14" t="s">
        <v>33</v>
      </c>
      <c r="AX1014" s="14" t="s">
        <v>77</v>
      </c>
      <c r="AY1014" s="265" t="s">
        <v>148</v>
      </c>
    </row>
    <row r="1015" s="13" customFormat="1">
      <c r="A1015" s="13"/>
      <c r="B1015" s="245"/>
      <c r="C1015" s="246"/>
      <c r="D1015" s="240" t="s">
        <v>159</v>
      </c>
      <c r="E1015" s="247" t="s">
        <v>1</v>
      </c>
      <c r="F1015" s="248" t="s">
        <v>184</v>
      </c>
      <c r="G1015" s="246"/>
      <c r="H1015" s="247" t="s">
        <v>1</v>
      </c>
      <c r="I1015" s="249"/>
      <c r="J1015" s="246"/>
      <c r="K1015" s="246"/>
      <c r="L1015" s="250"/>
      <c r="M1015" s="251"/>
      <c r="N1015" s="252"/>
      <c r="O1015" s="252"/>
      <c r="P1015" s="252"/>
      <c r="Q1015" s="252"/>
      <c r="R1015" s="252"/>
      <c r="S1015" s="252"/>
      <c r="T1015" s="25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54" t="s">
        <v>159</v>
      </c>
      <c r="AU1015" s="254" t="s">
        <v>87</v>
      </c>
      <c r="AV1015" s="13" t="s">
        <v>85</v>
      </c>
      <c r="AW1015" s="13" t="s">
        <v>33</v>
      </c>
      <c r="AX1015" s="13" t="s">
        <v>77</v>
      </c>
      <c r="AY1015" s="254" t="s">
        <v>148</v>
      </c>
    </row>
    <row r="1016" s="14" customFormat="1">
      <c r="A1016" s="14"/>
      <c r="B1016" s="255"/>
      <c r="C1016" s="256"/>
      <c r="D1016" s="240" t="s">
        <v>159</v>
      </c>
      <c r="E1016" s="257" t="s">
        <v>1</v>
      </c>
      <c r="F1016" s="258" t="s">
        <v>1804</v>
      </c>
      <c r="G1016" s="256"/>
      <c r="H1016" s="259">
        <v>2.794</v>
      </c>
      <c r="I1016" s="260"/>
      <c r="J1016" s="256"/>
      <c r="K1016" s="256"/>
      <c r="L1016" s="261"/>
      <c r="M1016" s="262"/>
      <c r="N1016" s="263"/>
      <c r="O1016" s="263"/>
      <c r="P1016" s="263"/>
      <c r="Q1016" s="263"/>
      <c r="R1016" s="263"/>
      <c r="S1016" s="263"/>
      <c r="T1016" s="26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5" t="s">
        <v>159</v>
      </c>
      <c r="AU1016" s="265" t="s">
        <v>87</v>
      </c>
      <c r="AV1016" s="14" t="s">
        <v>87</v>
      </c>
      <c r="AW1016" s="14" t="s">
        <v>33</v>
      </c>
      <c r="AX1016" s="14" t="s">
        <v>77</v>
      </c>
      <c r="AY1016" s="265" t="s">
        <v>148</v>
      </c>
    </row>
    <row r="1017" s="13" customFormat="1">
      <c r="A1017" s="13"/>
      <c r="B1017" s="245"/>
      <c r="C1017" s="246"/>
      <c r="D1017" s="240" t="s">
        <v>159</v>
      </c>
      <c r="E1017" s="247" t="s">
        <v>1</v>
      </c>
      <c r="F1017" s="248" t="s">
        <v>1805</v>
      </c>
      <c r="G1017" s="246"/>
      <c r="H1017" s="247" t="s">
        <v>1</v>
      </c>
      <c r="I1017" s="249"/>
      <c r="J1017" s="246"/>
      <c r="K1017" s="246"/>
      <c r="L1017" s="250"/>
      <c r="M1017" s="251"/>
      <c r="N1017" s="252"/>
      <c r="O1017" s="252"/>
      <c r="P1017" s="252"/>
      <c r="Q1017" s="252"/>
      <c r="R1017" s="252"/>
      <c r="S1017" s="252"/>
      <c r="T1017" s="25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54" t="s">
        <v>159</v>
      </c>
      <c r="AU1017" s="254" t="s">
        <v>87</v>
      </c>
      <c r="AV1017" s="13" t="s">
        <v>85</v>
      </c>
      <c r="AW1017" s="13" t="s">
        <v>33</v>
      </c>
      <c r="AX1017" s="13" t="s">
        <v>77</v>
      </c>
      <c r="AY1017" s="254" t="s">
        <v>148</v>
      </c>
    </row>
    <row r="1018" s="13" customFormat="1">
      <c r="A1018" s="13"/>
      <c r="B1018" s="245"/>
      <c r="C1018" s="246"/>
      <c r="D1018" s="240" t="s">
        <v>159</v>
      </c>
      <c r="E1018" s="247" t="s">
        <v>1</v>
      </c>
      <c r="F1018" s="248" t="s">
        <v>178</v>
      </c>
      <c r="G1018" s="246"/>
      <c r="H1018" s="247" t="s">
        <v>1</v>
      </c>
      <c r="I1018" s="249"/>
      <c r="J1018" s="246"/>
      <c r="K1018" s="246"/>
      <c r="L1018" s="250"/>
      <c r="M1018" s="251"/>
      <c r="N1018" s="252"/>
      <c r="O1018" s="252"/>
      <c r="P1018" s="252"/>
      <c r="Q1018" s="252"/>
      <c r="R1018" s="252"/>
      <c r="S1018" s="252"/>
      <c r="T1018" s="25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54" t="s">
        <v>159</v>
      </c>
      <c r="AU1018" s="254" t="s">
        <v>87</v>
      </c>
      <c r="AV1018" s="13" t="s">
        <v>85</v>
      </c>
      <c r="AW1018" s="13" t="s">
        <v>33</v>
      </c>
      <c r="AX1018" s="13" t="s">
        <v>77</v>
      </c>
      <c r="AY1018" s="254" t="s">
        <v>148</v>
      </c>
    </row>
    <row r="1019" s="14" customFormat="1">
      <c r="A1019" s="14"/>
      <c r="B1019" s="255"/>
      <c r="C1019" s="256"/>
      <c r="D1019" s="240" t="s">
        <v>159</v>
      </c>
      <c r="E1019" s="257" t="s">
        <v>1</v>
      </c>
      <c r="F1019" s="258" t="s">
        <v>1806</v>
      </c>
      <c r="G1019" s="256"/>
      <c r="H1019" s="259">
        <v>-2.6309999999999998</v>
      </c>
      <c r="I1019" s="260"/>
      <c r="J1019" s="256"/>
      <c r="K1019" s="256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5" t="s">
        <v>159</v>
      </c>
      <c r="AU1019" s="265" t="s">
        <v>87</v>
      </c>
      <c r="AV1019" s="14" t="s">
        <v>87</v>
      </c>
      <c r="AW1019" s="14" t="s">
        <v>33</v>
      </c>
      <c r="AX1019" s="14" t="s">
        <v>77</v>
      </c>
      <c r="AY1019" s="265" t="s">
        <v>148</v>
      </c>
    </row>
    <row r="1020" s="13" customFormat="1">
      <c r="A1020" s="13"/>
      <c r="B1020" s="245"/>
      <c r="C1020" s="246"/>
      <c r="D1020" s="240" t="s">
        <v>159</v>
      </c>
      <c r="E1020" s="247" t="s">
        <v>1</v>
      </c>
      <c r="F1020" s="248" t="s">
        <v>181</v>
      </c>
      <c r="G1020" s="246"/>
      <c r="H1020" s="247" t="s">
        <v>1</v>
      </c>
      <c r="I1020" s="249"/>
      <c r="J1020" s="246"/>
      <c r="K1020" s="246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54" t="s">
        <v>159</v>
      </c>
      <c r="AU1020" s="254" t="s">
        <v>87</v>
      </c>
      <c r="AV1020" s="13" t="s">
        <v>85</v>
      </c>
      <c r="AW1020" s="13" t="s">
        <v>33</v>
      </c>
      <c r="AX1020" s="13" t="s">
        <v>77</v>
      </c>
      <c r="AY1020" s="254" t="s">
        <v>148</v>
      </c>
    </row>
    <row r="1021" s="14" customFormat="1">
      <c r="A1021" s="14"/>
      <c r="B1021" s="255"/>
      <c r="C1021" s="256"/>
      <c r="D1021" s="240" t="s">
        <v>159</v>
      </c>
      <c r="E1021" s="257" t="s">
        <v>1</v>
      </c>
      <c r="F1021" s="258" t="s">
        <v>1807</v>
      </c>
      <c r="G1021" s="256"/>
      <c r="H1021" s="259">
        <v>-2.1720000000000002</v>
      </c>
      <c r="I1021" s="260"/>
      <c r="J1021" s="256"/>
      <c r="K1021" s="256"/>
      <c r="L1021" s="261"/>
      <c r="M1021" s="262"/>
      <c r="N1021" s="263"/>
      <c r="O1021" s="263"/>
      <c r="P1021" s="263"/>
      <c r="Q1021" s="263"/>
      <c r="R1021" s="263"/>
      <c r="S1021" s="263"/>
      <c r="T1021" s="26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5" t="s">
        <v>159</v>
      </c>
      <c r="AU1021" s="265" t="s">
        <v>87</v>
      </c>
      <c r="AV1021" s="14" t="s">
        <v>87</v>
      </c>
      <c r="AW1021" s="14" t="s">
        <v>33</v>
      </c>
      <c r="AX1021" s="14" t="s">
        <v>77</v>
      </c>
      <c r="AY1021" s="265" t="s">
        <v>148</v>
      </c>
    </row>
    <row r="1022" s="13" customFormat="1">
      <c r="A1022" s="13"/>
      <c r="B1022" s="245"/>
      <c r="C1022" s="246"/>
      <c r="D1022" s="240" t="s">
        <v>159</v>
      </c>
      <c r="E1022" s="247" t="s">
        <v>1</v>
      </c>
      <c r="F1022" s="248" t="s">
        <v>184</v>
      </c>
      <c r="G1022" s="246"/>
      <c r="H1022" s="247" t="s">
        <v>1</v>
      </c>
      <c r="I1022" s="249"/>
      <c r="J1022" s="246"/>
      <c r="K1022" s="246"/>
      <c r="L1022" s="250"/>
      <c r="M1022" s="251"/>
      <c r="N1022" s="252"/>
      <c r="O1022" s="252"/>
      <c r="P1022" s="252"/>
      <c r="Q1022" s="252"/>
      <c r="R1022" s="252"/>
      <c r="S1022" s="252"/>
      <c r="T1022" s="25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54" t="s">
        <v>159</v>
      </c>
      <c r="AU1022" s="254" t="s">
        <v>87</v>
      </c>
      <c r="AV1022" s="13" t="s">
        <v>85</v>
      </c>
      <c r="AW1022" s="13" t="s">
        <v>33</v>
      </c>
      <c r="AX1022" s="13" t="s">
        <v>77</v>
      </c>
      <c r="AY1022" s="254" t="s">
        <v>148</v>
      </c>
    </row>
    <row r="1023" s="14" customFormat="1">
      <c r="A1023" s="14"/>
      <c r="B1023" s="255"/>
      <c r="C1023" s="256"/>
      <c r="D1023" s="240" t="s">
        <v>159</v>
      </c>
      <c r="E1023" s="257" t="s">
        <v>1</v>
      </c>
      <c r="F1023" s="258" t="s">
        <v>1808</v>
      </c>
      <c r="G1023" s="256"/>
      <c r="H1023" s="259">
        <v>-0.32600000000000001</v>
      </c>
      <c r="I1023" s="260"/>
      <c r="J1023" s="256"/>
      <c r="K1023" s="256"/>
      <c r="L1023" s="261"/>
      <c r="M1023" s="262"/>
      <c r="N1023" s="263"/>
      <c r="O1023" s="263"/>
      <c r="P1023" s="263"/>
      <c r="Q1023" s="263"/>
      <c r="R1023" s="263"/>
      <c r="S1023" s="263"/>
      <c r="T1023" s="26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5" t="s">
        <v>159</v>
      </c>
      <c r="AU1023" s="265" t="s">
        <v>87</v>
      </c>
      <c r="AV1023" s="14" t="s">
        <v>87</v>
      </c>
      <c r="AW1023" s="14" t="s">
        <v>33</v>
      </c>
      <c r="AX1023" s="14" t="s">
        <v>77</v>
      </c>
      <c r="AY1023" s="265" t="s">
        <v>148</v>
      </c>
    </row>
    <row r="1024" s="13" customFormat="1">
      <c r="A1024" s="13"/>
      <c r="B1024" s="245"/>
      <c r="C1024" s="246"/>
      <c r="D1024" s="240" t="s">
        <v>159</v>
      </c>
      <c r="E1024" s="247" t="s">
        <v>1</v>
      </c>
      <c r="F1024" s="248" t="s">
        <v>420</v>
      </c>
      <c r="G1024" s="246"/>
      <c r="H1024" s="247" t="s">
        <v>1</v>
      </c>
      <c r="I1024" s="249"/>
      <c r="J1024" s="246"/>
      <c r="K1024" s="246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4" t="s">
        <v>159</v>
      </c>
      <c r="AU1024" s="254" t="s">
        <v>87</v>
      </c>
      <c r="AV1024" s="13" t="s">
        <v>85</v>
      </c>
      <c r="AW1024" s="13" t="s">
        <v>33</v>
      </c>
      <c r="AX1024" s="13" t="s">
        <v>77</v>
      </c>
      <c r="AY1024" s="254" t="s">
        <v>148</v>
      </c>
    </row>
    <row r="1025" s="13" customFormat="1">
      <c r="A1025" s="13"/>
      <c r="B1025" s="245"/>
      <c r="C1025" s="246"/>
      <c r="D1025" s="240" t="s">
        <v>159</v>
      </c>
      <c r="E1025" s="247" t="s">
        <v>1</v>
      </c>
      <c r="F1025" s="248" t="s">
        <v>178</v>
      </c>
      <c r="G1025" s="246"/>
      <c r="H1025" s="247" t="s">
        <v>1</v>
      </c>
      <c r="I1025" s="249"/>
      <c r="J1025" s="246"/>
      <c r="K1025" s="246"/>
      <c r="L1025" s="250"/>
      <c r="M1025" s="251"/>
      <c r="N1025" s="252"/>
      <c r="O1025" s="252"/>
      <c r="P1025" s="252"/>
      <c r="Q1025" s="252"/>
      <c r="R1025" s="252"/>
      <c r="S1025" s="252"/>
      <c r="T1025" s="25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54" t="s">
        <v>159</v>
      </c>
      <c r="AU1025" s="254" t="s">
        <v>87</v>
      </c>
      <c r="AV1025" s="13" t="s">
        <v>85</v>
      </c>
      <c r="AW1025" s="13" t="s">
        <v>33</v>
      </c>
      <c r="AX1025" s="13" t="s">
        <v>77</v>
      </c>
      <c r="AY1025" s="254" t="s">
        <v>148</v>
      </c>
    </row>
    <row r="1026" s="14" customFormat="1">
      <c r="A1026" s="14"/>
      <c r="B1026" s="255"/>
      <c r="C1026" s="256"/>
      <c r="D1026" s="240" t="s">
        <v>159</v>
      </c>
      <c r="E1026" s="257" t="s">
        <v>1</v>
      </c>
      <c r="F1026" s="258" t="s">
        <v>1540</v>
      </c>
      <c r="G1026" s="256"/>
      <c r="H1026" s="259">
        <v>-1.786</v>
      </c>
      <c r="I1026" s="260"/>
      <c r="J1026" s="256"/>
      <c r="K1026" s="256"/>
      <c r="L1026" s="261"/>
      <c r="M1026" s="262"/>
      <c r="N1026" s="263"/>
      <c r="O1026" s="263"/>
      <c r="P1026" s="263"/>
      <c r="Q1026" s="263"/>
      <c r="R1026" s="263"/>
      <c r="S1026" s="263"/>
      <c r="T1026" s="26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65" t="s">
        <v>159</v>
      </c>
      <c r="AU1026" s="265" t="s">
        <v>87</v>
      </c>
      <c r="AV1026" s="14" t="s">
        <v>87</v>
      </c>
      <c r="AW1026" s="14" t="s">
        <v>33</v>
      </c>
      <c r="AX1026" s="14" t="s">
        <v>77</v>
      </c>
      <c r="AY1026" s="265" t="s">
        <v>148</v>
      </c>
    </row>
    <row r="1027" s="13" customFormat="1">
      <c r="A1027" s="13"/>
      <c r="B1027" s="245"/>
      <c r="C1027" s="246"/>
      <c r="D1027" s="240" t="s">
        <v>159</v>
      </c>
      <c r="E1027" s="247" t="s">
        <v>1</v>
      </c>
      <c r="F1027" s="248" t="s">
        <v>181</v>
      </c>
      <c r="G1027" s="246"/>
      <c r="H1027" s="247" t="s">
        <v>1</v>
      </c>
      <c r="I1027" s="249"/>
      <c r="J1027" s="246"/>
      <c r="K1027" s="246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4" t="s">
        <v>159</v>
      </c>
      <c r="AU1027" s="254" t="s">
        <v>87</v>
      </c>
      <c r="AV1027" s="13" t="s">
        <v>85</v>
      </c>
      <c r="AW1027" s="13" t="s">
        <v>33</v>
      </c>
      <c r="AX1027" s="13" t="s">
        <v>77</v>
      </c>
      <c r="AY1027" s="254" t="s">
        <v>148</v>
      </c>
    </row>
    <row r="1028" s="14" customFormat="1">
      <c r="A1028" s="14"/>
      <c r="B1028" s="255"/>
      <c r="C1028" s="256"/>
      <c r="D1028" s="240" t="s">
        <v>159</v>
      </c>
      <c r="E1028" s="257" t="s">
        <v>1</v>
      </c>
      <c r="F1028" s="258" t="s">
        <v>1541</v>
      </c>
      <c r="G1028" s="256"/>
      <c r="H1028" s="259">
        <v>-1.4750000000000001</v>
      </c>
      <c r="I1028" s="260"/>
      <c r="J1028" s="256"/>
      <c r="K1028" s="256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5" t="s">
        <v>159</v>
      </c>
      <c r="AU1028" s="265" t="s">
        <v>87</v>
      </c>
      <c r="AV1028" s="14" t="s">
        <v>87</v>
      </c>
      <c r="AW1028" s="14" t="s">
        <v>33</v>
      </c>
      <c r="AX1028" s="14" t="s">
        <v>77</v>
      </c>
      <c r="AY1028" s="265" t="s">
        <v>148</v>
      </c>
    </row>
    <row r="1029" s="13" customFormat="1">
      <c r="A1029" s="13"/>
      <c r="B1029" s="245"/>
      <c r="C1029" s="246"/>
      <c r="D1029" s="240" t="s">
        <v>159</v>
      </c>
      <c r="E1029" s="247" t="s">
        <v>1</v>
      </c>
      <c r="F1029" s="248" t="s">
        <v>184</v>
      </c>
      <c r="G1029" s="246"/>
      <c r="H1029" s="247" t="s">
        <v>1</v>
      </c>
      <c r="I1029" s="249"/>
      <c r="J1029" s="246"/>
      <c r="K1029" s="246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4" t="s">
        <v>159</v>
      </c>
      <c r="AU1029" s="254" t="s">
        <v>87</v>
      </c>
      <c r="AV1029" s="13" t="s">
        <v>85</v>
      </c>
      <c r="AW1029" s="13" t="s">
        <v>33</v>
      </c>
      <c r="AX1029" s="13" t="s">
        <v>77</v>
      </c>
      <c r="AY1029" s="254" t="s">
        <v>148</v>
      </c>
    </row>
    <row r="1030" s="14" customFormat="1">
      <c r="A1030" s="14"/>
      <c r="B1030" s="255"/>
      <c r="C1030" s="256"/>
      <c r="D1030" s="240" t="s">
        <v>159</v>
      </c>
      <c r="E1030" s="257" t="s">
        <v>1</v>
      </c>
      <c r="F1030" s="258" t="s">
        <v>1542</v>
      </c>
      <c r="G1030" s="256"/>
      <c r="H1030" s="259">
        <v>-0.221</v>
      </c>
      <c r="I1030" s="260"/>
      <c r="J1030" s="256"/>
      <c r="K1030" s="256"/>
      <c r="L1030" s="261"/>
      <c r="M1030" s="262"/>
      <c r="N1030" s="263"/>
      <c r="O1030" s="263"/>
      <c r="P1030" s="263"/>
      <c r="Q1030" s="263"/>
      <c r="R1030" s="263"/>
      <c r="S1030" s="263"/>
      <c r="T1030" s="26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5" t="s">
        <v>159</v>
      </c>
      <c r="AU1030" s="265" t="s">
        <v>87</v>
      </c>
      <c r="AV1030" s="14" t="s">
        <v>87</v>
      </c>
      <c r="AW1030" s="14" t="s">
        <v>33</v>
      </c>
      <c r="AX1030" s="14" t="s">
        <v>77</v>
      </c>
      <c r="AY1030" s="265" t="s">
        <v>148</v>
      </c>
    </row>
    <row r="1031" s="16" customFormat="1">
      <c r="A1031" s="16"/>
      <c r="B1031" s="277"/>
      <c r="C1031" s="278"/>
      <c r="D1031" s="240" t="s">
        <v>159</v>
      </c>
      <c r="E1031" s="279" t="s">
        <v>1</v>
      </c>
      <c r="F1031" s="280" t="s">
        <v>185</v>
      </c>
      <c r="G1031" s="278"/>
      <c r="H1031" s="281">
        <v>35.393999999999998</v>
      </c>
      <c r="I1031" s="282"/>
      <c r="J1031" s="278"/>
      <c r="K1031" s="278"/>
      <c r="L1031" s="283"/>
      <c r="M1031" s="284"/>
      <c r="N1031" s="285"/>
      <c r="O1031" s="285"/>
      <c r="P1031" s="285"/>
      <c r="Q1031" s="285"/>
      <c r="R1031" s="285"/>
      <c r="S1031" s="285"/>
      <c r="T1031" s="28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T1031" s="287" t="s">
        <v>159</v>
      </c>
      <c r="AU1031" s="287" t="s">
        <v>87</v>
      </c>
      <c r="AV1031" s="16" t="s">
        <v>155</v>
      </c>
      <c r="AW1031" s="16" t="s">
        <v>33</v>
      </c>
      <c r="AX1031" s="16" t="s">
        <v>85</v>
      </c>
      <c r="AY1031" s="287" t="s">
        <v>148</v>
      </c>
    </row>
    <row r="1032" s="12" customFormat="1" ht="20.88" customHeight="1">
      <c r="A1032" s="12"/>
      <c r="B1032" s="211"/>
      <c r="C1032" s="212"/>
      <c r="D1032" s="213" t="s">
        <v>76</v>
      </c>
      <c r="E1032" s="225" t="s">
        <v>767</v>
      </c>
      <c r="F1032" s="225" t="s">
        <v>768</v>
      </c>
      <c r="G1032" s="212"/>
      <c r="H1032" s="212"/>
      <c r="I1032" s="215"/>
      <c r="J1032" s="226">
        <f>BK1032</f>
        <v>0</v>
      </c>
      <c r="K1032" s="212"/>
      <c r="L1032" s="217"/>
      <c r="M1032" s="218"/>
      <c r="N1032" s="219"/>
      <c r="O1032" s="219"/>
      <c r="P1032" s="220">
        <f>SUM(P1033:P1038)</f>
        <v>0</v>
      </c>
      <c r="Q1032" s="219"/>
      <c r="R1032" s="220">
        <f>SUM(R1033:R1038)</f>
        <v>0.88119359999999991</v>
      </c>
      <c r="S1032" s="219"/>
      <c r="T1032" s="221">
        <f>SUM(T1033:T1038)</f>
        <v>0</v>
      </c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R1032" s="222" t="s">
        <v>85</v>
      </c>
      <c r="AT1032" s="223" t="s">
        <v>76</v>
      </c>
      <c r="AU1032" s="223" t="s">
        <v>87</v>
      </c>
      <c r="AY1032" s="222" t="s">
        <v>148</v>
      </c>
      <c r="BK1032" s="224">
        <f>SUM(BK1033:BK1038)</f>
        <v>0</v>
      </c>
    </row>
    <row r="1033" s="2" customFormat="1" ht="24.15" customHeight="1">
      <c r="A1033" s="39"/>
      <c r="B1033" s="40"/>
      <c r="C1033" s="227" t="s">
        <v>714</v>
      </c>
      <c r="D1033" s="227" t="s">
        <v>150</v>
      </c>
      <c r="E1033" s="228" t="s">
        <v>770</v>
      </c>
      <c r="F1033" s="229" t="s">
        <v>771</v>
      </c>
      <c r="G1033" s="230" t="s">
        <v>204</v>
      </c>
      <c r="H1033" s="231">
        <v>0.57599999999999996</v>
      </c>
      <c r="I1033" s="232"/>
      <c r="J1033" s="233">
        <f>ROUND(I1033*H1033,2)</f>
        <v>0</v>
      </c>
      <c r="K1033" s="229" t="s">
        <v>154</v>
      </c>
      <c r="L1033" s="45"/>
      <c r="M1033" s="234" t="s">
        <v>1</v>
      </c>
      <c r="N1033" s="235" t="s">
        <v>42</v>
      </c>
      <c r="O1033" s="92"/>
      <c r="P1033" s="236">
        <f>O1033*H1033</f>
        <v>0</v>
      </c>
      <c r="Q1033" s="236">
        <v>1.5298499999999999</v>
      </c>
      <c r="R1033" s="236">
        <f>Q1033*H1033</f>
        <v>0.88119359999999991</v>
      </c>
      <c r="S1033" s="236">
        <v>0</v>
      </c>
      <c r="T1033" s="237">
        <f>S1033*H1033</f>
        <v>0</v>
      </c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R1033" s="238" t="s">
        <v>155</v>
      </c>
      <c r="AT1033" s="238" t="s">
        <v>150</v>
      </c>
      <c r="AU1033" s="238" t="s">
        <v>166</v>
      </c>
      <c r="AY1033" s="18" t="s">
        <v>148</v>
      </c>
      <c r="BE1033" s="239">
        <f>IF(N1033="základní",J1033,0)</f>
        <v>0</v>
      </c>
      <c r="BF1033" s="239">
        <f>IF(N1033="snížená",J1033,0)</f>
        <v>0</v>
      </c>
      <c r="BG1033" s="239">
        <f>IF(N1033="zákl. přenesená",J1033,0)</f>
        <v>0</v>
      </c>
      <c r="BH1033" s="239">
        <f>IF(N1033="sníž. přenesená",J1033,0)</f>
        <v>0</v>
      </c>
      <c r="BI1033" s="239">
        <f>IF(N1033="nulová",J1033,0)</f>
        <v>0</v>
      </c>
      <c r="BJ1033" s="18" t="s">
        <v>85</v>
      </c>
      <c r="BK1033" s="239">
        <f>ROUND(I1033*H1033,2)</f>
        <v>0</v>
      </c>
      <c r="BL1033" s="18" t="s">
        <v>155</v>
      </c>
      <c r="BM1033" s="238" t="s">
        <v>1809</v>
      </c>
    </row>
    <row r="1034" s="13" customFormat="1">
      <c r="A1034" s="13"/>
      <c r="B1034" s="245"/>
      <c r="C1034" s="246"/>
      <c r="D1034" s="240" t="s">
        <v>159</v>
      </c>
      <c r="E1034" s="247" t="s">
        <v>1</v>
      </c>
      <c r="F1034" s="248" t="s">
        <v>773</v>
      </c>
      <c r="G1034" s="246"/>
      <c r="H1034" s="247" t="s">
        <v>1</v>
      </c>
      <c r="I1034" s="249"/>
      <c r="J1034" s="246"/>
      <c r="K1034" s="246"/>
      <c r="L1034" s="250"/>
      <c r="M1034" s="251"/>
      <c r="N1034" s="252"/>
      <c r="O1034" s="252"/>
      <c r="P1034" s="252"/>
      <c r="Q1034" s="252"/>
      <c r="R1034" s="252"/>
      <c r="S1034" s="252"/>
      <c r="T1034" s="25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4" t="s">
        <v>159</v>
      </c>
      <c r="AU1034" s="254" t="s">
        <v>166</v>
      </c>
      <c r="AV1034" s="13" t="s">
        <v>85</v>
      </c>
      <c r="AW1034" s="13" t="s">
        <v>33</v>
      </c>
      <c r="AX1034" s="13" t="s">
        <v>77</v>
      </c>
      <c r="AY1034" s="254" t="s">
        <v>148</v>
      </c>
    </row>
    <row r="1035" s="14" customFormat="1">
      <c r="A1035" s="14"/>
      <c r="B1035" s="255"/>
      <c r="C1035" s="256"/>
      <c r="D1035" s="240" t="s">
        <v>159</v>
      </c>
      <c r="E1035" s="257" t="s">
        <v>1</v>
      </c>
      <c r="F1035" s="258" t="s">
        <v>1810</v>
      </c>
      <c r="G1035" s="256"/>
      <c r="H1035" s="259">
        <v>0.29799999999999999</v>
      </c>
      <c r="I1035" s="260"/>
      <c r="J1035" s="256"/>
      <c r="K1035" s="256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5" t="s">
        <v>159</v>
      </c>
      <c r="AU1035" s="265" t="s">
        <v>166</v>
      </c>
      <c r="AV1035" s="14" t="s">
        <v>87</v>
      </c>
      <c r="AW1035" s="14" t="s">
        <v>33</v>
      </c>
      <c r="AX1035" s="14" t="s">
        <v>77</v>
      </c>
      <c r="AY1035" s="265" t="s">
        <v>148</v>
      </c>
    </row>
    <row r="1036" s="14" customFormat="1">
      <c r="A1036" s="14"/>
      <c r="B1036" s="255"/>
      <c r="C1036" s="256"/>
      <c r="D1036" s="240" t="s">
        <v>159</v>
      </c>
      <c r="E1036" s="257" t="s">
        <v>1</v>
      </c>
      <c r="F1036" s="258" t="s">
        <v>1811</v>
      </c>
      <c r="G1036" s="256"/>
      <c r="H1036" s="259">
        <v>0.24199999999999999</v>
      </c>
      <c r="I1036" s="260"/>
      <c r="J1036" s="256"/>
      <c r="K1036" s="256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65" t="s">
        <v>159</v>
      </c>
      <c r="AU1036" s="265" t="s">
        <v>166</v>
      </c>
      <c r="AV1036" s="14" t="s">
        <v>87</v>
      </c>
      <c r="AW1036" s="14" t="s">
        <v>33</v>
      </c>
      <c r="AX1036" s="14" t="s">
        <v>77</v>
      </c>
      <c r="AY1036" s="265" t="s">
        <v>148</v>
      </c>
    </row>
    <row r="1037" s="14" customFormat="1">
      <c r="A1037" s="14"/>
      <c r="B1037" s="255"/>
      <c r="C1037" s="256"/>
      <c r="D1037" s="240" t="s">
        <v>159</v>
      </c>
      <c r="E1037" s="257" t="s">
        <v>1</v>
      </c>
      <c r="F1037" s="258" t="s">
        <v>1812</v>
      </c>
      <c r="G1037" s="256"/>
      <c r="H1037" s="259">
        <v>0.035999999999999997</v>
      </c>
      <c r="I1037" s="260"/>
      <c r="J1037" s="256"/>
      <c r="K1037" s="256"/>
      <c r="L1037" s="261"/>
      <c r="M1037" s="262"/>
      <c r="N1037" s="263"/>
      <c r="O1037" s="263"/>
      <c r="P1037" s="263"/>
      <c r="Q1037" s="263"/>
      <c r="R1037" s="263"/>
      <c r="S1037" s="263"/>
      <c r="T1037" s="26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5" t="s">
        <v>159</v>
      </c>
      <c r="AU1037" s="265" t="s">
        <v>166</v>
      </c>
      <c r="AV1037" s="14" t="s">
        <v>87</v>
      </c>
      <c r="AW1037" s="14" t="s">
        <v>33</v>
      </c>
      <c r="AX1037" s="14" t="s">
        <v>77</v>
      </c>
      <c r="AY1037" s="265" t="s">
        <v>148</v>
      </c>
    </row>
    <row r="1038" s="16" customFormat="1">
      <c r="A1038" s="16"/>
      <c r="B1038" s="277"/>
      <c r="C1038" s="278"/>
      <c r="D1038" s="240" t="s">
        <v>159</v>
      </c>
      <c r="E1038" s="279" t="s">
        <v>1</v>
      </c>
      <c r="F1038" s="280" t="s">
        <v>185</v>
      </c>
      <c r="G1038" s="278"/>
      <c r="H1038" s="281">
        <v>0.57599999999999996</v>
      </c>
      <c r="I1038" s="282"/>
      <c r="J1038" s="278"/>
      <c r="K1038" s="278"/>
      <c r="L1038" s="283"/>
      <c r="M1038" s="284"/>
      <c r="N1038" s="285"/>
      <c r="O1038" s="285"/>
      <c r="P1038" s="285"/>
      <c r="Q1038" s="285"/>
      <c r="R1038" s="285"/>
      <c r="S1038" s="285"/>
      <c r="T1038" s="28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T1038" s="287" t="s">
        <v>159</v>
      </c>
      <c r="AU1038" s="287" t="s">
        <v>166</v>
      </c>
      <c r="AV1038" s="16" t="s">
        <v>155</v>
      </c>
      <c r="AW1038" s="16" t="s">
        <v>33</v>
      </c>
      <c r="AX1038" s="16" t="s">
        <v>85</v>
      </c>
      <c r="AY1038" s="287" t="s">
        <v>148</v>
      </c>
    </row>
    <row r="1039" s="12" customFormat="1" ht="20.88" customHeight="1">
      <c r="A1039" s="12"/>
      <c r="B1039" s="211"/>
      <c r="C1039" s="212"/>
      <c r="D1039" s="213" t="s">
        <v>76</v>
      </c>
      <c r="E1039" s="225" t="s">
        <v>781</v>
      </c>
      <c r="F1039" s="225" t="s">
        <v>782</v>
      </c>
      <c r="G1039" s="212"/>
      <c r="H1039" s="212"/>
      <c r="I1039" s="215"/>
      <c r="J1039" s="226">
        <f>BK1039</f>
        <v>0</v>
      </c>
      <c r="K1039" s="212"/>
      <c r="L1039" s="217"/>
      <c r="M1039" s="218"/>
      <c r="N1039" s="219"/>
      <c r="O1039" s="219"/>
      <c r="P1039" s="220">
        <f>SUM(P1040:P1068)</f>
        <v>0</v>
      </c>
      <c r="Q1039" s="219"/>
      <c r="R1039" s="220">
        <f>SUM(R1040:R1068)</f>
        <v>0</v>
      </c>
      <c r="S1039" s="219"/>
      <c r="T1039" s="221">
        <f>SUM(T1040:T1068)</f>
        <v>18.036000000000001</v>
      </c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R1039" s="222" t="s">
        <v>85</v>
      </c>
      <c r="AT1039" s="223" t="s">
        <v>76</v>
      </c>
      <c r="AU1039" s="223" t="s">
        <v>87</v>
      </c>
      <c r="AY1039" s="222" t="s">
        <v>148</v>
      </c>
      <c r="BK1039" s="224">
        <f>SUM(BK1040:BK1068)</f>
        <v>0</v>
      </c>
    </row>
    <row r="1040" s="2" customFormat="1" ht="16.5" customHeight="1">
      <c r="A1040" s="39"/>
      <c r="B1040" s="40"/>
      <c r="C1040" s="227" t="s">
        <v>718</v>
      </c>
      <c r="D1040" s="227" t="s">
        <v>150</v>
      </c>
      <c r="E1040" s="228" t="s">
        <v>1813</v>
      </c>
      <c r="F1040" s="229" t="s">
        <v>1814</v>
      </c>
      <c r="G1040" s="230" t="s">
        <v>176</v>
      </c>
      <c r="H1040" s="231">
        <v>100.2</v>
      </c>
      <c r="I1040" s="232"/>
      <c r="J1040" s="233">
        <f>ROUND(I1040*H1040,2)</f>
        <v>0</v>
      </c>
      <c r="K1040" s="229" t="s">
        <v>154</v>
      </c>
      <c r="L1040" s="45"/>
      <c r="M1040" s="234" t="s">
        <v>1</v>
      </c>
      <c r="N1040" s="235" t="s">
        <v>42</v>
      </c>
      <c r="O1040" s="92"/>
      <c r="P1040" s="236">
        <f>O1040*H1040</f>
        <v>0</v>
      </c>
      <c r="Q1040" s="236">
        <v>0</v>
      </c>
      <c r="R1040" s="236">
        <f>Q1040*H1040</f>
        <v>0</v>
      </c>
      <c r="S1040" s="236">
        <v>0.17999999999999999</v>
      </c>
      <c r="T1040" s="237">
        <f>S1040*H1040</f>
        <v>18.036000000000001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38" t="s">
        <v>155</v>
      </c>
      <c r="AT1040" s="238" t="s">
        <v>150</v>
      </c>
      <c r="AU1040" s="238" t="s">
        <v>166</v>
      </c>
      <c r="AY1040" s="18" t="s">
        <v>148</v>
      </c>
      <c r="BE1040" s="239">
        <f>IF(N1040="základní",J1040,0)</f>
        <v>0</v>
      </c>
      <c r="BF1040" s="239">
        <f>IF(N1040="snížená",J1040,0)</f>
        <v>0</v>
      </c>
      <c r="BG1040" s="239">
        <f>IF(N1040="zákl. přenesená",J1040,0)</f>
        <v>0</v>
      </c>
      <c r="BH1040" s="239">
        <f>IF(N1040="sníž. přenesená",J1040,0)</f>
        <v>0</v>
      </c>
      <c r="BI1040" s="239">
        <f>IF(N1040="nulová",J1040,0)</f>
        <v>0</v>
      </c>
      <c r="BJ1040" s="18" t="s">
        <v>85</v>
      </c>
      <c r="BK1040" s="239">
        <f>ROUND(I1040*H1040,2)</f>
        <v>0</v>
      </c>
      <c r="BL1040" s="18" t="s">
        <v>155</v>
      </c>
      <c r="BM1040" s="238" t="s">
        <v>1815</v>
      </c>
    </row>
    <row r="1041" s="13" customFormat="1">
      <c r="A1041" s="13"/>
      <c r="B1041" s="245"/>
      <c r="C1041" s="246"/>
      <c r="D1041" s="240" t="s">
        <v>159</v>
      </c>
      <c r="E1041" s="247" t="s">
        <v>1</v>
      </c>
      <c r="F1041" s="248" t="s">
        <v>242</v>
      </c>
      <c r="G1041" s="246"/>
      <c r="H1041" s="247" t="s">
        <v>1</v>
      </c>
      <c r="I1041" s="249"/>
      <c r="J1041" s="246"/>
      <c r="K1041" s="246"/>
      <c r="L1041" s="250"/>
      <c r="M1041" s="251"/>
      <c r="N1041" s="252"/>
      <c r="O1041" s="252"/>
      <c r="P1041" s="252"/>
      <c r="Q1041" s="252"/>
      <c r="R1041" s="252"/>
      <c r="S1041" s="252"/>
      <c r="T1041" s="25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54" t="s">
        <v>159</v>
      </c>
      <c r="AU1041" s="254" t="s">
        <v>166</v>
      </c>
      <c r="AV1041" s="13" t="s">
        <v>85</v>
      </c>
      <c r="AW1041" s="13" t="s">
        <v>33</v>
      </c>
      <c r="AX1041" s="13" t="s">
        <v>77</v>
      </c>
      <c r="AY1041" s="254" t="s">
        <v>148</v>
      </c>
    </row>
    <row r="1042" s="14" customFormat="1">
      <c r="A1042" s="14"/>
      <c r="B1042" s="255"/>
      <c r="C1042" s="256"/>
      <c r="D1042" s="240" t="s">
        <v>159</v>
      </c>
      <c r="E1042" s="257" t="s">
        <v>1</v>
      </c>
      <c r="F1042" s="258" t="s">
        <v>1816</v>
      </c>
      <c r="G1042" s="256"/>
      <c r="H1042" s="259">
        <v>51.950000000000003</v>
      </c>
      <c r="I1042" s="260"/>
      <c r="J1042" s="256"/>
      <c r="K1042" s="256"/>
      <c r="L1042" s="261"/>
      <c r="M1042" s="262"/>
      <c r="N1042" s="263"/>
      <c r="O1042" s="263"/>
      <c r="P1042" s="263"/>
      <c r="Q1042" s="263"/>
      <c r="R1042" s="263"/>
      <c r="S1042" s="263"/>
      <c r="T1042" s="26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65" t="s">
        <v>159</v>
      </c>
      <c r="AU1042" s="265" t="s">
        <v>166</v>
      </c>
      <c r="AV1042" s="14" t="s">
        <v>87</v>
      </c>
      <c r="AW1042" s="14" t="s">
        <v>33</v>
      </c>
      <c r="AX1042" s="14" t="s">
        <v>77</v>
      </c>
      <c r="AY1042" s="265" t="s">
        <v>148</v>
      </c>
    </row>
    <row r="1043" s="14" customFormat="1">
      <c r="A1043" s="14"/>
      <c r="B1043" s="255"/>
      <c r="C1043" s="256"/>
      <c r="D1043" s="240" t="s">
        <v>159</v>
      </c>
      <c r="E1043" s="257" t="s">
        <v>1</v>
      </c>
      <c r="F1043" s="258" t="s">
        <v>1817</v>
      </c>
      <c r="G1043" s="256"/>
      <c r="H1043" s="259">
        <v>42.039999999999999</v>
      </c>
      <c r="I1043" s="260"/>
      <c r="J1043" s="256"/>
      <c r="K1043" s="256"/>
      <c r="L1043" s="261"/>
      <c r="M1043" s="262"/>
      <c r="N1043" s="263"/>
      <c r="O1043" s="263"/>
      <c r="P1043" s="263"/>
      <c r="Q1043" s="263"/>
      <c r="R1043" s="263"/>
      <c r="S1043" s="263"/>
      <c r="T1043" s="26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5" t="s">
        <v>159</v>
      </c>
      <c r="AU1043" s="265" t="s">
        <v>166</v>
      </c>
      <c r="AV1043" s="14" t="s">
        <v>87</v>
      </c>
      <c r="AW1043" s="14" t="s">
        <v>33</v>
      </c>
      <c r="AX1043" s="14" t="s">
        <v>77</v>
      </c>
      <c r="AY1043" s="265" t="s">
        <v>148</v>
      </c>
    </row>
    <row r="1044" s="14" customFormat="1">
      <c r="A1044" s="14"/>
      <c r="B1044" s="255"/>
      <c r="C1044" s="256"/>
      <c r="D1044" s="240" t="s">
        <v>159</v>
      </c>
      <c r="E1044" s="257" t="s">
        <v>1</v>
      </c>
      <c r="F1044" s="258" t="s">
        <v>1818</v>
      </c>
      <c r="G1044" s="256"/>
      <c r="H1044" s="259">
        <v>6.21</v>
      </c>
      <c r="I1044" s="260"/>
      <c r="J1044" s="256"/>
      <c r="K1044" s="256"/>
      <c r="L1044" s="261"/>
      <c r="M1044" s="262"/>
      <c r="N1044" s="263"/>
      <c r="O1044" s="263"/>
      <c r="P1044" s="263"/>
      <c r="Q1044" s="263"/>
      <c r="R1044" s="263"/>
      <c r="S1044" s="263"/>
      <c r="T1044" s="26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5" t="s">
        <v>159</v>
      </c>
      <c r="AU1044" s="265" t="s">
        <v>166</v>
      </c>
      <c r="AV1044" s="14" t="s">
        <v>87</v>
      </c>
      <c r="AW1044" s="14" t="s">
        <v>33</v>
      </c>
      <c r="AX1044" s="14" t="s">
        <v>77</v>
      </c>
      <c r="AY1044" s="265" t="s">
        <v>148</v>
      </c>
    </row>
    <row r="1045" s="16" customFormat="1">
      <c r="A1045" s="16"/>
      <c r="B1045" s="277"/>
      <c r="C1045" s="278"/>
      <c r="D1045" s="240" t="s">
        <v>159</v>
      </c>
      <c r="E1045" s="279" t="s">
        <v>1</v>
      </c>
      <c r="F1045" s="280" t="s">
        <v>185</v>
      </c>
      <c r="G1045" s="278"/>
      <c r="H1045" s="281">
        <v>100.2</v>
      </c>
      <c r="I1045" s="282"/>
      <c r="J1045" s="278"/>
      <c r="K1045" s="278"/>
      <c r="L1045" s="283"/>
      <c r="M1045" s="284"/>
      <c r="N1045" s="285"/>
      <c r="O1045" s="285"/>
      <c r="P1045" s="285"/>
      <c r="Q1045" s="285"/>
      <c r="R1045" s="285"/>
      <c r="S1045" s="285"/>
      <c r="T1045" s="28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T1045" s="287" t="s">
        <v>159</v>
      </c>
      <c r="AU1045" s="287" t="s">
        <v>166</v>
      </c>
      <c r="AV1045" s="16" t="s">
        <v>155</v>
      </c>
      <c r="AW1045" s="16" t="s">
        <v>33</v>
      </c>
      <c r="AX1045" s="16" t="s">
        <v>85</v>
      </c>
      <c r="AY1045" s="287" t="s">
        <v>148</v>
      </c>
    </row>
    <row r="1046" s="2" customFormat="1" ht="24.15" customHeight="1">
      <c r="A1046" s="39"/>
      <c r="B1046" s="40"/>
      <c r="C1046" s="227" t="s">
        <v>722</v>
      </c>
      <c r="D1046" s="227" t="s">
        <v>150</v>
      </c>
      <c r="E1046" s="228" t="s">
        <v>815</v>
      </c>
      <c r="F1046" s="229" t="s">
        <v>816</v>
      </c>
      <c r="G1046" s="230" t="s">
        <v>176</v>
      </c>
      <c r="H1046" s="231">
        <v>132.80000000000001</v>
      </c>
      <c r="I1046" s="232"/>
      <c r="J1046" s="233">
        <f>ROUND(I1046*H1046,2)</f>
        <v>0</v>
      </c>
      <c r="K1046" s="229" t="s">
        <v>1</v>
      </c>
      <c r="L1046" s="45"/>
      <c r="M1046" s="234" t="s">
        <v>1</v>
      </c>
      <c r="N1046" s="235" t="s">
        <v>42</v>
      </c>
      <c r="O1046" s="92"/>
      <c r="P1046" s="236">
        <f>O1046*H1046</f>
        <v>0</v>
      </c>
      <c r="Q1046" s="236">
        <v>0</v>
      </c>
      <c r="R1046" s="236">
        <f>Q1046*H1046</f>
        <v>0</v>
      </c>
      <c r="S1046" s="236">
        <v>0</v>
      </c>
      <c r="T1046" s="237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8" t="s">
        <v>155</v>
      </c>
      <c r="AT1046" s="238" t="s">
        <v>150</v>
      </c>
      <c r="AU1046" s="238" t="s">
        <v>166</v>
      </c>
      <c r="AY1046" s="18" t="s">
        <v>148</v>
      </c>
      <c r="BE1046" s="239">
        <f>IF(N1046="základní",J1046,0)</f>
        <v>0</v>
      </c>
      <c r="BF1046" s="239">
        <f>IF(N1046="snížená",J1046,0)</f>
        <v>0</v>
      </c>
      <c r="BG1046" s="239">
        <f>IF(N1046="zákl. přenesená",J1046,0)</f>
        <v>0</v>
      </c>
      <c r="BH1046" s="239">
        <f>IF(N1046="sníž. přenesená",J1046,0)</f>
        <v>0</v>
      </c>
      <c r="BI1046" s="239">
        <f>IF(N1046="nulová",J1046,0)</f>
        <v>0</v>
      </c>
      <c r="BJ1046" s="18" t="s">
        <v>85</v>
      </c>
      <c r="BK1046" s="239">
        <f>ROUND(I1046*H1046,2)</f>
        <v>0</v>
      </c>
      <c r="BL1046" s="18" t="s">
        <v>155</v>
      </c>
      <c r="BM1046" s="238" t="s">
        <v>1819</v>
      </c>
    </row>
    <row r="1047" s="13" customFormat="1">
      <c r="A1047" s="13"/>
      <c r="B1047" s="245"/>
      <c r="C1047" s="246"/>
      <c r="D1047" s="240" t="s">
        <v>159</v>
      </c>
      <c r="E1047" s="247" t="s">
        <v>1</v>
      </c>
      <c r="F1047" s="248" t="s">
        <v>773</v>
      </c>
      <c r="G1047" s="246"/>
      <c r="H1047" s="247" t="s">
        <v>1</v>
      </c>
      <c r="I1047" s="249"/>
      <c r="J1047" s="246"/>
      <c r="K1047" s="246"/>
      <c r="L1047" s="250"/>
      <c r="M1047" s="251"/>
      <c r="N1047" s="252"/>
      <c r="O1047" s="252"/>
      <c r="P1047" s="252"/>
      <c r="Q1047" s="252"/>
      <c r="R1047" s="252"/>
      <c r="S1047" s="252"/>
      <c r="T1047" s="25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54" t="s">
        <v>159</v>
      </c>
      <c r="AU1047" s="254" t="s">
        <v>166</v>
      </c>
      <c r="AV1047" s="13" t="s">
        <v>85</v>
      </c>
      <c r="AW1047" s="13" t="s">
        <v>33</v>
      </c>
      <c r="AX1047" s="13" t="s">
        <v>77</v>
      </c>
      <c r="AY1047" s="254" t="s">
        <v>148</v>
      </c>
    </row>
    <row r="1048" s="14" customFormat="1">
      <c r="A1048" s="14"/>
      <c r="B1048" s="255"/>
      <c r="C1048" s="256"/>
      <c r="D1048" s="240" t="s">
        <v>159</v>
      </c>
      <c r="E1048" s="257" t="s">
        <v>1</v>
      </c>
      <c r="F1048" s="258" t="s">
        <v>1820</v>
      </c>
      <c r="G1048" s="256"/>
      <c r="H1048" s="259">
        <v>16.899999999999999</v>
      </c>
      <c r="I1048" s="260"/>
      <c r="J1048" s="256"/>
      <c r="K1048" s="256"/>
      <c r="L1048" s="261"/>
      <c r="M1048" s="262"/>
      <c r="N1048" s="263"/>
      <c r="O1048" s="263"/>
      <c r="P1048" s="263"/>
      <c r="Q1048" s="263"/>
      <c r="R1048" s="263"/>
      <c r="S1048" s="263"/>
      <c r="T1048" s="26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65" t="s">
        <v>159</v>
      </c>
      <c r="AU1048" s="265" t="s">
        <v>166</v>
      </c>
      <c r="AV1048" s="14" t="s">
        <v>87</v>
      </c>
      <c r="AW1048" s="14" t="s">
        <v>33</v>
      </c>
      <c r="AX1048" s="14" t="s">
        <v>77</v>
      </c>
      <c r="AY1048" s="265" t="s">
        <v>148</v>
      </c>
    </row>
    <row r="1049" s="14" customFormat="1">
      <c r="A1049" s="14"/>
      <c r="B1049" s="255"/>
      <c r="C1049" s="256"/>
      <c r="D1049" s="240" t="s">
        <v>159</v>
      </c>
      <c r="E1049" s="257" t="s">
        <v>1</v>
      </c>
      <c r="F1049" s="258" t="s">
        <v>1821</v>
      </c>
      <c r="G1049" s="256"/>
      <c r="H1049" s="259">
        <v>13.68</v>
      </c>
      <c r="I1049" s="260"/>
      <c r="J1049" s="256"/>
      <c r="K1049" s="256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5" t="s">
        <v>159</v>
      </c>
      <c r="AU1049" s="265" t="s">
        <v>166</v>
      </c>
      <c r="AV1049" s="14" t="s">
        <v>87</v>
      </c>
      <c r="AW1049" s="14" t="s">
        <v>33</v>
      </c>
      <c r="AX1049" s="14" t="s">
        <v>77</v>
      </c>
      <c r="AY1049" s="265" t="s">
        <v>148</v>
      </c>
    </row>
    <row r="1050" s="14" customFormat="1">
      <c r="A1050" s="14"/>
      <c r="B1050" s="255"/>
      <c r="C1050" s="256"/>
      <c r="D1050" s="240" t="s">
        <v>159</v>
      </c>
      <c r="E1050" s="257" t="s">
        <v>1</v>
      </c>
      <c r="F1050" s="258" t="s">
        <v>1822</v>
      </c>
      <c r="G1050" s="256"/>
      <c r="H1050" s="259">
        <v>2.02</v>
      </c>
      <c r="I1050" s="260"/>
      <c r="J1050" s="256"/>
      <c r="K1050" s="256"/>
      <c r="L1050" s="261"/>
      <c r="M1050" s="262"/>
      <c r="N1050" s="263"/>
      <c r="O1050" s="263"/>
      <c r="P1050" s="263"/>
      <c r="Q1050" s="263"/>
      <c r="R1050" s="263"/>
      <c r="S1050" s="263"/>
      <c r="T1050" s="26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5" t="s">
        <v>159</v>
      </c>
      <c r="AU1050" s="265" t="s">
        <v>166</v>
      </c>
      <c r="AV1050" s="14" t="s">
        <v>87</v>
      </c>
      <c r="AW1050" s="14" t="s">
        <v>33</v>
      </c>
      <c r="AX1050" s="14" t="s">
        <v>77</v>
      </c>
      <c r="AY1050" s="265" t="s">
        <v>148</v>
      </c>
    </row>
    <row r="1051" s="13" customFormat="1">
      <c r="A1051" s="13"/>
      <c r="B1051" s="245"/>
      <c r="C1051" s="246"/>
      <c r="D1051" s="240" t="s">
        <v>159</v>
      </c>
      <c r="E1051" s="247" t="s">
        <v>1</v>
      </c>
      <c r="F1051" s="248" t="s">
        <v>821</v>
      </c>
      <c r="G1051" s="246"/>
      <c r="H1051" s="247" t="s">
        <v>1</v>
      </c>
      <c r="I1051" s="249"/>
      <c r="J1051" s="246"/>
      <c r="K1051" s="246"/>
      <c r="L1051" s="250"/>
      <c r="M1051" s="251"/>
      <c r="N1051" s="252"/>
      <c r="O1051" s="252"/>
      <c r="P1051" s="252"/>
      <c r="Q1051" s="252"/>
      <c r="R1051" s="252"/>
      <c r="S1051" s="252"/>
      <c r="T1051" s="25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54" t="s">
        <v>159</v>
      </c>
      <c r="AU1051" s="254" t="s">
        <v>166</v>
      </c>
      <c r="AV1051" s="13" t="s">
        <v>85</v>
      </c>
      <c r="AW1051" s="13" t="s">
        <v>33</v>
      </c>
      <c r="AX1051" s="13" t="s">
        <v>77</v>
      </c>
      <c r="AY1051" s="254" t="s">
        <v>148</v>
      </c>
    </row>
    <row r="1052" s="14" customFormat="1">
      <c r="A1052" s="14"/>
      <c r="B1052" s="255"/>
      <c r="C1052" s="256"/>
      <c r="D1052" s="240" t="s">
        <v>159</v>
      </c>
      <c r="E1052" s="257" t="s">
        <v>1</v>
      </c>
      <c r="F1052" s="258" t="s">
        <v>1816</v>
      </c>
      <c r="G1052" s="256"/>
      <c r="H1052" s="259">
        <v>51.950000000000003</v>
      </c>
      <c r="I1052" s="260"/>
      <c r="J1052" s="256"/>
      <c r="K1052" s="256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65" t="s">
        <v>159</v>
      </c>
      <c r="AU1052" s="265" t="s">
        <v>166</v>
      </c>
      <c r="AV1052" s="14" t="s">
        <v>87</v>
      </c>
      <c r="AW1052" s="14" t="s">
        <v>33</v>
      </c>
      <c r="AX1052" s="14" t="s">
        <v>77</v>
      </c>
      <c r="AY1052" s="265" t="s">
        <v>148</v>
      </c>
    </row>
    <row r="1053" s="14" customFormat="1">
      <c r="A1053" s="14"/>
      <c r="B1053" s="255"/>
      <c r="C1053" s="256"/>
      <c r="D1053" s="240" t="s">
        <v>159</v>
      </c>
      <c r="E1053" s="257" t="s">
        <v>1</v>
      </c>
      <c r="F1053" s="258" t="s">
        <v>1817</v>
      </c>
      <c r="G1053" s="256"/>
      <c r="H1053" s="259">
        <v>42.039999999999999</v>
      </c>
      <c r="I1053" s="260"/>
      <c r="J1053" s="256"/>
      <c r="K1053" s="256"/>
      <c r="L1053" s="261"/>
      <c r="M1053" s="262"/>
      <c r="N1053" s="263"/>
      <c r="O1053" s="263"/>
      <c r="P1053" s="263"/>
      <c r="Q1053" s="263"/>
      <c r="R1053" s="263"/>
      <c r="S1053" s="263"/>
      <c r="T1053" s="26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65" t="s">
        <v>159</v>
      </c>
      <c r="AU1053" s="265" t="s">
        <v>166</v>
      </c>
      <c r="AV1053" s="14" t="s">
        <v>87</v>
      </c>
      <c r="AW1053" s="14" t="s">
        <v>33</v>
      </c>
      <c r="AX1053" s="14" t="s">
        <v>77</v>
      </c>
      <c r="AY1053" s="265" t="s">
        <v>148</v>
      </c>
    </row>
    <row r="1054" s="14" customFormat="1">
      <c r="A1054" s="14"/>
      <c r="B1054" s="255"/>
      <c r="C1054" s="256"/>
      <c r="D1054" s="240" t="s">
        <v>159</v>
      </c>
      <c r="E1054" s="257" t="s">
        <v>1</v>
      </c>
      <c r="F1054" s="258" t="s">
        <v>1818</v>
      </c>
      <c r="G1054" s="256"/>
      <c r="H1054" s="259">
        <v>6.21</v>
      </c>
      <c r="I1054" s="260"/>
      <c r="J1054" s="256"/>
      <c r="K1054" s="256"/>
      <c r="L1054" s="261"/>
      <c r="M1054" s="262"/>
      <c r="N1054" s="263"/>
      <c r="O1054" s="263"/>
      <c r="P1054" s="263"/>
      <c r="Q1054" s="263"/>
      <c r="R1054" s="263"/>
      <c r="S1054" s="263"/>
      <c r="T1054" s="26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5" t="s">
        <v>159</v>
      </c>
      <c r="AU1054" s="265" t="s">
        <v>166</v>
      </c>
      <c r="AV1054" s="14" t="s">
        <v>87</v>
      </c>
      <c r="AW1054" s="14" t="s">
        <v>33</v>
      </c>
      <c r="AX1054" s="14" t="s">
        <v>77</v>
      </c>
      <c r="AY1054" s="265" t="s">
        <v>148</v>
      </c>
    </row>
    <row r="1055" s="16" customFormat="1">
      <c r="A1055" s="16"/>
      <c r="B1055" s="277"/>
      <c r="C1055" s="278"/>
      <c r="D1055" s="240" t="s">
        <v>159</v>
      </c>
      <c r="E1055" s="279" t="s">
        <v>1</v>
      </c>
      <c r="F1055" s="280" t="s">
        <v>185</v>
      </c>
      <c r="G1055" s="278"/>
      <c r="H1055" s="281">
        <v>132.80000000000001</v>
      </c>
      <c r="I1055" s="282"/>
      <c r="J1055" s="278"/>
      <c r="K1055" s="278"/>
      <c r="L1055" s="283"/>
      <c r="M1055" s="284"/>
      <c r="N1055" s="285"/>
      <c r="O1055" s="285"/>
      <c r="P1055" s="285"/>
      <c r="Q1055" s="285"/>
      <c r="R1055" s="285"/>
      <c r="S1055" s="285"/>
      <c r="T1055" s="28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T1055" s="287" t="s">
        <v>159</v>
      </c>
      <c r="AU1055" s="287" t="s">
        <v>166</v>
      </c>
      <c r="AV1055" s="16" t="s">
        <v>155</v>
      </c>
      <c r="AW1055" s="16" t="s">
        <v>33</v>
      </c>
      <c r="AX1055" s="16" t="s">
        <v>85</v>
      </c>
      <c r="AY1055" s="287" t="s">
        <v>148</v>
      </c>
    </row>
    <row r="1056" s="2" customFormat="1" ht="24.15" customHeight="1">
      <c r="A1056" s="39"/>
      <c r="B1056" s="40"/>
      <c r="C1056" s="227" t="s">
        <v>727</v>
      </c>
      <c r="D1056" s="227" t="s">
        <v>150</v>
      </c>
      <c r="E1056" s="228" t="s">
        <v>822</v>
      </c>
      <c r="F1056" s="229" t="s">
        <v>823</v>
      </c>
      <c r="G1056" s="230" t="s">
        <v>315</v>
      </c>
      <c r="H1056" s="231">
        <v>18.036000000000001</v>
      </c>
      <c r="I1056" s="232"/>
      <c r="J1056" s="233">
        <f>ROUND(I1056*H1056,2)</f>
        <v>0</v>
      </c>
      <c r="K1056" s="229" t="s">
        <v>154</v>
      </c>
      <c r="L1056" s="45"/>
      <c r="M1056" s="234" t="s">
        <v>1</v>
      </c>
      <c r="N1056" s="235" t="s">
        <v>42</v>
      </c>
      <c r="O1056" s="92"/>
      <c r="P1056" s="236">
        <f>O1056*H1056</f>
        <v>0</v>
      </c>
      <c r="Q1056" s="236">
        <v>0</v>
      </c>
      <c r="R1056" s="236">
        <f>Q1056*H1056</f>
        <v>0</v>
      </c>
      <c r="S1056" s="236">
        <v>0</v>
      </c>
      <c r="T1056" s="237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38" t="s">
        <v>155</v>
      </c>
      <c r="AT1056" s="238" t="s">
        <v>150</v>
      </c>
      <c r="AU1056" s="238" t="s">
        <v>166</v>
      </c>
      <c r="AY1056" s="18" t="s">
        <v>148</v>
      </c>
      <c r="BE1056" s="239">
        <f>IF(N1056="základní",J1056,0)</f>
        <v>0</v>
      </c>
      <c r="BF1056" s="239">
        <f>IF(N1056="snížená",J1056,0)</f>
        <v>0</v>
      </c>
      <c r="BG1056" s="239">
        <f>IF(N1056="zákl. přenesená",J1056,0)</f>
        <v>0</v>
      </c>
      <c r="BH1056" s="239">
        <f>IF(N1056="sníž. přenesená",J1056,0)</f>
        <v>0</v>
      </c>
      <c r="BI1056" s="239">
        <f>IF(N1056="nulová",J1056,0)</f>
        <v>0</v>
      </c>
      <c r="BJ1056" s="18" t="s">
        <v>85</v>
      </c>
      <c r="BK1056" s="239">
        <f>ROUND(I1056*H1056,2)</f>
        <v>0</v>
      </c>
      <c r="BL1056" s="18" t="s">
        <v>155</v>
      </c>
      <c r="BM1056" s="238" t="s">
        <v>1823</v>
      </c>
    </row>
    <row r="1057" s="2" customFormat="1">
      <c r="A1057" s="39"/>
      <c r="B1057" s="40"/>
      <c r="C1057" s="41"/>
      <c r="D1057" s="240" t="s">
        <v>157</v>
      </c>
      <c r="E1057" s="41"/>
      <c r="F1057" s="241" t="s">
        <v>825</v>
      </c>
      <c r="G1057" s="41"/>
      <c r="H1057" s="41"/>
      <c r="I1057" s="242"/>
      <c r="J1057" s="41"/>
      <c r="K1057" s="41"/>
      <c r="L1057" s="45"/>
      <c r="M1057" s="243"/>
      <c r="N1057" s="244"/>
      <c r="O1057" s="92"/>
      <c r="P1057" s="92"/>
      <c r="Q1057" s="92"/>
      <c r="R1057" s="92"/>
      <c r="S1057" s="92"/>
      <c r="T1057" s="93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T1057" s="18" t="s">
        <v>157</v>
      </c>
      <c r="AU1057" s="18" t="s">
        <v>166</v>
      </c>
    </row>
    <row r="1058" s="13" customFormat="1">
      <c r="A1058" s="13"/>
      <c r="B1058" s="245"/>
      <c r="C1058" s="246"/>
      <c r="D1058" s="240" t="s">
        <v>159</v>
      </c>
      <c r="E1058" s="247" t="s">
        <v>1</v>
      </c>
      <c r="F1058" s="248" t="s">
        <v>826</v>
      </c>
      <c r="G1058" s="246"/>
      <c r="H1058" s="247" t="s">
        <v>1</v>
      </c>
      <c r="I1058" s="249"/>
      <c r="J1058" s="246"/>
      <c r="K1058" s="246"/>
      <c r="L1058" s="250"/>
      <c r="M1058" s="251"/>
      <c r="N1058" s="252"/>
      <c r="O1058" s="252"/>
      <c r="P1058" s="252"/>
      <c r="Q1058" s="252"/>
      <c r="R1058" s="252"/>
      <c r="S1058" s="252"/>
      <c r="T1058" s="25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4" t="s">
        <v>159</v>
      </c>
      <c r="AU1058" s="254" t="s">
        <v>166</v>
      </c>
      <c r="AV1058" s="13" t="s">
        <v>85</v>
      </c>
      <c r="AW1058" s="13" t="s">
        <v>33</v>
      </c>
      <c r="AX1058" s="13" t="s">
        <v>77</v>
      </c>
      <c r="AY1058" s="254" t="s">
        <v>148</v>
      </c>
    </row>
    <row r="1059" s="14" customFormat="1">
      <c r="A1059" s="14"/>
      <c r="B1059" s="255"/>
      <c r="C1059" s="256"/>
      <c r="D1059" s="240" t="s">
        <v>159</v>
      </c>
      <c r="E1059" s="257" t="s">
        <v>1</v>
      </c>
      <c r="F1059" s="258" t="s">
        <v>1824</v>
      </c>
      <c r="G1059" s="256"/>
      <c r="H1059" s="259">
        <v>18.036000000000001</v>
      </c>
      <c r="I1059" s="260"/>
      <c r="J1059" s="256"/>
      <c r="K1059" s="256"/>
      <c r="L1059" s="261"/>
      <c r="M1059" s="262"/>
      <c r="N1059" s="263"/>
      <c r="O1059" s="263"/>
      <c r="P1059" s="263"/>
      <c r="Q1059" s="263"/>
      <c r="R1059" s="263"/>
      <c r="S1059" s="263"/>
      <c r="T1059" s="26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65" t="s">
        <v>159</v>
      </c>
      <c r="AU1059" s="265" t="s">
        <v>166</v>
      </c>
      <c r="AV1059" s="14" t="s">
        <v>87</v>
      </c>
      <c r="AW1059" s="14" t="s">
        <v>33</v>
      </c>
      <c r="AX1059" s="14" t="s">
        <v>77</v>
      </c>
      <c r="AY1059" s="265" t="s">
        <v>148</v>
      </c>
    </row>
    <row r="1060" s="16" customFormat="1">
      <c r="A1060" s="16"/>
      <c r="B1060" s="277"/>
      <c r="C1060" s="278"/>
      <c r="D1060" s="240" t="s">
        <v>159</v>
      </c>
      <c r="E1060" s="279" t="s">
        <v>1</v>
      </c>
      <c r="F1060" s="280" t="s">
        <v>185</v>
      </c>
      <c r="G1060" s="278"/>
      <c r="H1060" s="281">
        <v>18.036000000000001</v>
      </c>
      <c r="I1060" s="282"/>
      <c r="J1060" s="278"/>
      <c r="K1060" s="278"/>
      <c r="L1060" s="283"/>
      <c r="M1060" s="284"/>
      <c r="N1060" s="285"/>
      <c r="O1060" s="285"/>
      <c r="P1060" s="285"/>
      <c r="Q1060" s="285"/>
      <c r="R1060" s="285"/>
      <c r="S1060" s="285"/>
      <c r="T1060" s="28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T1060" s="287" t="s">
        <v>159</v>
      </c>
      <c r="AU1060" s="287" t="s">
        <v>166</v>
      </c>
      <c r="AV1060" s="16" t="s">
        <v>155</v>
      </c>
      <c r="AW1060" s="16" t="s">
        <v>33</v>
      </c>
      <c r="AX1060" s="16" t="s">
        <v>85</v>
      </c>
      <c r="AY1060" s="287" t="s">
        <v>148</v>
      </c>
    </row>
    <row r="1061" s="2" customFormat="1" ht="24.15" customHeight="1">
      <c r="A1061" s="39"/>
      <c r="B1061" s="40"/>
      <c r="C1061" s="227" t="s">
        <v>731</v>
      </c>
      <c r="D1061" s="227" t="s">
        <v>150</v>
      </c>
      <c r="E1061" s="228" t="s">
        <v>829</v>
      </c>
      <c r="F1061" s="229" t="s">
        <v>830</v>
      </c>
      <c r="G1061" s="230" t="s">
        <v>315</v>
      </c>
      <c r="H1061" s="231">
        <v>198.39599999999999</v>
      </c>
      <c r="I1061" s="232"/>
      <c r="J1061" s="233">
        <f>ROUND(I1061*H1061,2)</f>
        <v>0</v>
      </c>
      <c r="K1061" s="229" t="s">
        <v>154</v>
      </c>
      <c r="L1061" s="45"/>
      <c r="M1061" s="234" t="s">
        <v>1</v>
      </c>
      <c r="N1061" s="235" t="s">
        <v>42</v>
      </c>
      <c r="O1061" s="92"/>
      <c r="P1061" s="236">
        <f>O1061*H1061</f>
        <v>0</v>
      </c>
      <c r="Q1061" s="236">
        <v>0</v>
      </c>
      <c r="R1061" s="236">
        <f>Q1061*H1061</f>
        <v>0</v>
      </c>
      <c r="S1061" s="236">
        <v>0</v>
      </c>
      <c r="T1061" s="237">
        <f>S1061*H1061</f>
        <v>0</v>
      </c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R1061" s="238" t="s">
        <v>155</v>
      </c>
      <c r="AT1061" s="238" t="s">
        <v>150</v>
      </c>
      <c r="AU1061" s="238" t="s">
        <v>166</v>
      </c>
      <c r="AY1061" s="18" t="s">
        <v>148</v>
      </c>
      <c r="BE1061" s="239">
        <f>IF(N1061="základní",J1061,0)</f>
        <v>0</v>
      </c>
      <c r="BF1061" s="239">
        <f>IF(N1061="snížená",J1061,0)</f>
        <v>0</v>
      </c>
      <c r="BG1061" s="239">
        <f>IF(N1061="zákl. přenesená",J1061,0)</f>
        <v>0</v>
      </c>
      <c r="BH1061" s="239">
        <f>IF(N1061="sníž. přenesená",J1061,0)</f>
        <v>0</v>
      </c>
      <c r="BI1061" s="239">
        <f>IF(N1061="nulová",J1061,0)</f>
        <v>0</v>
      </c>
      <c r="BJ1061" s="18" t="s">
        <v>85</v>
      </c>
      <c r="BK1061" s="239">
        <f>ROUND(I1061*H1061,2)</f>
        <v>0</v>
      </c>
      <c r="BL1061" s="18" t="s">
        <v>155</v>
      </c>
      <c r="BM1061" s="238" t="s">
        <v>1825</v>
      </c>
    </row>
    <row r="1062" s="13" customFormat="1">
      <c r="A1062" s="13"/>
      <c r="B1062" s="245"/>
      <c r="C1062" s="246"/>
      <c r="D1062" s="240" t="s">
        <v>159</v>
      </c>
      <c r="E1062" s="247" t="s">
        <v>1</v>
      </c>
      <c r="F1062" s="248" t="s">
        <v>832</v>
      </c>
      <c r="G1062" s="246"/>
      <c r="H1062" s="247" t="s">
        <v>1</v>
      </c>
      <c r="I1062" s="249"/>
      <c r="J1062" s="246"/>
      <c r="K1062" s="246"/>
      <c r="L1062" s="250"/>
      <c r="M1062" s="251"/>
      <c r="N1062" s="252"/>
      <c r="O1062" s="252"/>
      <c r="P1062" s="252"/>
      <c r="Q1062" s="252"/>
      <c r="R1062" s="252"/>
      <c r="S1062" s="252"/>
      <c r="T1062" s="25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54" t="s">
        <v>159</v>
      </c>
      <c r="AU1062" s="254" t="s">
        <v>166</v>
      </c>
      <c r="AV1062" s="13" t="s">
        <v>85</v>
      </c>
      <c r="AW1062" s="13" t="s">
        <v>33</v>
      </c>
      <c r="AX1062" s="13" t="s">
        <v>77</v>
      </c>
      <c r="AY1062" s="254" t="s">
        <v>148</v>
      </c>
    </row>
    <row r="1063" s="14" customFormat="1">
      <c r="A1063" s="14"/>
      <c r="B1063" s="255"/>
      <c r="C1063" s="256"/>
      <c r="D1063" s="240" t="s">
        <v>159</v>
      </c>
      <c r="E1063" s="257" t="s">
        <v>1</v>
      </c>
      <c r="F1063" s="258" t="s">
        <v>1826</v>
      </c>
      <c r="G1063" s="256"/>
      <c r="H1063" s="259">
        <v>198.39599999999999</v>
      </c>
      <c r="I1063" s="260"/>
      <c r="J1063" s="256"/>
      <c r="K1063" s="256"/>
      <c r="L1063" s="261"/>
      <c r="M1063" s="262"/>
      <c r="N1063" s="263"/>
      <c r="O1063" s="263"/>
      <c r="P1063" s="263"/>
      <c r="Q1063" s="263"/>
      <c r="R1063" s="263"/>
      <c r="S1063" s="263"/>
      <c r="T1063" s="26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5" t="s">
        <v>159</v>
      </c>
      <c r="AU1063" s="265" t="s">
        <v>166</v>
      </c>
      <c r="AV1063" s="14" t="s">
        <v>87</v>
      </c>
      <c r="AW1063" s="14" t="s">
        <v>33</v>
      </c>
      <c r="AX1063" s="14" t="s">
        <v>77</v>
      </c>
      <c r="AY1063" s="265" t="s">
        <v>148</v>
      </c>
    </row>
    <row r="1064" s="16" customFormat="1">
      <c r="A1064" s="16"/>
      <c r="B1064" s="277"/>
      <c r="C1064" s="278"/>
      <c r="D1064" s="240" t="s">
        <v>159</v>
      </c>
      <c r="E1064" s="279" t="s">
        <v>1</v>
      </c>
      <c r="F1064" s="280" t="s">
        <v>185</v>
      </c>
      <c r="G1064" s="278"/>
      <c r="H1064" s="281">
        <v>198.39599999999999</v>
      </c>
      <c r="I1064" s="282"/>
      <c r="J1064" s="278"/>
      <c r="K1064" s="278"/>
      <c r="L1064" s="283"/>
      <c r="M1064" s="284"/>
      <c r="N1064" s="285"/>
      <c r="O1064" s="285"/>
      <c r="P1064" s="285"/>
      <c r="Q1064" s="285"/>
      <c r="R1064" s="285"/>
      <c r="S1064" s="285"/>
      <c r="T1064" s="28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T1064" s="287" t="s">
        <v>159</v>
      </c>
      <c r="AU1064" s="287" t="s">
        <v>166</v>
      </c>
      <c r="AV1064" s="16" t="s">
        <v>155</v>
      </c>
      <c r="AW1064" s="16" t="s">
        <v>33</v>
      </c>
      <c r="AX1064" s="16" t="s">
        <v>85</v>
      </c>
      <c r="AY1064" s="287" t="s">
        <v>148</v>
      </c>
    </row>
    <row r="1065" s="2" customFormat="1" ht="37.8" customHeight="1">
      <c r="A1065" s="39"/>
      <c r="B1065" s="40"/>
      <c r="C1065" s="227" t="s">
        <v>736</v>
      </c>
      <c r="D1065" s="227" t="s">
        <v>150</v>
      </c>
      <c r="E1065" s="228" t="s">
        <v>834</v>
      </c>
      <c r="F1065" s="229" t="s">
        <v>835</v>
      </c>
      <c r="G1065" s="230" t="s">
        <v>315</v>
      </c>
      <c r="H1065" s="231">
        <v>18.036000000000001</v>
      </c>
      <c r="I1065" s="232"/>
      <c r="J1065" s="233">
        <f>ROUND(I1065*H1065,2)</f>
        <v>0</v>
      </c>
      <c r="K1065" s="229" t="s">
        <v>154</v>
      </c>
      <c r="L1065" s="45"/>
      <c r="M1065" s="234" t="s">
        <v>1</v>
      </c>
      <c r="N1065" s="235" t="s">
        <v>42</v>
      </c>
      <c r="O1065" s="92"/>
      <c r="P1065" s="236">
        <f>O1065*H1065</f>
        <v>0</v>
      </c>
      <c r="Q1065" s="236">
        <v>0</v>
      </c>
      <c r="R1065" s="236">
        <f>Q1065*H1065</f>
        <v>0</v>
      </c>
      <c r="S1065" s="236">
        <v>0</v>
      </c>
      <c r="T1065" s="237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38" t="s">
        <v>155</v>
      </c>
      <c r="AT1065" s="238" t="s">
        <v>150</v>
      </c>
      <c r="AU1065" s="238" t="s">
        <v>166</v>
      </c>
      <c r="AY1065" s="18" t="s">
        <v>148</v>
      </c>
      <c r="BE1065" s="239">
        <f>IF(N1065="základní",J1065,0)</f>
        <v>0</v>
      </c>
      <c r="BF1065" s="239">
        <f>IF(N1065="snížená",J1065,0)</f>
        <v>0</v>
      </c>
      <c r="BG1065" s="239">
        <f>IF(N1065="zákl. přenesená",J1065,0)</f>
        <v>0</v>
      </c>
      <c r="BH1065" s="239">
        <f>IF(N1065="sníž. přenesená",J1065,0)</f>
        <v>0</v>
      </c>
      <c r="BI1065" s="239">
        <f>IF(N1065="nulová",J1065,0)</f>
        <v>0</v>
      </c>
      <c r="BJ1065" s="18" t="s">
        <v>85</v>
      </c>
      <c r="BK1065" s="239">
        <f>ROUND(I1065*H1065,2)</f>
        <v>0</v>
      </c>
      <c r="BL1065" s="18" t="s">
        <v>155</v>
      </c>
      <c r="BM1065" s="238" t="s">
        <v>1827</v>
      </c>
    </row>
    <row r="1066" s="13" customFormat="1">
      <c r="A1066" s="13"/>
      <c r="B1066" s="245"/>
      <c r="C1066" s="246"/>
      <c r="D1066" s="240" t="s">
        <v>159</v>
      </c>
      <c r="E1066" s="247" t="s">
        <v>1</v>
      </c>
      <c r="F1066" s="248" t="s">
        <v>826</v>
      </c>
      <c r="G1066" s="246"/>
      <c r="H1066" s="247" t="s">
        <v>1</v>
      </c>
      <c r="I1066" s="249"/>
      <c r="J1066" s="246"/>
      <c r="K1066" s="246"/>
      <c r="L1066" s="250"/>
      <c r="M1066" s="251"/>
      <c r="N1066" s="252"/>
      <c r="O1066" s="252"/>
      <c r="P1066" s="252"/>
      <c r="Q1066" s="252"/>
      <c r="R1066" s="252"/>
      <c r="S1066" s="252"/>
      <c r="T1066" s="25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4" t="s">
        <v>159</v>
      </c>
      <c r="AU1066" s="254" t="s">
        <v>166</v>
      </c>
      <c r="AV1066" s="13" t="s">
        <v>85</v>
      </c>
      <c r="AW1066" s="13" t="s">
        <v>33</v>
      </c>
      <c r="AX1066" s="13" t="s">
        <v>77</v>
      </c>
      <c r="AY1066" s="254" t="s">
        <v>148</v>
      </c>
    </row>
    <row r="1067" s="14" customFormat="1">
      <c r="A1067" s="14"/>
      <c r="B1067" s="255"/>
      <c r="C1067" s="256"/>
      <c r="D1067" s="240" t="s">
        <v>159</v>
      </c>
      <c r="E1067" s="257" t="s">
        <v>1</v>
      </c>
      <c r="F1067" s="258" t="s">
        <v>1828</v>
      </c>
      <c r="G1067" s="256"/>
      <c r="H1067" s="259">
        <v>18.036000000000001</v>
      </c>
      <c r="I1067" s="260"/>
      <c r="J1067" s="256"/>
      <c r="K1067" s="256"/>
      <c r="L1067" s="261"/>
      <c r="M1067" s="262"/>
      <c r="N1067" s="263"/>
      <c r="O1067" s="263"/>
      <c r="P1067" s="263"/>
      <c r="Q1067" s="263"/>
      <c r="R1067" s="263"/>
      <c r="S1067" s="263"/>
      <c r="T1067" s="26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5" t="s">
        <v>159</v>
      </c>
      <c r="AU1067" s="265" t="s">
        <v>166</v>
      </c>
      <c r="AV1067" s="14" t="s">
        <v>87</v>
      </c>
      <c r="AW1067" s="14" t="s">
        <v>33</v>
      </c>
      <c r="AX1067" s="14" t="s">
        <v>77</v>
      </c>
      <c r="AY1067" s="265" t="s">
        <v>148</v>
      </c>
    </row>
    <row r="1068" s="16" customFormat="1">
      <c r="A1068" s="16"/>
      <c r="B1068" s="277"/>
      <c r="C1068" s="278"/>
      <c r="D1068" s="240" t="s">
        <v>159</v>
      </c>
      <c r="E1068" s="279" t="s">
        <v>1</v>
      </c>
      <c r="F1068" s="280" t="s">
        <v>185</v>
      </c>
      <c r="G1068" s="278"/>
      <c r="H1068" s="281">
        <v>18.036000000000001</v>
      </c>
      <c r="I1068" s="282"/>
      <c r="J1068" s="278"/>
      <c r="K1068" s="278"/>
      <c r="L1068" s="283"/>
      <c r="M1068" s="284"/>
      <c r="N1068" s="285"/>
      <c r="O1068" s="285"/>
      <c r="P1068" s="285"/>
      <c r="Q1068" s="285"/>
      <c r="R1068" s="285"/>
      <c r="S1068" s="285"/>
      <c r="T1068" s="28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T1068" s="287" t="s">
        <v>159</v>
      </c>
      <c r="AU1068" s="287" t="s">
        <v>166</v>
      </c>
      <c r="AV1068" s="16" t="s">
        <v>155</v>
      </c>
      <c r="AW1068" s="16" t="s">
        <v>33</v>
      </c>
      <c r="AX1068" s="16" t="s">
        <v>85</v>
      </c>
      <c r="AY1068" s="287" t="s">
        <v>148</v>
      </c>
    </row>
    <row r="1069" s="12" customFormat="1" ht="22.8" customHeight="1">
      <c r="A1069" s="12"/>
      <c r="B1069" s="211"/>
      <c r="C1069" s="212"/>
      <c r="D1069" s="213" t="s">
        <v>76</v>
      </c>
      <c r="E1069" s="225" t="s">
        <v>270</v>
      </c>
      <c r="F1069" s="225" t="s">
        <v>1255</v>
      </c>
      <c r="G1069" s="212"/>
      <c r="H1069" s="212"/>
      <c r="I1069" s="215"/>
      <c r="J1069" s="226">
        <f>BK1069</f>
        <v>0</v>
      </c>
      <c r="K1069" s="212"/>
      <c r="L1069" s="217"/>
      <c r="M1069" s="218"/>
      <c r="N1069" s="219"/>
      <c r="O1069" s="219"/>
      <c r="P1069" s="220">
        <f>P1070</f>
        <v>0</v>
      </c>
      <c r="Q1069" s="219"/>
      <c r="R1069" s="220">
        <f>R1070</f>
        <v>0</v>
      </c>
      <c r="S1069" s="219"/>
      <c r="T1069" s="221">
        <f>T1070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222" t="s">
        <v>85</v>
      </c>
      <c r="AT1069" s="223" t="s">
        <v>76</v>
      </c>
      <c r="AU1069" s="223" t="s">
        <v>85</v>
      </c>
      <c r="AY1069" s="222" t="s">
        <v>148</v>
      </c>
      <c r="BK1069" s="224">
        <f>BK1070</f>
        <v>0</v>
      </c>
    </row>
    <row r="1070" s="12" customFormat="1" ht="20.88" customHeight="1">
      <c r="A1070" s="12"/>
      <c r="B1070" s="211"/>
      <c r="C1070" s="212"/>
      <c r="D1070" s="213" t="s">
        <v>76</v>
      </c>
      <c r="E1070" s="225" t="s">
        <v>754</v>
      </c>
      <c r="F1070" s="225" t="s">
        <v>755</v>
      </c>
      <c r="G1070" s="212"/>
      <c r="H1070" s="212"/>
      <c r="I1070" s="215"/>
      <c r="J1070" s="226">
        <f>BK1070</f>
        <v>0</v>
      </c>
      <c r="K1070" s="212"/>
      <c r="L1070" s="217"/>
      <c r="M1070" s="218"/>
      <c r="N1070" s="219"/>
      <c r="O1070" s="219"/>
      <c r="P1070" s="220">
        <f>SUM(P1071:P1084)</f>
        <v>0</v>
      </c>
      <c r="Q1070" s="219"/>
      <c r="R1070" s="220">
        <f>SUM(R1071:R1084)</f>
        <v>0</v>
      </c>
      <c r="S1070" s="219"/>
      <c r="T1070" s="221">
        <f>SUM(T1071:T1084)</f>
        <v>0</v>
      </c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R1070" s="222" t="s">
        <v>85</v>
      </c>
      <c r="AT1070" s="223" t="s">
        <v>76</v>
      </c>
      <c r="AU1070" s="223" t="s">
        <v>87</v>
      </c>
      <c r="AY1070" s="222" t="s">
        <v>148</v>
      </c>
      <c r="BK1070" s="224">
        <f>SUM(BK1071:BK1084)</f>
        <v>0</v>
      </c>
    </row>
    <row r="1071" s="2" customFormat="1" ht="24.15" customHeight="1">
      <c r="A1071" s="39"/>
      <c r="B1071" s="40"/>
      <c r="C1071" s="227" t="s">
        <v>742</v>
      </c>
      <c r="D1071" s="227" t="s">
        <v>150</v>
      </c>
      <c r="E1071" s="228" t="s">
        <v>757</v>
      </c>
      <c r="F1071" s="229" t="s">
        <v>1829</v>
      </c>
      <c r="G1071" s="230" t="s">
        <v>176</v>
      </c>
      <c r="H1071" s="231">
        <v>222.16</v>
      </c>
      <c r="I1071" s="232"/>
      <c r="J1071" s="233">
        <f>ROUND(I1071*H1071,2)</f>
        <v>0</v>
      </c>
      <c r="K1071" s="229" t="s">
        <v>154</v>
      </c>
      <c r="L1071" s="45"/>
      <c r="M1071" s="234" t="s">
        <v>1</v>
      </c>
      <c r="N1071" s="235" t="s">
        <v>42</v>
      </c>
      <c r="O1071" s="92"/>
      <c r="P1071" s="236">
        <f>O1071*H1071</f>
        <v>0</v>
      </c>
      <c r="Q1071" s="236">
        <v>0</v>
      </c>
      <c r="R1071" s="236">
        <f>Q1071*H1071</f>
        <v>0</v>
      </c>
      <c r="S1071" s="236">
        <v>0</v>
      </c>
      <c r="T1071" s="237">
        <f>S1071*H1071</f>
        <v>0</v>
      </c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R1071" s="238" t="s">
        <v>155</v>
      </c>
      <c r="AT1071" s="238" t="s">
        <v>150</v>
      </c>
      <c r="AU1071" s="238" t="s">
        <v>166</v>
      </c>
      <c r="AY1071" s="18" t="s">
        <v>148</v>
      </c>
      <c r="BE1071" s="239">
        <f>IF(N1071="základní",J1071,0)</f>
        <v>0</v>
      </c>
      <c r="BF1071" s="239">
        <f>IF(N1071="snížená",J1071,0)</f>
        <v>0</v>
      </c>
      <c r="BG1071" s="239">
        <f>IF(N1071="zákl. přenesená",J1071,0)</f>
        <v>0</v>
      </c>
      <c r="BH1071" s="239">
        <f>IF(N1071="sníž. přenesená",J1071,0)</f>
        <v>0</v>
      </c>
      <c r="BI1071" s="239">
        <f>IF(N1071="nulová",J1071,0)</f>
        <v>0</v>
      </c>
      <c r="BJ1071" s="18" t="s">
        <v>85</v>
      </c>
      <c r="BK1071" s="239">
        <f>ROUND(I1071*H1071,2)</f>
        <v>0</v>
      </c>
      <c r="BL1071" s="18" t="s">
        <v>155</v>
      </c>
      <c r="BM1071" s="238" t="s">
        <v>1830</v>
      </c>
    </row>
    <row r="1072" s="13" customFormat="1">
      <c r="A1072" s="13"/>
      <c r="B1072" s="245"/>
      <c r="C1072" s="246"/>
      <c r="D1072" s="240" t="s">
        <v>159</v>
      </c>
      <c r="E1072" s="247" t="s">
        <v>1</v>
      </c>
      <c r="F1072" s="248" t="s">
        <v>255</v>
      </c>
      <c r="G1072" s="246"/>
      <c r="H1072" s="247" t="s">
        <v>1</v>
      </c>
      <c r="I1072" s="249"/>
      <c r="J1072" s="246"/>
      <c r="K1072" s="246"/>
      <c r="L1072" s="250"/>
      <c r="M1072" s="251"/>
      <c r="N1072" s="252"/>
      <c r="O1072" s="252"/>
      <c r="P1072" s="252"/>
      <c r="Q1072" s="252"/>
      <c r="R1072" s="252"/>
      <c r="S1072" s="252"/>
      <c r="T1072" s="25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54" t="s">
        <v>159</v>
      </c>
      <c r="AU1072" s="254" t="s">
        <v>166</v>
      </c>
      <c r="AV1072" s="13" t="s">
        <v>85</v>
      </c>
      <c r="AW1072" s="13" t="s">
        <v>33</v>
      </c>
      <c r="AX1072" s="13" t="s">
        <v>77</v>
      </c>
      <c r="AY1072" s="254" t="s">
        <v>148</v>
      </c>
    </row>
    <row r="1073" s="13" customFormat="1">
      <c r="A1073" s="13"/>
      <c r="B1073" s="245"/>
      <c r="C1073" s="246"/>
      <c r="D1073" s="240" t="s">
        <v>159</v>
      </c>
      <c r="E1073" s="247" t="s">
        <v>1</v>
      </c>
      <c r="F1073" s="248" t="s">
        <v>403</v>
      </c>
      <c r="G1073" s="246"/>
      <c r="H1073" s="247" t="s">
        <v>1</v>
      </c>
      <c r="I1073" s="249"/>
      <c r="J1073" s="246"/>
      <c r="K1073" s="246"/>
      <c r="L1073" s="250"/>
      <c r="M1073" s="251"/>
      <c r="N1073" s="252"/>
      <c r="O1073" s="252"/>
      <c r="P1073" s="252"/>
      <c r="Q1073" s="252"/>
      <c r="R1073" s="252"/>
      <c r="S1073" s="252"/>
      <c r="T1073" s="25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54" t="s">
        <v>159</v>
      </c>
      <c r="AU1073" s="254" t="s">
        <v>166</v>
      </c>
      <c r="AV1073" s="13" t="s">
        <v>85</v>
      </c>
      <c r="AW1073" s="13" t="s">
        <v>33</v>
      </c>
      <c r="AX1073" s="13" t="s">
        <v>77</v>
      </c>
      <c r="AY1073" s="254" t="s">
        <v>148</v>
      </c>
    </row>
    <row r="1074" s="13" customFormat="1">
      <c r="A1074" s="13"/>
      <c r="B1074" s="245"/>
      <c r="C1074" s="246"/>
      <c r="D1074" s="240" t="s">
        <v>159</v>
      </c>
      <c r="E1074" s="247" t="s">
        <v>1</v>
      </c>
      <c r="F1074" s="248" t="s">
        <v>178</v>
      </c>
      <c r="G1074" s="246"/>
      <c r="H1074" s="247" t="s">
        <v>1</v>
      </c>
      <c r="I1074" s="249"/>
      <c r="J1074" s="246"/>
      <c r="K1074" s="246"/>
      <c r="L1074" s="250"/>
      <c r="M1074" s="251"/>
      <c r="N1074" s="252"/>
      <c r="O1074" s="252"/>
      <c r="P1074" s="252"/>
      <c r="Q1074" s="252"/>
      <c r="R1074" s="252"/>
      <c r="S1074" s="252"/>
      <c r="T1074" s="25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54" t="s">
        <v>159</v>
      </c>
      <c r="AU1074" s="254" t="s">
        <v>166</v>
      </c>
      <c r="AV1074" s="13" t="s">
        <v>85</v>
      </c>
      <c r="AW1074" s="13" t="s">
        <v>33</v>
      </c>
      <c r="AX1074" s="13" t="s">
        <v>77</v>
      </c>
      <c r="AY1074" s="254" t="s">
        <v>148</v>
      </c>
    </row>
    <row r="1075" s="14" customFormat="1">
      <c r="A1075" s="14"/>
      <c r="B1075" s="255"/>
      <c r="C1075" s="256"/>
      <c r="D1075" s="240" t="s">
        <v>159</v>
      </c>
      <c r="E1075" s="257" t="s">
        <v>1</v>
      </c>
      <c r="F1075" s="258" t="s">
        <v>1831</v>
      </c>
      <c r="G1075" s="256"/>
      <c r="H1075" s="259">
        <v>76.680000000000007</v>
      </c>
      <c r="I1075" s="260"/>
      <c r="J1075" s="256"/>
      <c r="K1075" s="256"/>
      <c r="L1075" s="261"/>
      <c r="M1075" s="262"/>
      <c r="N1075" s="263"/>
      <c r="O1075" s="263"/>
      <c r="P1075" s="263"/>
      <c r="Q1075" s="263"/>
      <c r="R1075" s="263"/>
      <c r="S1075" s="263"/>
      <c r="T1075" s="26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5" t="s">
        <v>159</v>
      </c>
      <c r="AU1075" s="265" t="s">
        <v>166</v>
      </c>
      <c r="AV1075" s="14" t="s">
        <v>87</v>
      </c>
      <c r="AW1075" s="14" t="s">
        <v>33</v>
      </c>
      <c r="AX1075" s="14" t="s">
        <v>77</v>
      </c>
      <c r="AY1075" s="265" t="s">
        <v>148</v>
      </c>
    </row>
    <row r="1076" s="13" customFormat="1">
      <c r="A1076" s="13"/>
      <c r="B1076" s="245"/>
      <c r="C1076" s="246"/>
      <c r="D1076" s="240" t="s">
        <v>159</v>
      </c>
      <c r="E1076" s="247" t="s">
        <v>1</v>
      </c>
      <c r="F1076" s="248" t="s">
        <v>181</v>
      </c>
      <c r="G1076" s="246"/>
      <c r="H1076" s="247" t="s">
        <v>1</v>
      </c>
      <c r="I1076" s="249"/>
      <c r="J1076" s="246"/>
      <c r="K1076" s="246"/>
      <c r="L1076" s="250"/>
      <c r="M1076" s="251"/>
      <c r="N1076" s="252"/>
      <c r="O1076" s="252"/>
      <c r="P1076" s="252"/>
      <c r="Q1076" s="252"/>
      <c r="R1076" s="252"/>
      <c r="S1076" s="252"/>
      <c r="T1076" s="25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54" t="s">
        <v>159</v>
      </c>
      <c r="AU1076" s="254" t="s">
        <v>166</v>
      </c>
      <c r="AV1076" s="13" t="s">
        <v>85</v>
      </c>
      <c r="AW1076" s="13" t="s">
        <v>33</v>
      </c>
      <c r="AX1076" s="13" t="s">
        <v>77</v>
      </c>
      <c r="AY1076" s="254" t="s">
        <v>148</v>
      </c>
    </row>
    <row r="1077" s="14" customFormat="1">
      <c r="A1077" s="14"/>
      <c r="B1077" s="255"/>
      <c r="C1077" s="256"/>
      <c r="D1077" s="240" t="s">
        <v>159</v>
      </c>
      <c r="E1077" s="257" t="s">
        <v>1</v>
      </c>
      <c r="F1077" s="258" t="s">
        <v>1832</v>
      </c>
      <c r="G1077" s="256"/>
      <c r="H1077" s="259">
        <v>68.379999999999995</v>
      </c>
      <c r="I1077" s="260"/>
      <c r="J1077" s="256"/>
      <c r="K1077" s="256"/>
      <c r="L1077" s="261"/>
      <c r="M1077" s="262"/>
      <c r="N1077" s="263"/>
      <c r="O1077" s="263"/>
      <c r="P1077" s="263"/>
      <c r="Q1077" s="263"/>
      <c r="R1077" s="263"/>
      <c r="S1077" s="263"/>
      <c r="T1077" s="26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5" t="s">
        <v>159</v>
      </c>
      <c r="AU1077" s="265" t="s">
        <v>166</v>
      </c>
      <c r="AV1077" s="14" t="s">
        <v>87</v>
      </c>
      <c r="AW1077" s="14" t="s">
        <v>33</v>
      </c>
      <c r="AX1077" s="14" t="s">
        <v>77</v>
      </c>
      <c r="AY1077" s="265" t="s">
        <v>148</v>
      </c>
    </row>
    <row r="1078" s="13" customFormat="1">
      <c r="A1078" s="13"/>
      <c r="B1078" s="245"/>
      <c r="C1078" s="246"/>
      <c r="D1078" s="240" t="s">
        <v>159</v>
      </c>
      <c r="E1078" s="247" t="s">
        <v>1</v>
      </c>
      <c r="F1078" s="248" t="s">
        <v>184</v>
      </c>
      <c r="G1078" s="246"/>
      <c r="H1078" s="247" t="s">
        <v>1</v>
      </c>
      <c r="I1078" s="249"/>
      <c r="J1078" s="246"/>
      <c r="K1078" s="246"/>
      <c r="L1078" s="250"/>
      <c r="M1078" s="251"/>
      <c r="N1078" s="252"/>
      <c r="O1078" s="252"/>
      <c r="P1078" s="252"/>
      <c r="Q1078" s="252"/>
      <c r="R1078" s="252"/>
      <c r="S1078" s="252"/>
      <c r="T1078" s="25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54" t="s">
        <v>159</v>
      </c>
      <c r="AU1078" s="254" t="s">
        <v>166</v>
      </c>
      <c r="AV1078" s="13" t="s">
        <v>85</v>
      </c>
      <c r="AW1078" s="13" t="s">
        <v>33</v>
      </c>
      <c r="AX1078" s="13" t="s">
        <v>77</v>
      </c>
      <c r="AY1078" s="254" t="s">
        <v>148</v>
      </c>
    </row>
    <row r="1079" s="14" customFormat="1">
      <c r="A1079" s="14"/>
      <c r="B1079" s="255"/>
      <c r="C1079" s="256"/>
      <c r="D1079" s="240" t="s">
        <v>159</v>
      </c>
      <c r="E1079" s="257" t="s">
        <v>1</v>
      </c>
      <c r="F1079" s="258" t="s">
        <v>1833</v>
      </c>
      <c r="G1079" s="256"/>
      <c r="H1079" s="259">
        <v>12.74</v>
      </c>
      <c r="I1079" s="260"/>
      <c r="J1079" s="256"/>
      <c r="K1079" s="256"/>
      <c r="L1079" s="261"/>
      <c r="M1079" s="262"/>
      <c r="N1079" s="263"/>
      <c r="O1079" s="263"/>
      <c r="P1079" s="263"/>
      <c r="Q1079" s="263"/>
      <c r="R1079" s="263"/>
      <c r="S1079" s="263"/>
      <c r="T1079" s="26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65" t="s">
        <v>159</v>
      </c>
      <c r="AU1079" s="265" t="s">
        <v>166</v>
      </c>
      <c r="AV1079" s="14" t="s">
        <v>87</v>
      </c>
      <c r="AW1079" s="14" t="s">
        <v>33</v>
      </c>
      <c r="AX1079" s="14" t="s">
        <v>77</v>
      </c>
      <c r="AY1079" s="265" t="s">
        <v>148</v>
      </c>
    </row>
    <row r="1080" s="13" customFormat="1">
      <c r="A1080" s="13"/>
      <c r="B1080" s="245"/>
      <c r="C1080" s="246"/>
      <c r="D1080" s="240" t="s">
        <v>159</v>
      </c>
      <c r="E1080" s="247" t="s">
        <v>1</v>
      </c>
      <c r="F1080" s="248" t="s">
        <v>178</v>
      </c>
      <c r="G1080" s="246"/>
      <c r="H1080" s="247" t="s">
        <v>1</v>
      </c>
      <c r="I1080" s="249"/>
      <c r="J1080" s="246"/>
      <c r="K1080" s="246"/>
      <c r="L1080" s="250"/>
      <c r="M1080" s="251"/>
      <c r="N1080" s="252"/>
      <c r="O1080" s="252"/>
      <c r="P1080" s="252"/>
      <c r="Q1080" s="252"/>
      <c r="R1080" s="252"/>
      <c r="S1080" s="252"/>
      <c r="T1080" s="25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54" t="s">
        <v>159</v>
      </c>
      <c r="AU1080" s="254" t="s">
        <v>166</v>
      </c>
      <c r="AV1080" s="13" t="s">
        <v>85</v>
      </c>
      <c r="AW1080" s="13" t="s">
        <v>33</v>
      </c>
      <c r="AX1080" s="13" t="s">
        <v>77</v>
      </c>
      <c r="AY1080" s="254" t="s">
        <v>148</v>
      </c>
    </row>
    <row r="1081" s="14" customFormat="1">
      <c r="A1081" s="14"/>
      <c r="B1081" s="255"/>
      <c r="C1081" s="256"/>
      <c r="D1081" s="240" t="s">
        <v>159</v>
      </c>
      <c r="E1081" s="257" t="s">
        <v>1</v>
      </c>
      <c r="F1081" s="258" t="s">
        <v>1834</v>
      </c>
      <c r="G1081" s="256"/>
      <c r="H1081" s="259">
        <v>35.899999999999999</v>
      </c>
      <c r="I1081" s="260"/>
      <c r="J1081" s="256"/>
      <c r="K1081" s="256"/>
      <c r="L1081" s="261"/>
      <c r="M1081" s="262"/>
      <c r="N1081" s="263"/>
      <c r="O1081" s="263"/>
      <c r="P1081" s="263"/>
      <c r="Q1081" s="263"/>
      <c r="R1081" s="263"/>
      <c r="S1081" s="263"/>
      <c r="T1081" s="26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65" t="s">
        <v>159</v>
      </c>
      <c r="AU1081" s="265" t="s">
        <v>166</v>
      </c>
      <c r="AV1081" s="14" t="s">
        <v>87</v>
      </c>
      <c r="AW1081" s="14" t="s">
        <v>33</v>
      </c>
      <c r="AX1081" s="14" t="s">
        <v>77</v>
      </c>
      <c r="AY1081" s="265" t="s">
        <v>148</v>
      </c>
    </row>
    <row r="1082" s="13" customFormat="1">
      <c r="A1082" s="13"/>
      <c r="B1082" s="245"/>
      <c r="C1082" s="246"/>
      <c r="D1082" s="240" t="s">
        <v>159</v>
      </c>
      <c r="E1082" s="247" t="s">
        <v>1</v>
      </c>
      <c r="F1082" s="248" t="s">
        <v>181</v>
      </c>
      <c r="G1082" s="246"/>
      <c r="H1082" s="247" t="s">
        <v>1</v>
      </c>
      <c r="I1082" s="249"/>
      <c r="J1082" s="246"/>
      <c r="K1082" s="246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4" t="s">
        <v>159</v>
      </c>
      <c r="AU1082" s="254" t="s">
        <v>166</v>
      </c>
      <c r="AV1082" s="13" t="s">
        <v>85</v>
      </c>
      <c r="AW1082" s="13" t="s">
        <v>33</v>
      </c>
      <c r="AX1082" s="13" t="s">
        <v>77</v>
      </c>
      <c r="AY1082" s="254" t="s">
        <v>148</v>
      </c>
    </row>
    <row r="1083" s="14" customFormat="1">
      <c r="A1083" s="14"/>
      <c r="B1083" s="255"/>
      <c r="C1083" s="256"/>
      <c r="D1083" s="240" t="s">
        <v>159</v>
      </c>
      <c r="E1083" s="257" t="s">
        <v>1</v>
      </c>
      <c r="F1083" s="258" t="s">
        <v>1835</v>
      </c>
      <c r="G1083" s="256"/>
      <c r="H1083" s="259">
        <v>28.460000000000001</v>
      </c>
      <c r="I1083" s="260"/>
      <c r="J1083" s="256"/>
      <c r="K1083" s="256"/>
      <c r="L1083" s="261"/>
      <c r="M1083" s="262"/>
      <c r="N1083" s="263"/>
      <c r="O1083" s="263"/>
      <c r="P1083" s="263"/>
      <c r="Q1083" s="263"/>
      <c r="R1083" s="263"/>
      <c r="S1083" s="263"/>
      <c r="T1083" s="26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65" t="s">
        <v>159</v>
      </c>
      <c r="AU1083" s="265" t="s">
        <v>166</v>
      </c>
      <c r="AV1083" s="14" t="s">
        <v>87</v>
      </c>
      <c r="AW1083" s="14" t="s">
        <v>33</v>
      </c>
      <c r="AX1083" s="14" t="s">
        <v>77</v>
      </c>
      <c r="AY1083" s="265" t="s">
        <v>148</v>
      </c>
    </row>
    <row r="1084" s="16" customFormat="1">
      <c r="A1084" s="16"/>
      <c r="B1084" s="277"/>
      <c r="C1084" s="278"/>
      <c r="D1084" s="240" t="s">
        <v>159</v>
      </c>
      <c r="E1084" s="279" t="s">
        <v>1</v>
      </c>
      <c r="F1084" s="280" t="s">
        <v>185</v>
      </c>
      <c r="G1084" s="278"/>
      <c r="H1084" s="281">
        <v>222.16</v>
      </c>
      <c r="I1084" s="282"/>
      <c r="J1084" s="278"/>
      <c r="K1084" s="278"/>
      <c r="L1084" s="283"/>
      <c r="M1084" s="284"/>
      <c r="N1084" s="285"/>
      <c r="O1084" s="285"/>
      <c r="P1084" s="285"/>
      <c r="Q1084" s="285"/>
      <c r="R1084" s="285"/>
      <c r="S1084" s="285"/>
      <c r="T1084" s="28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T1084" s="287" t="s">
        <v>159</v>
      </c>
      <c r="AU1084" s="287" t="s">
        <v>166</v>
      </c>
      <c r="AV1084" s="16" t="s">
        <v>155</v>
      </c>
      <c r="AW1084" s="16" t="s">
        <v>33</v>
      </c>
      <c r="AX1084" s="16" t="s">
        <v>85</v>
      </c>
      <c r="AY1084" s="287" t="s">
        <v>148</v>
      </c>
    </row>
    <row r="1085" s="12" customFormat="1" ht="22.8" customHeight="1">
      <c r="A1085" s="12"/>
      <c r="B1085" s="211"/>
      <c r="C1085" s="212"/>
      <c r="D1085" s="213" t="s">
        <v>76</v>
      </c>
      <c r="E1085" s="225" t="s">
        <v>844</v>
      </c>
      <c r="F1085" s="225" t="s">
        <v>845</v>
      </c>
      <c r="G1085" s="212"/>
      <c r="H1085" s="212"/>
      <c r="I1085" s="215"/>
      <c r="J1085" s="226">
        <f>BK1085</f>
        <v>0</v>
      </c>
      <c r="K1085" s="212"/>
      <c r="L1085" s="217"/>
      <c r="M1085" s="218"/>
      <c r="N1085" s="219"/>
      <c r="O1085" s="219"/>
      <c r="P1085" s="220">
        <f>P1086</f>
        <v>0</v>
      </c>
      <c r="Q1085" s="219"/>
      <c r="R1085" s="220">
        <f>R1086</f>
        <v>0</v>
      </c>
      <c r="S1085" s="219"/>
      <c r="T1085" s="221">
        <f>T1086</f>
        <v>0</v>
      </c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R1085" s="222" t="s">
        <v>85</v>
      </c>
      <c r="AT1085" s="223" t="s">
        <v>76</v>
      </c>
      <c r="AU1085" s="223" t="s">
        <v>85</v>
      </c>
      <c r="AY1085" s="222" t="s">
        <v>148</v>
      </c>
      <c r="BK1085" s="224">
        <f>BK1086</f>
        <v>0</v>
      </c>
    </row>
    <row r="1086" s="2" customFormat="1" ht="24.15" customHeight="1">
      <c r="A1086" s="39"/>
      <c r="B1086" s="40"/>
      <c r="C1086" s="227" t="s">
        <v>746</v>
      </c>
      <c r="D1086" s="227" t="s">
        <v>150</v>
      </c>
      <c r="E1086" s="228" t="s">
        <v>847</v>
      </c>
      <c r="F1086" s="229" t="s">
        <v>848</v>
      </c>
      <c r="G1086" s="230" t="s">
        <v>315</v>
      </c>
      <c r="H1086" s="231">
        <v>249.106</v>
      </c>
      <c r="I1086" s="232"/>
      <c r="J1086" s="233">
        <f>ROUND(I1086*H1086,2)</f>
        <v>0</v>
      </c>
      <c r="K1086" s="229" t="s">
        <v>154</v>
      </c>
      <c r="L1086" s="45"/>
      <c r="M1086" s="234" t="s">
        <v>1</v>
      </c>
      <c r="N1086" s="235" t="s">
        <v>42</v>
      </c>
      <c r="O1086" s="92"/>
      <c r="P1086" s="236">
        <f>O1086*H1086</f>
        <v>0</v>
      </c>
      <c r="Q1086" s="236">
        <v>0</v>
      </c>
      <c r="R1086" s="236">
        <f>Q1086*H1086</f>
        <v>0</v>
      </c>
      <c r="S1086" s="236">
        <v>0</v>
      </c>
      <c r="T1086" s="237">
        <f>S1086*H1086</f>
        <v>0</v>
      </c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R1086" s="238" t="s">
        <v>155</v>
      </c>
      <c r="AT1086" s="238" t="s">
        <v>150</v>
      </c>
      <c r="AU1086" s="238" t="s">
        <v>87</v>
      </c>
      <c r="AY1086" s="18" t="s">
        <v>148</v>
      </c>
      <c r="BE1086" s="239">
        <f>IF(N1086="základní",J1086,0)</f>
        <v>0</v>
      </c>
      <c r="BF1086" s="239">
        <f>IF(N1086="snížená",J1086,0)</f>
        <v>0</v>
      </c>
      <c r="BG1086" s="239">
        <f>IF(N1086="zákl. přenesená",J1086,0)</f>
        <v>0</v>
      </c>
      <c r="BH1086" s="239">
        <f>IF(N1086="sníž. přenesená",J1086,0)</f>
        <v>0</v>
      </c>
      <c r="BI1086" s="239">
        <f>IF(N1086="nulová",J1086,0)</f>
        <v>0</v>
      </c>
      <c r="BJ1086" s="18" t="s">
        <v>85</v>
      </c>
      <c r="BK1086" s="239">
        <f>ROUND(I1086*H1086,2)</f>
        <v>0</v>
      </c>
      <c r="BL1086" s="18" t="s">
        <v>155</v>
      </c>
      <c r="BM1086" s="238" t="s">
        <v>1836</v>
      </c>
    </row>
    <row r="1087" s="12" customFormat="1" ht="25.92" customHeight="1">
      <c r="A1087" s="12"/>
      <c r="B1087" s="211"/>
      <c r="C1087" s="212"/>
      <c r="D1087" s="213" t="s">
        <v>76</v>
      </c>
      <c r="E1087" s="214" t="s">
        <v>363</v>
      </c>
      <c r="F1087" s="214" t="s">
        <v>850</v>
      </c>
      <c r="G1087" s="212"/>
      <c r="H1087" s="212"/>
      <c r="I1087" s="215"/>
      <c r="J1087" s="216">
        <f>BK1087</f>
        <v>0</v>
      </c>
      <c r="K1087" s="212"/>
      <c r="L1087" s="217"/>
      <c r="M1087" s="218"/>
      <c r="N1087" s="219"/>
      <c r="O1087" s="219"/>
      <c r="P1087" s="220">
        <f>P1088</f>
        <v>0</v>
      </c>
      <c r="Q1087" s="219"/>
      <c r="R1087" s="220">
        <f>R1088</f>
        <v>0</v>
      </c>
      <c r="S1087" s="219"/>
      <c r="T1087" s="221">
        <f>T1088</f>
        <v>0</v>
      </c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R1087" s="222" t="s">
        <v>166</v>
      </c>
      <c r="AT1087" s="223" t="s">
        <v>76</v>
      </c>
      <c r="AU1087" s="223" t="s">
        <v>77</v>
      </c>
      <c r="AY1087" s="222" t="s">
        <v>148</v>
      </c>
      <c r="BK1087" s="224">
        <f>BK1088</f>
        <v>0</v>
      </c>
    </row>
    <row r="1088" s="12" customFormat="1" ht="22.8" customHeight="1">
      <c r="A1088" s="12"/>
      <c r="B1088" s="211"/>
      <c r="C1088" s="212"/>
      <c r="D1088" s="213" t="s">
        <v>76</v>
      </c>
      <c r="E1088" s="225" t="s">
        <v>851</v>
      </c>
      <c r="F1088" s="225" t="s">
        <v>852</v>
      </c>
      <c r="G1088" s="212"/>
      <c r="H1088" s="212"/>
      <c r="I1088" s="215"/>
      <c r="J1088" s="226">
        <f>BK1088</f>
        <v>0</v>
      </c>
      <c r="K1088" s="212"/>
      <c r="L1088" s="217"/>
      <c r="M1088" s="218"/>
      <c r="N1088" s="219"/>
      <c r="O1088" s="219"/>
      <c r="P1088" s="220">
        <f>SUM(P1089:P1102)</f>
        <v>0</v>
      </c>
      <c r="Q1088" s="219"/>
      <c r="R1088" s="220">
        <f>SUM(R1089:R1102)</f>
        <v>0</v>
      </c>
      <c r="S1088" s="219"/>
      <c r="T1088" s="221">
        <f>SUM(T1089:T1102)</f>
        <v>0</v>
      </c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R1088" s="222" t="s">
        <v>166</v>
      </c>
      <c r="AT1088" s="223" t="s">
        <v>76</v>
      </c>
      <c r="AU1088" s="223" t="s">
        <v>85</v>
      </c>
      <c r="AY1088" s="222" t="s">
        <v>148</v>
      </c>
      <c r="BK1088" s="224">
        <f>SUM(BK1089:BK1102)</f>
        <v>0</v>
      </c>
    </row>
    <row r="1089" s="2" customFormat="1" ht="24.15" customHeight="1">
      <c r="A1089" s="39"/>
      <c r="B1089" s="40"/>
      <c r="C1089" s="227" t="s">
        <v>750</v>
      </c>
      <c r="D1089" s="227" t="s">
        <v>150</v>
      </c>
      <c r="E1089" s="228" t="s">
        <v>853</v>
      </c>
      <c r="F1089" s="229" t="s">
        <v>854</v>
      </c>
      <c r="G1089" s="230" t="s">
        <v>176</v>
      </c>
      <c r="H1089" s="231">
        <v>140.40000000000001</v>
      </c>
      <c r="I1089" s="232"/>
      <c r="J1089" s="233">
        <f>ROUND(I1089*H1089,2)</f>
        <v>0</v>
      </c>
      <c r="K1089" s="229" t="s">
        <v>1</v>
      </c>
      <c r="L1089" s="45"/>
      <c r="M1089" s="234" t="s">
        <v>1</v>
      </c>
      <c r="N1089" s="235" t="s">
        <v>42</v>
      </c>
      <c r="O1089" s="92"/>
      <c r="P1089" s="236">
        <f>O1089*H1089</f>
        <v>0</v>
      </c>
      <c r="Q1089" s="236">
        <v>0</v>
      </c>
      <c r="R1089" s="236">
        <f>Q1089*H1089</f>
        <v>0</v>
      </c>
      <c r="S1089" s="236">
        <v>0</v>
      </c>
      <c r="T1089" s="237">
        <f>S1089*H1089</f>
        <v>0</v>
      </c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R1089" s="238" t="s">
        <v>643</v>
      </c>
      <c r="AT1089" s="238" t="s">
        <v>150</v>
      </c>
      <c r="AU1089" s="238" t="s">
        <v>87</v>
      </c>
      <c r="AY1089" s="18" t="s">
        <v>148</v>
      </c>
      <c r="BE1089" s="239">
        <f>IF(N1089="základní",J1089,0)</f>
        <v>0</v>
      </c>
      <c r="BF1089" s="239">
        <f>IF(N1089="snížená",J1089,0)</f>
        <v>0</v>
      </c>
      <c r="BG1089" s="239">
        <f>IF(N1089="zákl. přenesená",J1089,0)</f>
        <v>0</v>
      </c>
      <c r="BH1089" s="239">
        <f>IF(N1089="sníž. přenesená",J1089,0)</f>
        <v>0</v>
      </c>
      <c r="BI1089" s="239">
        <f>IF(N1089="nulová",J1089,0)</f>
        <v>0</v>
      </c>
      <c r="BJ1089" s="18" t="s">
        <v>85</v>
      </c>
      <c r="BK1089" s="239">
        <f>ROUND(I1089*H1089,2)</f>
        <v>0</v>
      </c>
      <c r="BL1089" s="18" t="s">
        <v>643</v>
      </c>
      <c r="BM1089" s="238" t="s">
        <v>1837</v>
      </c>
    </row>
    <row r="1090" s="13" customFormat="1">
      <c r="A1090" s="13"/>
      <c r="B1090" s="245"/>
      <c r="C1090" s="246"/>
      <c r="D1090" s="240" t="s">
        <v>159</v>
      </c>
      <c r="E1090" s="247" t="s">
        <v>1</v>
      </c>
      <c r="F1090" s="248" t="s">
        <v>178</v>
      </c>
      <c r="G1090" s="246"/>
      <c r="H1090" s="247" t="s">
        <v>1</v>
      </c>
      <c r="I1090" s="249"/>
      <c r="J1090" s="246"/>
      <c r="K1090" s="246"/>
      <c r="L1090" s="250"/>
      <c r="M1090" s="251"/>
      <c r="N1090" s="252"/>
      <c r="O1090" s="252"/>
      <c r="P1090" s="252"/>
      <c r="Q1090" s="252"/>
      <c r="R1090" s="252"/>
      <c r="S1090" s="252"/>
      <c r="T1090" s="25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54" t="s">
        <v>159</v>
      </c>
      <c r="AU1090" s="254" t="s">
        <v>87</v>
      </c>
      <c r="AV1090" s="13" t="s">
        <v>85</v>
      </c>
      <c r="AW1090" s="13" t="s">
        <v>33</v>
      </c>
      <c r="AX1090" s="13" t="s">
        <v>77</v>
      </c>
      <c r="AY1090" s="254" t="s">
        <v>148</v>
      </c>
    </row>
    <row r="1091" s="14" customFormat="1">
      <c r="A1091" s="14"/>
      <c r="B1091" s="255"/>
      <c r="C1091" s="256"/>
      <c r="D1091" s="240" t="s">
        <v>159</v>
      </c>
      <c r="E1091" s="257" t="s">
        <v>1</v>
      </c>
      <c r="F1091" s="258" t="s">
        <v>1447</v>
      </c>
      <c r="G1091" s="256"/>
      <c r="H1091" s="259">
        <v>31.199999999999999</v>
      </c>
      <c r="I1091" s="260"/>
      <c r="J1091" s="256"/>
      <c r="K1091" s="256"/>
      <c r="L1091" s="261"/>
      <c r="M1091" s="262"/>
      <c r="N1091" s="263"/>
      <c r="O1091" s="263"/>
      <c r="P1091" s="263"/>
      <c r="Q1091" s="263"/>
      <c r="R1091" s="263"/>
      <c r="S1091" s="263"/>
      <c r="T1091" s="26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5" t="s">
        <v>159</v>
      </c>
      <c r="AU1091" s="265" t="s">
        <v>87</v>
      </c>
      <c r="AV1091" s="14" t="s">
        <v>87</v>
      </c>
      <c r="AW1091" s="14" t="s">
        <v>33</v>
      </c>
      <c r="AX1091" s="14" t="s">
        <v>77</v>
      </c>
      <c r="AY1091" s="265" t="s">
        <v>148</v>
      </c>
    </row>
    <row r="1092" s="14" customFormat="1">
      <c r="A1092" s="14"/>
      <c r="B1092" s="255"/>
      <c r="C1092" s="256"/>
      <c r="D1092" s="240" t="s">
        <v>159</v>
      </c>
      <c r="E1092" s="257" t="s">
        <v>1</v>
      </c>
      <c r="F1092" s="258" t="s">
        <v>1448</v>
      </c>
      <c r="G1092" s="256"/>
      <c r="H1092" s="259">
        <v>31.199999999999999</v>
      </c>
      <c r="I1092" s="260"/>
      <c r="J1092" s="256"/>
      <c r="K1092" s="256"/>
      <c r="L1092" s="261"/>
      <c r="M1092" s="262"/>
      <c r="N1092" s="263"/>
      <c r="O1092" s="263"/>
      <c r="P1092" s="263"/>
      <c r="Q1092" s="263"/>
      <c r="R1092" s="263"/>
      <c r="S1092" s="263"/>
      <c r="T1092" s="26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65" t="s">
        <v>159</v>
      </c>
      <c r="AU1092" s="265" t="s">
        <v>87</v>
      </c>
      <c r="AV1092" s="14" t="s">
        <v>87</v>
      </c>
      <c r="AW1092" s="14" t="s">
        <v>33</v>
      </c>
      <c r="AX1092" s="14" t="s">
        <v>77</v>
      </c>
      <c r="AY1092" s="265" t="s">
        <v>148</v>
      </c>
    </row>
    <row r="1093" s="14" customFormat="1">
      <c r="A1093" s="14"/>
      <c r="B1093" s="255"/>
      <c r="C1093" s="256"/>
      <c r="D1093" s="240" t="s">
        <v>159</v>
      </c>
      <c r="E1093" s="257" t="s">
        <v>1</v>
      </c>
      <c r="F1093" s="258" t="s">
        <v>1449</v>
      </c>
      <c r="G1093" s="256"/>
      <c r="H1093" s="259">
        <v>16.800000000000001</v>
      </c>
      <c r="I1093" s="260"/>
      <c r="J1093" s="256"/>
      <c r="K1093" s="256"/>
      <c r="L1093" s="261"/>
      <c r="M1093" s="262"/>
      <c r="N1093" s="263"/>
      <c r="O1093" s="263"/>
      <c r="P1093" s="263"/>
      <c r="Q1093" s="263"/>
      <c r="R1093" s="263"/>
      <c r="S1093" s="263"/>
      <c r="T1093" s="26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5" t="s">
        <v>159</v>
      </c>
      <c r="AU1093" s="265" t="s">
        <v>87</v>
      </c>
      <c r="AV1093" s="14" t="s">
        <v>87</v>
      </c>
      <c r="AW1093" s="14" t="s">
        <v>33</v>
      </c>
      <c r="AX1093" s="14" t="s">
        <v>77</v>
      </c>
      <c r="AY1093" s="265" t="s">
        <v>148</v>
      </c>
    </row>
    <row r="1094" s="13" customFormat="1">
      <c r="A1094" s="13"/>
      <c r="B1094" s="245"/>
      <c r="C1094" s="246"/>
      <c r="D1094" s="240" t="s">
        <v>159</v>
      </c>
      <c r="E1094" s="247" t="s">
        <v>1</v>
      </c>
      <c r="F1094" s="248" t="s">
        <v>181</v>
      </c>
      <c r="G1094" s="246"/>
      <c r="H1094" s="247" t="s">
        <v>1</v>
      </c>
      <c r="I1094" s="249"/>
      <c r="J1094" s="246"/>
      <c r="K1094" s="246"/>
      <c r="L1094" s="250"/>
      <c r="M1094" s="251"/>
      <c r="N1094" s="252"/>
      <c r="O1094" s="252"/>
      <c r="P1094" s="252"/>
      <c r="Q1094" s="252"/>
      <c r="R1094" s="252"/>
      <c r="S1094" s="252"/>
      <c r="T1094" s="25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4" t="s">
        <v>159</v>
      </c>
      <c r="AU1094" s="254" t="s">
        <v>87</v>
      </c>
      <c r="AV1094" s="13" t="s">
        <v>85</v>
      </c>
      <c r="AW1094" s="13" t="s">
        <v>33</v>
      </c>
      <c r="AX1094" s="13" t="s">
        <v>77</v>
      </c>
      <c r="AY1094" s="254" t="s">
        <v>148</v>
      </c>
    </row>
    <row r="1095" s="14" customFormat="1">
      <c r="A1095" s="14"/>
      <c r="B1095" s="255"/>
      <c r="C1095" s="256"/>
      <c r="D1095" s="240" t="s">
        <v>159</v>
      </c>
      <c r="E1095" s="257" t="s">
        <v>1</v>
      </c>
      <c r="F1095" s="258" t="s">
        <v>1450</v>
      </c>
      <c r="G1095" s="256"/>
      <c r="H1095" s="259">
        <v>22.800000000000001</v>
      </c>
      <c r="I1095" s="260"/>
      <c r="J1095" s="256"/>
      <c r="K1095" s="256"/>
      <c r="L1095" s="261"/>
      <c r="M1095" s="262"/>
      <c r="N1095" s="263"/>
      <c r="O1095" s="263"/>
      <c r="P1095" s="263"/>
      <c r="Q1095" s="263"/>
      <c r="R1095" s="263"/>
      <c r="S1095" s="263"/>
      <c r="T1095" s="26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5" t="s">
        <v>159</v>
      </c>
      <c r="AU1095" s="265" t="s">
        <v>87</v>
      </c>
      <c r="AV1095" s="14" t="s">
        <v>87</v>
      </c>
      <c r="AW1095" s="14" t="s">
        <v>33</v>
      </c>
      <c r="AX1095" s="14" t="s">
        <v>77</v>
      </c>
      <c r="AY1095" s="265" t="s">
        <v>148</v>
      </c>
    </row>
    <row r="1096" s="14" customFormat="1">
      <c r="A1096" s="14"/>
      <c r="B1096" s="255"/>
      <c r="C1096" s="256"/>
      <c r="D1096" s="240" t="s">
        <v>159</v>
      </c>
      <c r="E1096" s="257" t="s">
        <v>1</v>
      </c>
      <c r="F1096" s="258" t="s">
        <v>1451</v>
      </c>
      <c r="G1096" s="256"/>
      <c r="H1096" s="259">
        <v>22.800000000000001</v>
      </c>
      <c r="I1096" s="260"/>
      <c r="J1096" s="256"/>
      <c r="K1096" s="256"/>
      <c r="L1096" s="261"/>
      <c r="M1096" s="262"/>
      <c r="N1096" s="263"/>
      <c r="O1096" s="263"/>
      <c r="P1096" s="263"/>
      <c r="Q1096" s="263"/>
      <c r="R1096" s="263"/>
      <c r="S1096" s="263"/>
      <c r="T1096" s="26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65" t="s">
        <v>159</v>
      </c>
      <c r="AU1096" s="265" t="s">
        <v>87</v>
      </c>
      <c r="AV1096" s="14" t="s">
        <v>87</v>
      </c>
      <c r="AW1096" s="14" t="s">
        <v>33</v>
      </c>
      <c r="AX1096" s="14" t="s">
        <v>77</v>
      </c>
      <c r="AY1096" s="265" t="s">
        <v>148</v>
      </c>
    </row>
    <row r="1097" s="14" customFormat="1">
      <c r="A1097" s="14"/>
      <c r="B1097" s="255"/>
      <c r="C1097" s="256"/>
      <c r="D1097" s="240" t="s">
        <v>159</v>
      </c>
      <c r="E1097" s="257" t="s">
        <v>1</v>
      </c>
      <c r="F1097" s="258" t="s">
        <v>1452</v>
      </c>
      <c r="G1097" s="256"/>
      <c r="H1097" s="259">
        <v>10.800000000000001</v>
      </c>
      <c r="I1097" s="260"/>
      <c r="J1097" s="256"/>
      <c r="K1097" s="256"/>
      <c r="L1097" s="261"/>
      <c r="M1097" s="262"/>
      <c r="N1097" s="263"/>
      <c r="O1097" s="263"/>
      <c r="P1097" s="263"/>
      <c r="Q1097" s="263"/>
      <c r="R1097" s="263"/>
      <c r="S1097" s="263"/>
      <c r="T1097" s="26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65" t="s">
        <v>159</v>
      </c>
      <c r="AU1097" s="265" t="s">
        <v>87</v>
      </c>
      <c r="AV1097" s="14" t="s">
        <v>87</v>
      </c>
      <c r="AW1097" s="14" t="s">
        <v>33</v>
      </c>
      <c r="AX1097" s="14" t="s">
        <v>77</v>
      </c>
      <c r="AY1097" s="265" t="s">
        <v>148</v>
      </c>
    </row>
    <row r="1098" s="13" customFormat="1">
      <c r="A1098" s="13"/>
      <c r="B1098" s="245"/>
      <c r="C1098" s="246"/>
      <c r="D1098" s="240" t="s">
        <v>159</v>
      </c>
      <c r="E1098" s="247" t="s">
        <v>1</v>
      </c>
      <c r="F1098" s="248" t="s">
        <v>184</v>
      </c>
      <c r="G1098" s="246"/>
      <c r="H1098" s="247" t="s">
        <v>1</v>
      </c>
      <c r="I1098" s="249"/>
      <c r="J1098" s="246"/>
      <c r="K1098" s="246"/>
      <c r="L1098" s="250"/>
      <c r="M1098" s="251"/>
      <c r="N1098" s="252"/>
      <c r="O1098" s="252"/>
      <c r="P1098" s="252"/>
      <c r="Q1098" s="252"/>
      <c r="R1098" s="252"/>
      <c r="S1098" s="252"/>
      <c r="T1098" s="25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54" t="s">
        <v>159</v>
      </c>
      <c r="AU1098" s="254" t="s">
        <v>87</v>
      </c>
      <c r="AV1098" s="13" t="s">
        <v>85</v>
      </c>
      <c r="AW1098" s="13" t="s">
        <v>33</v>
      </c>
      <c r="AX1098" s="13" t="s">
        <v>77</v>
      </c>
      <c r="AY1098" s="254" t="s">
        <v>148</v>
      </c>
    </row>
    <row r="1099" s="14" customFormat="1">
      <c r="A1099" s="14"/>
      <c r="B1099" s="255"/>
      <c r="C1099" s="256"/>
      <c r="D1099" s="240" t="s">
        <v>159</v>
      </c>
      <c r="E1099" s="257" t="s">
        <v>1</v>
      </c>
      <c r="F1099" s="258" t="s">
        <v>1453</v>
      </c>
      <c r="G1099" s="256"/>
      <c r="H1099" s="259">
        <v>1.2</v>
      </c>
      <c r="I1099" s="260"/>
      <c r="J1099" s="256"/>
      <c r="K1099" s="256"/>
      <c r="L1099" s="261"/>
      <c r="M1099" s="262"/>
      <c r="N1099" s="263"/>
      <c r="O1099" s="263"/>
      <c r="P1099" s="263"/>
      <c r="Q1099" s="263"/>
      <c r="R1099" s="263"/>
      <c r="S1099" s="263"/>
      <c r="T1099" s="26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65" t="s">
        <v>159</v>
      </c>
      <c r="AU1099" s="265" t="s">
        <v>87</v>
      </c>
      <c r="AV1099" s="14" t="s">
        <v>87</v>
      </c>
      <c r="AW1099" s="14" t="s">
        <v>33</v>
      </c>
      <c r="AX1099" s="14" t="s">
        <v>77</v>
      </c>
      <c r="AY1099" s="265" t="s">
        <v>148</v>
      </c>
    </row>
    <row r="1100" s="14" customFormat="1">
      <c r="A1100" s="14"/>
      <c r="B1100" s="255"/>
      <c r="C1100" s="256"/>
      <c r="D1100" s="240" t="s">
        <v>159</v>
      </c>
      <c r="E1100" s="257" t="s">
        <v>1</v>
      </c>
      <c r="F1100" s="258" t="s">
        <v>1454</v>
      </c>
      <c r="G1100" s="256"/>
      <c r="H1100" s="259">
        <v>2.3999999999999999</v>
      </c>
      <c r="I1100" s="260"/>
      <c r="J1100" s="256"/>
      <c r="K1100" s="256"/>
      <c r="L1100" s="261"/>
      <c r="M1100" s="262"/>
      <c r="N1100" s="263"/>
      <c r="O1100" s="263"/>
      <c r="P1100" s="263"/>
      <c r="Q1100" s="263"/>
      <c r="R1100" s="263"/>
      <c r="S1100" s="263"/>
      <c r="T1100" s="26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5" t="s">
        <v>159</v>
      </c>
      <c r="AU1100" s="265" t="s">
        <v>87</v>
      </c>
      <c r="AV1100" s="14" t="s">
        <v>87</v>
      </c>
      <c r="AW1100" s="14" t="s">
        <v>33</v>
      </c>
      <c r="AX1100" s="14" t="s">
        <v>77</v>
      </c>
      <c r="AY1100" s="265" t="s">
        <v>148</v>
      </c>
    </row>
    <row r="1101" s="14" customFormat="1">
      <c r="A1101" s="14"/>
      <c r="B1101" s="255"/>
      <c r="C1101" s="256"/>
      <c r="D1101" s="240" t="s">
        <v>159</v>
      </c>
      <c r="E1101" s="257" t="s">
        <v>1</v>
      </c>
      <c r="F1101" s="258" t="s">
        <v>1455</v>
      </c>
      <c r="G1101" s="256"/>
      <c r="H1101" s="259">
        <v>1.2</v>
      </c>
      <c r="I1101" s="260"/>
      <c r="J1101" s="256"/>
      <c r="K1101" s="256"/>
      <c r="L1101" s="261"/>
      <c r="M1101" s="262"/>
      <c r="N1101" s="263"/>
      <c r="O1101" s="263"/>
      <c r="P1101" s="263"/>
      <c r="Q1101" s="263"/>
      <c r="R1101" s="263"/>
      <c r="S1101" s="263"/>
      <c r="T1101" s="26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65" t="s">
        <v>159</v>
      </c>
      <c r="AU1101" s="265" t="s">
        <v>87</v>
      </c>
      <c r="AV1101" s="14" t="s">
        <v>87</v>
      </c>
      <c r="AW1101" s="14" t="s">
        <v>33</v>
      </c>
      <c r="AX1101" s="14" t="s">
        <v>77</v>
      </c>
      <c r="AY1101" s="265" t="s">
        <v>148</v>
      </c>
    </row>
    <row r="1102" s="16" customFormat="1">
      <c r="A1102" s="16"/>
      <c r="B1102" s="277"/>
      <c r="C1102" s="278"/>
      <c r="D1102" s="240" t="s">
        <v>159</v>
      </c>
      <c r="E1102" s="279" t="s">
        <v>1</v>
      </c>
      <c r="F1102" s="280" t="s">
        <v>185</v>
      </c>
      <c r="G1102" s="278"/>
      <c r="H1102" s="281">
        <v>140.40000000000001</v>
      </c>
      <c r="I1102" s="282"/>
      <c r="J1102" s="278"/>
      <c r="K1102" s="278"/>
      <c r="L1102" s="283"/>
      <c r="M1102" s="298"/>
      <c r="N1102" s="299"/>
      <c r="O1102" s="299"/>
      <c r="P1102" s="299"/>
      <c r="Q1102" s="299"/>
      <c r="R1102" s="299"/>
      <c r="S1102" s="299"/>
      <c r="T1102" s="300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T1102" s="287" t="s">
        <v>159</v>
      </c>
      <c r="AU1102" s="287" t="s">
        <v>87</v>
      </c>
      <c r="AV1102" s="16" t="s">
        <v>155</v>
      </c>
      <c r="AW1102" s="16" t="s">
        <v>33</v>
      </c>
      <c r="AX1102" s="16" t="s">
        <v>85</v>
      </c>
      <c r="AY1102" s="287" t="s">
        <v>148</v>
      </c>
    </row>
    <row r="1103" s="2" customFormat="1" ht="6.96" customHeight="1">
      <c r="A1103" s="39"/>
      <c r="B1103" s="67"/>
      <c r="C1103" s="68"/>
      <c r="D1103" s="68"/>
      <c r="E1103" s="68"/>
      <c r="F1103" s="68"/>
      <c r="G1103" s="68"/>
      <c r="H1103" s="68"/>
      <c r="I1103" s="68"/>
      <c r="J1103" s="68"/>
      <c r="K1103" s="68"/>
      <c r="L1103" s="45"/>
      <c r="M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</row>
  </sheetData>
  <sheetProtection sheet="1" autoFilter="0" formatColumns="0" formatRows="0" objects="1" scenarios="1" spinCount="100000" saltValue="1d77LJ2F44w1rFMTq598+1WkFvdNf+HzU98cWHOj8V86cMWHMOGQivcQL7iE6HKM6ikwbCBmhj7Rm1Y+iP8h6Q==" hashValue="H6bxZYfvOQEIO33eXi71xSVOd3KKXGwvZJVFy0o5AkO12s40l+wPHW7OykUliwgAgUYdPvTIQVmt3pZhImzxRg==" algorithmName="SHA-512" password="C71F"/>
  <autoFilter ref="C133:K11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1838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29. 1. 2025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tr">
        <f>IF('Rekapitulace stavby'!E11="","",'Rekapitulace stavby'!E11)</f>
        <v xml:space="preserve">Město Tábor, Vodárenská společnost Táborsko </v>
      </c>
      <c r="F15" s="39"/>
      <c r="G15" s="39"/>
      <c r="H15" s="39"/>
      <c r="I15" s="151" t="s">
        <v>27</v>
      </c>
      <c r="J15" s="142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tr">
        <f>IF('Rekapitulace stavby'!AN16="","",'Rekapitulace stavby'!AN16)</f>
        <v>46964371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>AQUA PROCON, s.r.o.</v>
      </c>
      <c r="F21" s="39"/>
      <c r="G21" s="39"/>
      <c r="H21" s="39"/>
      <c r="I21" s="151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>Jaroslav Pelnář, Ing. Martina Beňáková</v>
      </c>
      <c r="F24" s="39"/>
      <c r="G24" s="39"/>
      <c r="H24" s="39"/>
      <c r="I24" s="151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ROUND((SUM(BE131:BE381)),  2)</f>
        <v>0</v>
      </c>
      <c r="G33" s="39"/>
      <c r="H33" s="39"/>
      <c r="I33" s="165">
        <v>0.20999999999999999</v>
      </c>
      <c r="J33" s="164">
        <f>ROUND(((SUM(BE131:BE381))*I33),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ROUND((SUM(BF131:BF381)),  2)</f>
        <v>0</v>
      </c>
      <c r="G34" s="39"/>
      <c r="H34" s="39"/>
      <c r="I34" s="165">
        <v>0.12</v>
      </c>
      <c r="J34" s="164">
        <f>ROUND(((SUM(BF131:BF381))*I34),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ROUND((SUM(BG131:BG381)),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ROUND((SUM(BH131:BH381)),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ROUND((SUM(BI131:BI381)),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04,05 - Komunikace a chodníky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29. 1. 2025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 xml:space="preserve">Město Tábor, Vodárenská společnost Táborsko </v>
      </c>
      <c r="G91" s="41"/>
      <c r="H91" s="41"/>
      <c r="I91" s="33" t="s">
        <v>30</v>
      </c>
      <c r="J91" s="37" t="str">
        <f>E21</f>
        <v>AQUA PROCON,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Jaroslav Pelnář, Ing. Martina Beňáková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113</v>
      </c>
      <c r="D94" s="186"/>
      <c r="E94" s="186"/>
      <c r="F94" s="186"/>
      <c r="G94" s="186"/>
      <c r="H94" s="186"/>
      <c r="I94" s="186"/>
      <c r="J94" s="187" t="s">
        <v>114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115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9"/>
      <c r="C97" s="190"/>
      <c r="D97" s="191" t="s">
        <v>1839</v>
      </c>
      <c r="E97" s="192"/>
      <c r="F97" s="192"/>
      <c r="G97" s="192"/>
      <c r="H97" s="192"/>
      <c r="I97" s="192"/>
      <c r="J97" s="193">
        <f>J132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1840</v>
      </c>
      <c r="E98" s="192"/>
      <c r="F98" s="192"/>
      <c r="G98" s="192"/>
      <c r="H98" s="192"/>
      <c r="I98" s="192"/>
      <c r="J98" s="193">
        <f>J149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1841</v>
      </c>
      <c r="E99" s="192"/>
      <c r="F99" s="192"/>
      <c r="G99" s="192"/>
      <c r="H99" s="192"/>
      <c r="I99" s="192"/>
      <c r="J99" s="193">
        <f>J186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1842</v>
      </c>
      <c r="E100" s="192"/>
      <c r="F100" s="192"/>
      <c r="G100" s="192"/>
      <c r="H100" s="192"/>
      <c r="I100" s="192"/>
      <c r="J100" s="193">
        <f>J214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1843</v>
      </c>
      <c r="E101" s="192"/>
      <c r="F101" s="192"/>
      <c r="G101" s="192"/>
      <c r="H101" s="192"/>
      <c r="I101" s="192"/>
      <c r="J101" s="193">
        <f>J224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1844</v>
      </c>
      <c r="E102" s="192"/>
      <c r="F102" s="192"/>
      <c r="G102" s="192"/>
      <c r="H102" s="192"/>
      <c r="I102" s="192"/>
      <c r="J102" s="193">
        <f>J227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1845</v>
      </c>
      <c r="E103" s="192"/>
      <c r="F103" s="192"/>
      <c r="G103" s="192"/>
      <c r="H103" s="192"/>
      <c r="I103" s="192"/>
      <c r="J103" s="193">
        <f>J245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1846</v>
      </c>
      <c r="E104" s="192"/>
      <c r="F104" s="192"/>
      <c r="G104" s="192"/>
      <c r="H104" s="192"/>
      <c r="I104" s="192"/>
      <c r="J104" s="193">
        <f>J275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1847</v>
      </c>
      <c r="E105" s="192"/>
      <c r="F105" s="192"/>
      <c r="G105" s="192"/>
      <c r="H105" s="192"/>
      <c r="I105" s="192"/>
      <c r="J105" s="193">
        <f>J292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1848</v>
      </c>
      <c r="E106" s="192"/>
      <c r="F106" s="192"/>
      <c r="G106" s="192"/>
      <c r="H106" s="192"/>
      <c r="I106" s="192"/>
      <c r="J106" s="193">
        <f>J318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9"/>
      <c r="C107" s="190"/>
      <c r="D107" s="191" t="s">
        <v>1849</v>
      </c>
      <c r="E107" s="192"/>
      <c r="F107" s="192"/>
      <c r="G107" s="192"/>
      <c r="H107" s="192"/>
      <c r="I107" s="192"/>
      <c r="J107" s="193">
        <f>J323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9"/>
      <c r="C108" s="190"/>
      <c r="D108" s="191" t="s">
        <v>1850</v>
      </c>
      <c r="E108" s="192"/>
      <c r="F108" s="192"/>
      <c r="G108" s="192"/>
      <c r="H108" s="192"/>
      <c r="I108" s="192"/>
      <c r="J108" s="193">
        <f>J328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89"/>
      <c r="C109" s="190"/>
      <c r="D109" s="191" t="s">
        <v>1851</v>
      </c>
      <c r="E109" s="192"/>
      <c r="F109" s="192"/>
      <c r="G109" s="192"/>
      <c r="H109" s="192"/>
      <c r="I109" s="192"/>
      <c r="J109" s="193">
        <f>J362</f>
        <v>0</v>
      </c>
      <c r="K109" s="190"/>
      <c r="L109" s="19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9"/>
      <c r="C110" s="190"/>
      <c r="D110" s="191" t="s">
        <v>1852</v>
      </c>
      <c r="E110" s="192"/>
      <c r="F110" s="192"/>
      <c r="G110" s="192"/>
      <c r="H110" s="192"/>
      <c r="I110" s="192"/>
      <c r="J110" s="193">
        <f>J364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89"/>
      <c r="C111" s="190"/>
      <c r="D111" s="191" t="s">
        <v>1853</v>
      </c>
      <c r="E111" s="192"/>
      <c r="F111" s="192"/>
      <c r="G111" s="192"/>
      <c r="H111" s="192"/>
      <c r="I111" s="192"/>
      <c r="J111" s="193">
        <f>J378</f>
        <v>0</v>
      </c>
      <c r="K111" s="190"/>
      <c r="L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133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6.25" customHeight="1">
      <c r="A121" s="39"/>
      <c r="B121" s="40"/>
      <c r="C121" s="41"/>
      <c r="D121" s="41"/>
      <c r="E121" s="184" t="str">
        <f>E7</f>
        <v>Stavební úpravy ulic v oblasti Kouřimov - ul. U Cihelny, část ul. Sedláčkova a část ul. Za Výtopnou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109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SO 04,05 - Komunikace a chodníky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Tábor</v>
      </c>
      <c r="G125" s="41"/>
      <c r="H125" s="41"/>
      <c r="I125" s="33" t="s">
        <v>22</v>
      </c>
      <c r="J125" s="80" t="str">
        <f>IF(J12="","",J12)</f>
        <v>29. 1. 2025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5.65" customHeight="1">
      <c r="A127" s="39"/>
      <c r="B127" s="40"/>
      <c r="C127" s="33" t="s">
        <v>24</v>
      </c>
      <c r="D127" s="41"/>
      <c r="E127" s="41"/>
      <c r="F127" s="28" t="str">
        <f>E15</f>
        <v xml:space="preserve">Město Tábor, Vodárenská společnost Táborsko </v>
      </c>
      <c r="G127" s="41"/>
      <c r="H127" s="41"/>
      <c r="I127" s="33" t="s">
        <v>30</v>
      </c>
      <c r="J127" s="37" t="str">
        <f>E21</f>
        <v>AQUA PROCON,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5.6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34</v>
      </c>
      <c r="J128" s="37" t="str">
        <f>E24</f>
        <v>Jaroslav Pelnář, Ing. Martina Beňáková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134</v>
      </c>
      <c r="D130" s="203" t="s">
        <v>62</v>
      </c>
      <c r="E130" s="203" t="s">
        <v>58</v>
      </c>
      <c r="F130" s="203" t="s">
        <v>59</v>
      </c>
      <c r="G130" s="203" t="s">
        <v>135</v>
      </c>
      <c r="H130" s="203" t="s">
        <v>136</v>
      </c>
      <c r="I130" s="203" t="s">
        <v>137</v>
      </c>
      <c r="J130" s="203" t="s">
        <v>114</v>
      </c>
      <c r="K130" s="204" t="s">
        <v>138</v>
      </c>
      <c r="L130" s="205"/>
      <c r="M130" s="101" t="s">
        <v>1</v>
      </c>
      <c r="N130" s="102" t="s">
        <v>41</v>
      </c>
      <c r="O130" s="102" t="s">
        <v>139</v>
      </c>
      <c r="P130" s="102" t="s">
        <v>140</v>
      </c>
      <c r="Q130" s="102" t="s">
        <v>141</v>
      </c>
      <c r="R130" s="102" t="s">
        <v>142</v>
      </c>
      <c r="S130" s="102" t="s">
        <v>143</v>
      </c>
      <c r="T130" s="103" t="s">
        <v>144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145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P132+P149+P186+P214+P224+P227+P245+P275+P292+P318+P323+P328+P362+P364+P378</f>
        <v>0</v>
      </c>
      <c r="Q131" s="105"/>
      <c r="R131" s="208">
        <f>R132+R149+R186+R214+R224+R227+R245+R275+R292+R318+R323+R328+R362+R364+R378</f>
        <v>598.91299279999998</v>
      </c>
      <c r="S131" s="105"/>
      <c r="T131" s="209">
        <f>T132+T149+T186+T214+T224+T227+T245+T275+T292+T318+T323+T328+T362+T364+T378</f>
        <v>1066.2304999999999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76</v>
      </c>
      <c r="AU131" s="18" t="s">
        <v>116</v>
      </c>
      <c r="BK131" s="210">
        <f>BK132+BK149+BK186+BK214+BK224+BK227+BK245+BK275+BK292+BK318+BK323+BK328+BK362+BK364+BK378</f>
        <v>0</v>
      </c>
    </row>
    <row r="132" s="12" customFormat="1" ht="25.92" customHeight="1">
      <c r="A132" s="12"/>
      <c r="B132" s="211"/>
      <c r="C132" s="212"/>
      <c r="D132" s="213" t="s">
        <v>76</v>
      </c>
      <c r="E132" s="214" t="s">
        <v>85</v>
      </c>
      <c r="F132" s="214" t="s">
        <v>149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SUM(P133:P148)</f>
        <v>0</v>
      </c>
      <c r="Q132" s="219"/>
      <c r="R132" s="220">
        <f>SUM(R133:R148)</f>
        <v>0</v>
      </c>
      <c r="S132" s="219"/>
      <c r="T132" s="221">
        <f>SUM(T133:T148)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76</v>
      </c>
      <c r="AU132" s="223" t="s">
        <v>77</v>
      </c>
      <c r="AY132" s="222" t="s">
        <v>148</v>
      </c>
      <c r="BK132" s="224">
        <f>SUM(BK133:BK148)</f>
        <v>0</v>
      </c>
    </row>
    <row r="133" s="2" customFormat="1" ht="37.8" customHeight="1">
      <c r="A133" s="39"/>
      <c r="B133" s="40"/>
      <c r="C133" s="227" t="s">
        <v>85</v>
      </c>
      <c r="D133" s="227" t="s">
        <v>150</v>
      </c>
      <c r="E133" s="228" t="s">
        <v>1854</v>
      </c>
      <c r="F133" s="229" t="s">
        <v>1855</v>
      </c>
      <c r="G133" s="230" t="s">
        <v>204</v>
      </c>
      <c r="H133" s="231">
        <v>168</v>
      </c>
      <c r="I133" s="232"/>
      <c r="J133" s="233">
        <f>ROUND(I133*H133,2)</f>
        <v>0</v>
      </c>
      <c r="K133" s="229" t="s">
        <v>154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155</v>
      </c>
      <c r="AT133" s="238" t="s">
        <v>150</v>
      </c>
      <c r="AU133" s="238" t="s">
        <v>85</v>
      </c>
      <c r="AY133" s="18" t="s">
        <v>148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155</v>
      </c>
      <c r="BM133" s="238" t="s">
        <v>87</v>
      </c>
    </row>
    <row r="134" s="2" customFormat="1" ht="37.8" customHeight="1">
      <c r="A134" s="39"/>
      <c r="B134" s="40"/>
      <c r="C134" s="227" t="s">
        <v>87</v>
      </c>
      <c r="D134" s="227" t="s">
        <v>150</v>
      </c>
      <c r="E134" s="228" t="s">
        <v>293</v>
      </c>
      <c r="F134" s="229" t="s">
        <v>294</v>
      </c>
      <c r="G134" s="230" t="s">
        <v>204</v>
      </c>
      <c r="H134" s="231">
        <v>168</v>
      </c>
      <c r="I134" s="232"/>
      <c r="J134" s="233">
        <f>ROUND(I134*H134,2)</f>
        <v>0</v>
      </c>
      <c r="K134" s="229" t="s">
        <v>154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155</v>
      </c>
      <c r="AT134" s="238" t="s">
        <v>150</v>
      </c>
      <c r="AU134" s="238" t="s">
        <v>85</v>
      </c>
      <c r="AY134" s="18" t="s">
        <v>148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155</v>
      </c>
      <c r="BM134" s="238" t="s">
        <v>201</v>
      </c>
    </row>
    <row r="135" s="2" customFormat="1" ht="37.8" customHeight="1">
      <c r="A135" s="39"/>
      <c r="B135" s="40"/>
      <c r="C135" s="227" t="s">
        <v>166</v>
      </c>
      <c r="D135" s="227" t="s">
        <v>150</v>
      </c>
      <c r="E135" s="228" t="s">
        <v>298</v>
      </c>
      <c r="F135" s="229" t="s">
        <v>299</v>
      </c>
      <c r="G135" s="230" t="s">
        <v>204</v>
      </c>
      <c r="H135" s="231">
        <v>336</v>
      </c>
      <c r="I135" s="232"/>
      <c r="J135" s="233">
        <f>ROUND(I135*H135,2)</f>
        <v>0</v>
      </c>
      <c r="K135" s="229" t="s">
        <v>154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155</v>
      </c>
      <c r="AT135" s="238" t="s">
        <v>150</v>
      </c>
      <c r="AU135" s="238" t="s">
        <v>85</v>
      </c>
      <c r="AY135" s="18" t="s">
        <v>148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155</v>
      </c>
      <c r="BM135" s="238" t="s">
        <v>265</v>
      </c>
    </row>
    <row r="136" s="14" customFormat="1">
      <c r="A136" s="14"/>
      <c r="B136" s="255"/>
      <c r="C136" s="256"/>
      <c r="D136" s="240" t="s">
        <v>159</v>
      </c>
      <c r="E136" s="256"/>
      <c r="F136" s="258" t="s">
        <v>1856</v>
      </c>
      <c r="G136" s="256"/>
      <c r="H136" s="259">
        <v>336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159</v>
      </c>
      <c r="AU136" s="265" t="s">
        <v>85</v>
      </c>
      <c r="AV136" s="14" t="s">
        <v>87</v>
      </c>
      <c r="AW136" s="14" t="s">
        <v>4</v>
      </c>
      <c r="AX136" s="14" t="s">
        <v>85</v>
      </c>
      <c r="AY136" s="265" t="s">
        <v>148</v>
      </c>
    </row>
    <row r="137" s="2" customFormat="1" ht="24.15" customHeight="1">
      <c r="A137" s="39"/>
      <c r="B137" s="40"/>
      <c r="C137" s="227" t="s">
        <v>155</v>
      </c>
      <c r="D137" s="227" t="s">
        <v>150</v>
      </c>
      <c r="E137" s="228" t="s">
        <v>1857</v>
      </c>
      <c r="F137" s="229" t="s">
        <v>1858</v>
      </c>
      <c r="G137" s="230" t="s">
        <v>273</v>
      </c>
      <c r="H137" s="231">
        <v>1547.7000000000001</v>
      </c>
      <c r="I137" s="232"/>
      <c r="J137" s="233">
        <f>ROUND(I137*H137,2)</f>
        <v>0</v>
      </c>
      <c r="K137" s="229" t="s">
        <v>154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155</v>
      </c>
      <c r="AT137" s="238" t="s">
        <v>150</v>
      </c>
      <c r="AU137" s="238" t="s">
        <v>85</v>
      </c>
      <c r="AY137" s="18" t="s">
        <v>148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155</v>
      </c>
      <c r="BM137" s="238" t="s">
        <v>287</v>
      </c>
    </row>
    <row r="138" s="13" customFormat="1">
      <c r="A138" s="13"/>
      <c r="B138" s="245"/>
      <c r="C138" s="246"/>
      <c r="D138" s="240" t="s">
        <v>159</v>
      </c>
      <c r="E138" s="247" t="s">
        <v>1</v>
      </c>
      <c r="F138" s="248" t="s">
        <v>1859</v>
      </c>
      <c r="G138" s="246"/>
      <c r="H138" s="247" t="s">
        <v>1</v>
      </c>
      <c r="I138" s="249"/>
      <c r="J138" s="246"/>
      <c r="K138" s="246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159</v>
      </c>
      <c r="AU138" s="254" t="s">
        <v>85</v>
      </c>
      <c r="AV138" s="13" t="s">
        <v>85</v>
      </c>
      <c r="AW138" s="13" t="s">
        <v>33</v>
      </c>
      <c r="AX138" s="13" t="s">
        <v>77</v>
      </c>
      <c r="AY138" s="254" t="s">
        <v>148</v>
      </c>
    </row>
    <row r="139" s="14" customFormat="1">
      <c r="A139" s="14"/>
      <c r="B139" s="255"/>
      <c r="C139" s="256"/>
      <c r="D139" s="240" t="s">
        <v>159</v>
      </c>
      <c r="E139" s="257" t="s">
        <v>1</v>
      </c>
      <c r="F139" s="258" t="s">
        <v>1860</v>
      </c>
      <c r="G139" s="256"/>
      <c r="H139" s="259">
        <v>553.29999999999995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159</v>
      </c>
      <c r="AU139" s="265" t="s">
        <v>85</v>
      </c>
      <c r="AV139" s="14" t="s">
        <v>87</v>
      </c>
      <c r="AW139" s="14" t="s">
        <v>33</v>
      </c>
      <c r="AX139" s="14" t="s">
        <v>77</v>
      </c>
      <c r="AY139" s="265" t="s">
        <v>148</v>
      </c>
    </row>
    <row r="140" s="13" customFormat="1">
      <c r="A140" s="13"/>
      <c r="B140" s="245"/>
      <c r="C140" s="246"/>
      <c r="D140" s="240" t="s">
        <v>159</v>
      </c>
      <c r="E140" s="247" t="s">
        <v>1</v>
      </c>
      <c r="F140" s="248" t="s">
        <v>1861</v>
      </c>
      <c r="G140" s="246"/>
      <c r="H140" s="247" t="s">
        <v>1</v>
      </c>
      <c r="I140" s="249"/>
      <c r="J140" s="246"/>
      <c r="K140" s="246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159</v>
      </c>
      <c r="AU140" s="254" t="s">
        <v>85</v>
      </c>
      <c r="AV140" s="13" t="s">
        <v>85</v>
      </c>
      <c r="AW140" s="13" t="s">
        <v>33</v>
      </c>
      <c r="AX140" s="13" t="s">
        <v>77</v>
      </c>
      <c r="AY140" s="254" t="s">
        <v>148</v>
      </c>
    </row>
    <row r="141" s="14" customFormat="1">
      <c r="A141" s="14"/>
      <c r="B141" s="255"/>
      <c r="C141" s="256"/>
      <c r="D141" s="240" t="s">
        <v>159</v>
      </c>
      <c r="E141" s="257" t="s">
        <v>1</v>
      </c>
      <c r="F141" s="258" t="s">
        <v>1862</v>
      </c>
      <c r="G141" s="256"/>
      <c r="H141" s="259">
        <v>38.5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159</v>
      </c>
      <c r="AU141" s="265" t="s">
        <v>85</v>
      </c>
      <c r="AV141" s="14" t="s">
        <v>87</v>
      </c>
      <c r="AW141" s="14" t="s">
        <v>33</v>
      </c>
      <c r="AX141" s="14" t="s">
        <v>77</v>
      </c>
      <c r="AY141" s="265" t="s">
        <v>148</v>
      </c>
    </row>
    <row r="142" s="13" customFormat="1">
      <c r="A142" s="13"/>
      <c r="B142" s="245"/>
      <c r="C142" s="246"/>
      <c r="D142" s="240" t="s">
        <v>159</v>
      </c>
      <c r="E142" s="247" t="s">
        <v>1</v>
      </c>
      <c r="F142" s="248" t="s">
        <v>1863</v>
      </c>
      <c r="G142" s="246"/>
      <c r="H142" s="247" t="s">
        <v>1</v>
      </c>
      <c r="I142" s="249"/>
      <c r="J142" s="246"/>
      <c r="K142" s="246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159</v>
      </c>
      <c r="AU142" s="254" t="s">
        <v>85</v>
      </c>
      <c r="AV142" s="13" t="s">
        <v>85</v>
      </c>
      <c r="AW142" s="13" t="s">
        <v>33</v>
      </c>
      <c r="AX142" s="13" t="s">
        <v>77</v>
      </c>
      <c r="AY142" s="254" t="s">
        <v>148</v>
      </c>
    </row>
    <row r="143" s="14" customFormat="1">
      <c r="A143" s="14"/>
      <c r="B143" s="255"/>
      <c r="C143" s="256"/>
      <c r="D143" s="240" t="s">
        <v>159</v>
      </c>
      <c r="E143" s="257" t="s">
        <v>1</v>
      </c>
      <c r="F143" s="258" t="s">
        <v>1864</v>
      </c>
      <c r="G143" s="256"/>
      <c r="H143" s="259">
        <v>786.5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159</v>
      </c>
      <c r="AU143" s="265" t="s">
        <v>85</v>
      </c>
      <c r="AV143" s="14" t="s">
        <v>87</v>
      </c>
      <c r="AW143" s="14" t="s">
        <v>33</v>
      </c>
      <c r="AX143" s="14" t="s">
        <v>77</v>
      </c>
      <c r="AY143" s="265" t="s">
        <v>148</v>
      </c>
    </row>
    <row r="144" s="13" customFormat="1">
      <c r="A144" s="13"/>
      <c r="B144" s="245"/>
      <c r="C144" s="246"/>
      <c r="D144" s="240" t="s">
        <v>159</v>
      </c>
      <c r="E144" s="247" t="s">
        <v>1</v>
      </c>
      <c r="F144" s="248" t="s">
        <v>1865</v>
      </c>
      <c r="G144" s="246"/>
      <c r="H144" s="247" t="s">
        <v>1</v>
      </c>
      <c r="I144" s="249"/>
      <c r="J144" s="246"/>
      <c r="K144" s="246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159</v>
      </c>
      <c r="AU144" s="254" t="s">
        <v>85</v>
      </c>
      <c r="AV144" s="13" t="s">
        <v>85</v>
      </c>
      <c r="AW144" s="13" t="s">
        <v>33</v>
      </c>
      <c r="AX144" s="13" t="s">
        <v>77</v>
      </c>
      <c r="AY144" s="254" t="s">
        <v>148</v>
      </c>
    </row>
    <row r="145" s="14" customFormat="1">
      <c r="A145" s="14"/>
      <c r="B145" s="255"/>
      <c r="C145" s="256"/>
      <c r="D145" s="240" t="s">
        <v>159</v>
      </c>
      <c r="E145" s="257" t="s">
        <v>1</v>
      </c>
      <c r="F145" s="258" t="s">
        <v>1866</v>
      </c>
      <c r="G145" s="256"/>
      <c r="H145" s="259">
        <v>169.40000000000001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159</v>
      </c>
      <c r="AU145" s="265" t="s">
        <v>85</v>
      </c>
      <c r="AV145" s="14" t="s">
        <v>87</v>
      </c>
      <c r="AW145" s="14" t="s">
        <v>33</v>
      </c>
      <c r="AX145" s="14" t="s">
        <v>77</v>
      </c>
      <c r="AY145" s="265" t="s">
        <v>148</v>
      </c>
    </row>
    <row r="146" s="16" customFormat="1">
      <c r="A146" s="16"/>
      <c r="B146" s="277"/>
      <c r="C146" s="278"/>
      <c r="D146" s="240" t="s">
        <v>159</v>
      </c>
      <c r="E146" s="279" t="s">
        <v>1</v>
      </c>
      <c r="F146" s="280" t="s">
        <v>185</v>
      </c>
      <c r="G146" s="278"/>
      <c r="H146" s="281">
        <v>1547.7000000000001</v>
      </c>
      <c r="I146" s="282"/>
      <c r="J146" s="278"/>
      <c r="K146" s="278"/>
      <c r="L146" s="283"/>
      <c r="M146" s="284"/>
      <c r="N146" s="285"/>
      <c r="O146" s="285"/>
      <c r="P146" s="285"/>
      <c r="Q146" s="285"/>
      <c r="R146" s="285"/>
      <c r="S146" s="285"/>
      <c r="T146" s="28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7" t="s">
        <v>159</v>
      </c>
      <c r="AU146" s="287" t="s">
        <v>85</v>
      </c>
      <c r="AV146" s="16" t="s">
        <v>155</v>
      </c>
      <c r="AW146" s="16" t="s">
        <v>33</v>
      </c>
      <c r="AX146" s="16" t="s">
        <v>85</v>
      </c>
      <c r="AY146" s="287" t="s">
        <v>148</v>
      </c>
    </row>
    <row r="147" s="2" customFormat="1" ht="33" customHeight="1">
      <c r="A147" s="39"/>
      <c r="B147" s="40"/>
      <c r="C147" s="227" t="s">
        <v>191</v>
      </c>
      <c r="D147" s="227" t="s">
        <v>150</v>
      </c>
      <c r="E147" s="228" t="s">
        <v>313</v>
      </c>
      <c r="F147" s="229" t="s">
        <v>314</v>
      </c>
      <c r="G147" s="230" t="s">
        <v>315</v>
      </c>
      <c r="H147" s="231">
        <v>336</v>
      </c>
      <c r="I147" s="232"/>
      <c r="J147" s="233">
        <f>ROUND(I147*H147,2)</f>
        <v>0</v>
      </c>
      <c r="K147" s="229" t="s">
        <v>154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155</v>
      </c>
      <c r="AT147" s="238" t="s">
        <v>150</v>
      </c>
      <c r="AU147" s="238" t="s">
        <v>85</v>
      </c>
      <c r="AY147" s="18" t="s">
        <v>148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155</v>
      </c>
      <c r="BM147" s="238" t="s">
        <v>8</v>
      </c>
    </row>
    <row r="148" s="14" customFormat="1">
      <c r="A148" s="14"/>
      <c r="B148" s="255"/>
      <c r="C148" s="256"/>
      <c r="D148" s="240" t="s">
        <v>159</v>
      </c>
      <c r="E148" s="257" t="s">
        <v>1</v>
      </c>
      <c r="F148" s="258" t="s">
        <v>1867</v>
      </c>
      <c r="G148" s="256"/>
      <c r="H148" s="259">
        <v>336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159</v>
      </c>
      <c r="AU148" s="265" t="s">
        <v>85</v>
      </c>
      <c r="AV148" s="14" t="s">
        <v>87</v>
      </c>
      <c r="AW148" s="14" t="s">
        <v>33</v>
      </c>
      <c r="AX148" s="14" t="s">
        <v>85</v>
      </c>
      <c r="AY148" s="265" t="s">
        <v>148</v>
      </c>
    </row>
    <row r="149" s="12" customFormat="1" ht="25.92" customHeight="1">
      <c r="A149" s="12"/>
      <c r="B149" s="211"/>
      <c r="C149" s="212"/>
      <c r="D149" s="213" t="s">
        <v>76</v>
      </c>
      <c r="E149" s="214" t="s">
        <v>1868</v>
      </c>
      <c r="F149" s="214" t="s">
        <v>1869</v>
      </c>
      <c r="G149" s="212"/>
      <c r="H149" s="212"/>
      <c r="I149" s="215"/>
      <c r="J149" s="216">
        <f>BK149</f>
        <v>0</v>
      </c>
      <c r="K149" s="212"/>
      <c r="L149" s="217"/>
      <c r="M149" s="218"/>
      <c r="N149" s="219"/>
      <c r="O149" s="219"/>
      <c r="P149" s="220">
        <f>SUM(P150:P185)</f>
        <v>0</v>
      </c>
      <c r="Q149" s="219"/>
      <c r="R149" s="220">
        <f>SUM(R150:R185)</f>
        <v>120.574</v>
      </c>
      <c r="S149" s="219"/>
      <c r="T149" s="221">
        <f>SUM(T150:T185)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85</v>
      </c>
      <c r="AT149" s="223" t="s">
        <v>76</v>
      </c>
      <c r="AU149" s="223" t="s">
        <v>77</v>
      </c>
      <c r="AY149" s="222" t="s">
        <v>148</v>
      </c>
      <c r="BK149" s="224">
        <f>SUM(BK150:BK185)</f>
        <v>0</v>
      </c>
    </row>
    <row r="150" s="2" customFormat="1" ht="33" customHeight="1">
      <c r="A150" s="39"/>
      <c r="B150" s="40"/>
      <c r="C150" s="227" t="s">
        <v>201</v>
      </c>
      <c r="D150" s="227" t="s">
        <v>150</v>
      </c>
      <c r="E150" s="228" t="s">
        <v>1870</v>
      </c>
      <c r="F150" s="229" t="s">
        <v>1871</v>
      </c>
      <c r="G150" s="230" t="s">
        <v>204</v>
      </c>
      <c r="H150" s="231">
        <v>95.700000000000003</v>
      </c>
      <c r="I150" s="232"/>
      <c r="J150" s="233">
        <f>ROUND(I150*H150,2)</f>
        <v>0</v>
      </c>
      <c r="K150" s="229" t="s">
        <v>154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155</v>
      </c>
      <c r="AT150" s="238" t="s">
        <v>150</v>
      </c>
      <c r="AU150" s="238" t="s">
        <v>85</v>
      </c>
      <c r="AY150" s="18" t="s">
        <v>148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155</v>
      </c>
      <c r="BM150" s="238" t="s">
        <v>307</v>
      </c>
    </row>
    <row r="151" s="13" customFormat="1">
      <c r="A151" s="13"/>
      <c r="B151" s="245"/>
      <c r="C151" s="246"/>
      <c r="D151" s="240" t="s">
        <v>159</v>
      </c>
      <c r="E151" s="247" t="s">
        <v>1</v>
      </c>
      <c r="F151" s="248" t="s">
        <v>1872</v>
      </c>
      <c r="G151" s="246"/>
      <c r="H151" s="247" t="s">
        <v>1</v>
      </c>
      <c r="I151" s="249"/>
      <c r="J151" s="246"/>
      <c r="K151" s="246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159</v>
      </c>
      <c r="AU151" s="254" t="s">
        <v>85</v>
      </c>
      <c r="AV151" s="13" t="s">
        <v>85</v>
      </c>
      <c r="AW151" s="13" t="s">
        <v>33</v>
      </c>
      <c r="AX151" s="13" t="s">
        <v>77</v>
      </c>
      <c r="AY151" s="254" t="s">
        <v>148</v>
      </c>
    </row>
    <row r="152" s="14" customFormat="1">
      <c r="A152" s="14"/>
      <c r="B152" s="255"/>
      <c r="C152" s="256"/>
      <c r="D152" s="240" t="s">
        <v>159</v>
      </c>
      <c r="E152" s="257" t="s">
        <v>1</v>
      </c>
      <c r="F152" s="258" t="s">
        <v>1873</v>
      </c>
      <c r="G152" s="256"/>
      <c r="H152" s="259">
        <v>33.600000000000001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159</v>
      </c>
      <c r="AU152" s="265" t="s">
        <v>85</v>
      </c>
      <c r="AV152" s="14" t="s">
        <v>87</v>
      </c>
      <c r="AW152" s="14" t="s">
        <v>33</v>
      </c>
      <c r="AX152" s="14" t="s">
        <v>77</v>
      </c>
      <c r="AY152" s="265" t="s">
        <v>148</v>
      </c>
    </row>
    <row r="153" s="13" customFormat="1">
      <c r="A153" s="13"/>
      <c r="B153" s="245"/>
      <c r="C153" s="246"/>
      <c r="D153" s="240" t="s">
        <v>159</v>
      </c>
      <c r="E153" s="247" t="s">
        <v>1</v>
      </c>
      <c r="F153" s="248" t="s">
        <v>1874</v>
      </c>
      <c r="G153" s="246"/>
      <c r="H153" s="247" t="s">
        <v>1</v>
      </c>
      <c r="I153" s="249"/>
      <c r="J153" s="246"/>
      <c r="K153" s="246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159</v>
      </c>
      <c r="AU153" s="254" t="s">
        <v>85</v>
      </c>
      <c r="AV153" s="13" t="s">
        <v>85</v>
      </c>
      <c r="AW153" s="13" t="s">
        <v>33</v>
      </c>
      <c r="AX153" s="13" t="s">
        <v>77</v>
      </c>
      <c r="AY153" s="254" t="s">
        <v>148</v>
      </c>
    </row>
    <row r="154" s="14" customFormat="1">
      <c r="A154" s="14"/>
      <c r="B154" s="255"/>
      <c r="C154" s="256"/>
      <c r="D154" s="240" t="s">
        <v>159</v>
      </c>
      <c r="E154" s="257" t="s">
        <v>1</v>
      </c>
      <c r="F154" s="258" t="s">
        <v>1875</v>
      </c>
      <c r="G154" s="256"/>
      <c r="H154" s="259">
        <v>33.75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159</v>
      </c>
      <c r="AU154" s="265" t="s">
        <v>85</v>
      </c>
      <c r="AV154" s="14" t="s">
        <v>87</v>
      </c>
      <c r="AW154" s="14" t="s">
        <v>33</v>
      </c>
      <c r="AX154" s="14" t="s">
        <v>77</v>
      </c>
      <c r="AY154" s="265" t="s">
        <v>148</v>
      </c>
    </row>
    <row r="155" s="13" customFormat="1">
      <c r="A155" s="13"/>
      <c r="B155" s="245"/>
      <c r="C155" s="246"/>
      <c r="D155" s="240" t="s">
        <v>159</v>
      </c>
      <c r="E155" s="247" t="s">
        <v>1</v>
      </c>
      <c r="F155" s="248" t="s">
        <v>1876</v>
      </c>
      <c r="G155" s="246"/>
      <c r="H155" s="247" t="s">
        <v>1</v>
      </c>
      <c r="I155" s="249"/>
      <c r="J155" s="246"/>
      <c r="K155" s="246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159</v>
      </c>
      <c r="AU155" s="254" t="s">
        <v>85</v>
      </c>
      <c r="AV155" s="13" t="s">
        <v>85</v>
      </c>
      <c r="AW155" s="13" t="s">
        <v>33</v>
      </c>
      <c r="AX155" s="13" t="s">
        <v>77</v>
      </c>
      <c r="AY155" s="254" t="s">
        <v>148</v>
      </c>
    </row>
    <row r="156" s="14" customFormat="1">
      <c r="A156" s="14"/>
      <c r="B156" s="255"/>
      <c r="C156" s="256"/>
      <c r="D156" s="240" t="s">
        <v>159</v>
      </c>
      <c r="E156" s="257" t="s">
        <v>1</v>
      </c>
      <c r="F156" s="258" t="s">
        <v>1877</v>
      </c>
      <c r="G156" s="256"/>
      <c r="H156" s="259">
        <v>28.350000000000001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159</v>
      </c>
      <c r="AU156" s="265" t="s">
        <v>85</v>
      </c>
      <c r="AV156" s="14" t="s">
        <v>87</v>
      </c>
      <c r="AW156" s="14" t="s">
        <v>33</v>
      </c>
      <c r="AX156" s="14" t="s">
        <v>77</v>
      </c>
      <c r="AY156" s="265" t="s">
        <v>148</v>
      </c>
    </row>
    <row r="157" s="16" customFormat="1">
      <c r="A157" s="16"/>
      <c r="B157" s="277"/>
      <c r="C157" s="278"/>
      <c r="D157" s="240" t="s">
        <v>159</v>
      </c>
      <c r="E157" s="279" t="s">
        <v>1</v>
      </c>
      <c r="F157" s="280" t="s">
        <v>185</v>
      </c>
      <c r="G157" s="278"/>
      <c r="H157" s="281">
        <v>95.699999999999989</v>
      </c>
      <c r="I157" s="282"/>
      <c r="J157" s="278"/>
      <c r="K157" s="278"/>
      <c r="L157" s="283"/>
      <c r="M157" s="284"/>
      <c r="N157" s="285"/>
      <c r="O157" s="285"/>
      <c r="P157" s="285"/>
      <c r="Q157" s="285"/>
      <c r="R157" s="285"/>
      <c r="S157" s="285"/>
      <c r="T157" s="28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87" t="s">
        <v>159</v>
      </c>
      <c r="AU157" s="287" t="s">
        <v>85</v>
      </c>
      <c r="AV157" s="16" t="s">
        <v>155</v>
      </c>
      <c r="AW157" s="16" t="s">
        <v>33</v>
      </c>
      <c r="AX157" s="16" t="s">
        <v>85</v>
      </c>
      <c r="AY157" s="287" t="s">
        <v>148</v>
      </c>
    </row>
    <row r="158" s="2" customFormat="1" ht="37.8" customHeight="1">
      <c r="A158" s="39"/>
      <c r="B158" s="40"/>
      <c r="C158" s="227" t="s">
        <v>220</v>
      </c>
      <c r="D158" s="227" t="s">
        <v>150</v>
      </c>
      <c r="E158" s="228" t="s">
        <v>293</v>
      </c>
      <c r="F158" s="229" t="s">
        <v>294</v>
      </c>
      <c r="G158" s="230" t="s">
        <v>204</v>
      </c>
      <c r="H158" s="231">
        <v>95.700000000000003</v>
      </c>
      <c r="I158" s="232"/>
      <c r="J158" s="233">
        <f>ROUND(I158*H158,2)</f>
        <v>0</v>
      </c>
      <c r="K158" s="229" t="s">
        <v>154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155</v>
      </c>
      <c r="AT158" s="238" t="s">
        <v>150</v>
      </c>
      <c r="AU158" s="238" t="s">
        <v>85</v>
      </c>
      <c r="AY158" s="18" t="s">
        <v>148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155</v>
      </c>
      <c r="BM158" s="238" t="s">
        <v>382</v>
      </c>
    </row>
    <row r="159" s="2" customFormat="1" ht="37.8" customHeight="1">
      <c r="A159" s="39"/>
      <c r="B159" s="40"/>
      <c r="C159" s="227" t="s">
        <v>265</v>
      </c>
      <c r="D159" s="227" t="s">
        <v>150</v>
      </c>
      <c r="E159" s="228" t="s">
        <v>298</v>
      </c>
      <c r="F159" s="229" t="s">
        <v>299</v>
      </c>
      <c r="G159" s="230" t="s">
        <v>204</v>
      </c>
      <c r="H159" s="231">
        <v>191.40000000000001</v>
      </c>
      <c r="I159" s="232"/>
      <c r="J159" s="233">
        <f>ROUND(I159*H159,2)</f>
        <v>0</v>
      </c>
      <c r="K159" s="229" t="s">
        <v>154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155</v>
      </c>
      <c r="AT159" s="238" t="s">
        <v>150</v>
      </c>
      <c r="AU159" s="238" t="s">
        <v>85</v>
      </c>
      <c r="AY159" s="18" t="s">
        <v>148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155</v>
      </c>
      <c r="BM159" s="238" t="s">
        <v>1878</v>
      </c>
    </row>
    <row r="160" s="14" customFormat="1">
      <c r="A160" s="14"/>
      <c r="B160" s="255"/>
      <c r="C160" s="256"/>
      <c r="D160" s="240" t="s">
        <v>159</v>
      </c>
      <c r="E160" s="256"/>
      <c r="F160" s="258" t="s">
        <v>1879</v>
      </c>
      <c r="G160" s="256"/>
      <c r="H160" s="259">
        <v>191.40000000000001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159</v>
      </c>
      <c r="AU160" s="265" t="s">
        <v>85</v>
      </c>
      <c r="AV160" s="14" t="s">
        <v>87</v>
      </c>
      <c r="AW160" s="14" t="s">
        <v>4</v>
      </c>
      <c r="AX160" s="14" t="s">
        <v>85</v>
      </c>
      <c r="AY160" s="265" t="s">
        <v>148</v>
      </c>
    </row>
    <row r="161" s="2" customFormat="1" ht="24.15" customHeight="1">
      <c r="A161" s="39"/>
      <c r="B161" s="40"/>
      <c r="C161" s="227" t="s">
        <v>270</v>
      </c>
      <c r="D161" s="227" t="s">
        <v>150</v>
      </c>
      <c r="E161" s="228" t="s">
        <v>964</v>
      </c>
      <c r="F161" s="229" t="s">
        <v>328</v>
      </c>
      <c r="G161" s="230" t="s">
        <v>204</v>
      </c>
      <c r="H161" s="231">
        <v>50.207000000000001</v>
      </c>
      <c r="I161" s="232"/>
      <c r="J161" s="233">
        <f>ROUND(I161*H161,2)</f>
        <v>0</v>
      </c>
      <c r="K161" s="229" t="s">
        <v>154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155</v>
      </c>
      <c r="AT161" s="238" t="s">
        <v>150</v>
      </c>
      <c r="AU161" s="238" t="s">
        <v>85</v>
      </c>
      <c r="AY161" s="18" t="s">
        <v>148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155</v>
      </c>
      <c r="BM161" s="238" t="s">
        <v>404</v>
      </c>
    </row>
    <row r="162" s="13" customFormat="1">
      <c r="A162" s="13"/>
      <c r="B162" s="245"/>
      <c r="C162" s="246"/>
      <c r="D162" s="240" t="s">
        <v>159</v>
      </c>
      <c r="E162" s="247" t="s">
        <v>1</v>
      </c>
      <c r="F162" s="248" t="s">
        <v>1880</v>
      </c>
      <c r="G162" s="246"/>
      <c r="H162" s="247" t="s">
        <v>1</v>
      </c>
      <c r="I162" s="249"/>
      <c r="J162" s="246"/>
      <c r="K162" s="246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159</v>
      </c>
      <c r="AU162" s="254" t="s">
        <v>85</v>
      </c>
      <c r="AV162" s="13" t="s">
        <v>85</v>
      </c>
      <c r="AW162" s="13" t="s">
        <v>33</v>
      </c>
      <c r="AX162" s="13" t="s">
        <v>77</v>
      </c>
      <c r="AY162" s="254" t="s">
        <v>148</v>
      </c>
    </row>
    <row r="163" s="14" customFormat="1">
      <c r="A163" s="14"/>
      <c r="B163" s="255"/>
      <c r="C163" s="256"/>
      <c r="D163" s="240" t="s">
        <v>159</v>
      </c>
      <c r="E163" s="257" t="s">
        <v>1</v>
      </c>
      <c r="F163" s="258" t="s">
        <v>1881</v>
      </c>
      <c r="G163" s="256"/>
      <c r="H163" s="259">
        <v>95.700000000000003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159</v>
      </c>
      <c r="AU163" s="265" t="s">
        <v>85</v>
      </c>
      <c r="AV163" s="14" t="s">
        <v>87</v>
      </c>
      <c r="AW163" s="14" t="s">
        <v>33</v>
      </c>
      <c r="AX163" s="14" t="s">
        <v>77</v>
      </c>
      <c r="AY163" s="265" t="s">
        <v>148</v>
      </c>
    </row>
    <row r="164" s="13" customFormat="1">
      <c r="A164" s="13"/>
      <c r="B164" s="245"/>
      <c r="C164" s="246"/>
      <c r="D164" s="240" t="s">
        <v>159</v>
      </c>
      <c r="E164" s="247" t="s">
        <v>1</v>
      </c>
      <c r="F164" s="248" t="s">
        <v>1882</v>
      </c>
      <c r="G164" s="246"/>
      <c r="H164" s="247" t="s">
        <v>1</v>
      </c>
      <c r="I164" s="249"/>
      <c r="J164" s="246"/>
      <c r="K164" s="246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159</v>
      </c>
      <c r="AU164" s="254" t="s">
        <v>85</v>
      </c>
      <c r="AV164" s="13" t="s">
        <v>85</v>
      </c>
      <c r="AW164" s="13" t="s">
        <v>33</v>
      </c>
      <c r="AX164" s="13" t="s">
        <v>77</v>
      </c>
      <c r="AY164" s="254" t="s">
        <v>148</v>
      </c>
    </row>
    <row r="165" s="13" customFormat="1">
      <c r="A165" s="13"/>
      <c r="B165" s="245"/>
      <c r="C165" s="246"/>
      <c r="D165" s="240" t="s">
        <v>159</v>
      </c>
      <c r="E165" s="247" t="s">
        <v>1</v>
      </c>
      <c r="F165" s="248" t="s">
        <v>1883</v>
      </c>
      <c r="G165" s="246"/>
      <c r="H165" s="247" t="s">
        <v>1</v>
      </c>
      <c r="I165" s="249"/>
      <c r="J165" s="246"/>
      <c r="K165" s="246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159</v>
      </c>
      <c r="AU165" s="254" t="s">
        <v>85</v>
      </c>
      <c r="AV165" s="13" t="s">
        <v>85</v>
      </c>
      <c r="AW165" s="13" t="s">
        <v>33</v>
      </c>
      <c r="AX165" s="13" t="s">
        <v>77</v>
      </c>
      <c r="AY165" s="254" t="s">
        <v>148</v>
      </c>
    </row>
    <row r="166" s="14" customFormat="1">
      <c r="A166" s="14"/>
      <c r="B166" s="255"/>
      <c r="C166" s="256"/>
      <c r="D166" s="240" t="s">
        <v>159</v>
      </c>
      <c r="E166" s="257" t="s">
        <v>1</v>
      </c>
      <c r="F166" s="258" t="s">
        <v>1884</v>
      </c>
      <c r="G166" s="256"/>
      <c r="H166" s="259">
        <v>-2.2400000000000002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159</v>
      </c>
      <c r="AU166" s="265" t="s">
        <v>85</v>
      </c>
      <c r="AV166" s="14" t="s">
        <v>87</v>
      </c>
      <c r="AW166" s="14" t="s">
        <v>33</v>
      </c>
      <c r="AX166" s="14" t="s">
        <v>77</v>
      </c>
      <c r="AY166" s="265" t="s">
        <v>148</v>
      </c>
    </row>
    <row r="167" s="13" customFormat="1">
      <c r="A167" s="13"/>
      <c r="B167" s="245"/>
      <c r="C167" s="246"/>
      <c r="D167" s="240" t="s">
        <v>159</v>
      </c>
      <c r="E167" s="247" t="s">
        <v>1</v>
      </c>
      <c r="F167" s="248" t="s">
        <v>1885</v>
      </c>
      <c r="G167" s="246"/>
      <c r="H167" s="247" t="s">
        <v>1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159</v>
      </c>
      <c r="AU167" s="254" t="s">
        <v>85</v>
      </c>
      <c r="AV167" s="13" t="s">
        <v>85</v>
      </c>
      <c r="AW167" s="13" t="s">
        <v>33</v>
      </c>
      <c r="AX167" s="13" t="s">
        <v>77</v>
      </c>
      <c r="AY167" s="254" t="s">
        <v>148</v>
      </c>
    </row>
    <row r="168" s="14" customFormat="1">
      <c r="A168" s="14"/>
      <c r="B168" s="255"/>
      <c r="C168" s="256"/>
      <c r="D168" s="240" t="s">
        <v>159</v>
      </c>
      <c r="E168" s="257" t="s">
        <v>1</v>
      </c>
      <c r="F168" s="258" t="s">
        <v>1886</v>
      </c>
      <c r="G168" s="256"/>
      <c r="H168" s="259">
        <v>-10.08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159</v>
      </c>
      <c r="AU168" s="265" t="s">
        <v>85</v>
      </c>
      <c r="AV168" s="14" t="s">
        <v>87</v>
      </c>
      <c r="AW168" s="14" t="s">
        <v>33</v>
      </c>
      <c r="AX168" s="14" t="s">
        <v>77</v>
      </c>
      <c r="AY168" s="265" t="s">
        <v>148</v>
      </c>
    </row>
    <row r="169" s="13" customFormat="1">
      <c r="A169" s="13"/>
      <c r="B169" s="245"/>
      <c r="C169" s="246"/>
      <c r="D169" s="240" t="s">
        <v>159</v>
      </c>
      <c r="E169" s="247" t="s">
        <v>1</v>
      </c>
      <c r="F169" s="248" t="s">
        <v>1874</v>
      </c>
      <c r="G169" s="246"/>
      <c r="H169" s="247" t="s">
        <v>1</v>
      </c>
      <c r="I169" s="249"/>
      <c r="J169" s="246"/>
      <c r="K169" s="246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159</v>
      </c>
      <c r="AU169" s="254" t="s">
        <v>85</v>
      </c>
      <c r="AV169" s="13" t="s">
        <v>85</v>
      </c>
      <c r="AW169" s="13" t="s">
        <v>33</v>
      </c>
      <c r="AX169" s="13" t="s">
        <v>77</v>
      </c>
      <c r="AY169" s="254" t="s">
        <v>148</v>
      </c>
    </row>
    <row r="170" s="14" customFormat="1">
      <c r="A170" s="14"/>
      <c r="B170" s="255"/>
      <c r="C170" s="256"/>
      <c r="D170" s="240" t="s">
        <v>159</v>
      </c>
      <c r="E170" s="257" t="s">
        <v>1</v>
      </c>
      <c r="F170" s="258" t="s">
        <v>1887</v>
      </c>
      <c r="G170" s="256"/>
      <c r="H170" s="259">
        <v>-4.8230000000000004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159</v>
      </c>
      <c r="AU170" s="265" t="s">
        <v>85</v>
      </c>
      <c r="AV170" s="14" t="s">
        <v>87</v>
      </c>
      <c r="AW170" s="14" t="s">
        <v>33</v>
      </c>
      <c r="AX170" s="14" t="s">
        <v>77</v>
      </c>
      <c r="AY170" s="265" t="s">
        <v>148</v>
      </c>
    </row>
    <row r="171" s="13" customFormat="1">
      <c r="A171" s="13"/>
      <c r="B171" s="245"/>
      <c r="C171" s="246"/>
      <c r="D171" s="240" t="s">
        <v>159</v>
      </c>
      <c r="E171" s="247" t="s">
        <v>1</v>
      </c>
      <c r="F171" s="248" t="s">
        <v>1876</v>
      </c>
      <c r="G171" s="246"/>
      <c r="H171" s="247" t="s">
        <v>1</v>
      </c>
      <c r="I171" s="249"/>
      <c r="J171" s="246"/>
      <c r="K171" s="246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159</v>
      </c>
      <c r="AU171" s="254" t="s">
        <v>85</v>
      </c>
      <c r="AV171" s="13" t="s">
        <v>85</v>
      </c>
      <c r="AW171" s="13" t="s">
        <v>33</v>
      </c>
      <c r="AX171" s="13" t="s">
        <v>77</v>
      </c>
      <c r="AY171" s="254" t="s">
        <v>148</v>
      </c>
    </row>
    <row r="172" s="14" customFormat="1">
      <c r="A172" s="14"/>
      <c r="B172" s="255"/>
      <c r="C172" s="256"/>
      <c r="D172" s="240" t="s">
        <v>159</v>
      </c>
      <c r="E172" s="257" t="s">
        <v>1</v>
      </c>
      <c r="F172" s="258" t="s">
        <v>1888</v>
      </c>
      <c r="G172" s="256"/>
      <c r="H172" s="259">
        <v>-28.350000000000001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5" t="s">
        <v>159</v>
      </c>
      <c r="AU172" s="265" t="s">
        <v>85</v>
      </c>
      <c r="AV172" s="14" t="s">
        <v>87</v>
      </c>
      <c r="AW172" s="14" t="s">
        <v>33</v>
      </c>
      <c r="AX172" s="14" t="s">
        <v>77</v>
      </c>
      <c r="AY172" s="265" t="s">
        <v>148</v>
      </c>
    </row>
    <row r="173" s="16" customFormat="1">
      <c r="A173" s="16"/>
      <c r="B173" s="277"/>
      <c r="C173" s="278"/>
      <c r="D173" s="240" t="s">
        <v>159</v>
      </c>
      <c r="E173" s="279" t="s">
        <v>1</v>
      </c>
      <c r="F173" s="280" t="s">
        <v>185</v>
      </c>
      <c r="G173" s="278"/>
      <c r="H173" s="281">
        <v>50.207000000000015</v>
      </c>
      <c r="I173" s="282"/>
      <c r="J173" s="278"/>
      <c r="K173" s="278"/>
      <c r="L173" s="283"/>
      <c r="M173" s="284"/>
      <c r="N173" s="285"/>
      <c r="O173" s="285"/>
      <c r="P173" s="285"/>
      <c r="Q173" s="285"/>
      <c r="R173" s="285"/>
      <c r="S173" s="285"/>
      <c r="T173" s="28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7" t="s">
        <v>159</v>
      </c>
      <c r="AU173" s="287" t="s">
        <v>85</v>
      </c>
      <c r="AV173" s="16" t="s">
        <v>155</v>
      </c>
      <c r="AW173" s="16" t="s">
        <v>33</v>
      </c>
      <c r="AX173" s="16" t="s">
        <v>85</v>
      </c>
      <c r="AY173" s="287" t="s">
        <v>148</v>
      </c>
    </row>
    <row r="174" s="2" customFormat="1" ht="16.5" customHeight="1">
      <c r="A174" s="39"/>
      <c r="B174" s="40"/>
      <c r="C174" s="288" t="s">
        <v>287</v>
      </c>
      <c r="D174" s="288" t="s">
        <v>363</v>
      </c>
      <c r="E174" s="289" t="s">
        <v>1889</v>
      </c>
      <c r="F174" s="290" t="s">
        <v>1890</v>
      </c>
      <c r="G174" s="291" t="s">
        <v>315</v>
      </c>
      <c r="H174" s="292">
        <v>100.414</v>
      </c>
      <c r="I174" s="293"/>
      <c r="J174" s="294">
        <f>ROUND(I174*H174,2)</f>
        <v>0</v>
      </c>
      <c r="K174" s="290" t="s">
        <v>154</v>
      </c>
      <c r="L174" s="295"/>
      <c r="M174" s="296" t="s">
        <v>1</v>
      </c>
      <c r="N174" s="297" t="s">
        <v>42</v>
      </c>
      <c r="O174" s="92"/>
      <c r="P174" s="236">
        <f>O174*H174</f>
        <v>0</v>
      </c>
      <c r="Q174" s="236">
        <v>1</v>
      </c>
      <c r="R174" s="236">
        <f>Q174*H174</f>
        <v>100.414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265</v>
      </c>
      <c r="AT174" s="238" t="s">
        <v>363</v>
      </c>
      <c r="AU174" s="238" t="s">
        <v>85</v>
      </c>
      <c r="AY174" s="18" t="s">
        <v>148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155</v>
      </c>
      <c r="BM174" s="238" t="s">
        <v>1891</v>
      </c>
    </row>
    <row r="175" s="14" customFormat="1">
      <c r="A175" s="14"/>
      <c r="B175" s="255"/>
      <c r="C175" s="256"/>
      <c r="D175" s="240" t="s">
        <v>159</v>
      </c>
      <c r="E175" s="257" t="s">
        <v>1</v>
      </c>
      <c r="F175" s="258" t="s">
        <v>1892</v>
      </c>
      <c r="G175" s="256"/>
      <c r="H175" s="259">
        <v>100.414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159</v>
      </c>
      <c r="AU175" s="265" t="s">
        <v>85</v>
      </c>
      <c r="AV175" s="14" t="s">
        <v>87</v>
      </c>
      <c r="AW175" s="14" t="s">
        <v>33</v>
      </c>
      <c r="AX175" s="14" t="s">
        <v>85</v>
      </c>
      <c r="AY175" s="265" t="s">
        <v>148</v>
      </c>
    </row>
    <row r="176" s="2" customFormat="1" ht="24.15" customHeight="1">
      <c r="A176" s="39"/>
      <c r="B176" s="40"/>
      <c r="C176" s="227" t="s">
        <v>292</v>
      </c>
      <c r="D176" s="227" t="s">
        <v>150</v>
      </c>
      <c r="E176" s="228" t="s">
        <v>981</v>
      </c>
      <c r="F176" s="229" t="s">
        <v>982</v>
      </c>
      <c r="G176" s="230" t="s">
        <v>204</v>
      </c>
      <c r="H176" s="231">
        <v>10.08</v>
      </c>
      <c r="I176" s="232"/>
      <c r="J176" s="233">
        <f>ROUND(I176*H176,2)</f>
        <v>0</v>
      </c>
      <c r="K176" s="229" t="s">
        <v>154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155</v>
      </c>
      <c r="AT176" s="238" t="s">
        <v>150</v>
      </c>
      <c r="AU176" s="238" t="s">
        <v>85</v>
      </c>
      <c r="AY176" s="18" t="s">
        <v>148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155</v>
      </c>
      <c r="BM176" s="238" t="s">
        <v>1893</v>
      </c>
    </row>
    <row r="177" s="14" customFormat="1">
      <c r="A177" s="14"/>
      <c r="B177" s="255"/>
      <c r="C177" s="256"/>
      <c r="D177" s="240" t="s">
        <v>159</v>
      </c>
      <c r="E177" s="257" t="s">
        <v>1</v>
      </c>
      <c r="F177" s="258" t="s">
        <v>1894</v>
      </c>
      <c r="G177" s="256"/>
      <c r="H177" s="259">
        <v>10.08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159</v>
      </c>
      <c r="AU177" s="265" t="s">
        <v>85</v>
      </c>
      <c r="AV177" s="14" t="s">
        <v>87</v>
      </c>
      <c r="AW177" s="14" t="s">
        <v>33</v>
      </c>
      <c r="AX177" s="14" t="s">
        <v>77</v>
      </c>
      <c r="AY177" s="265" t="s">
        <v>148</v>
      </c>
    </row>
    <row r="178" s="16" customFormat="1">
      <c r="A178" s="16"/>
      <c r="B178" s="277"/>
      <c r="C178" s="278"/>
      <c r="D178" s="240" t="s">
        <v>159</v>
      </c>
      <c r="E178" s="279" t="s">
        <v>1</v>
      </c>
      <c r="F178" s="280" t="s">
        <v>185</v>
      </c>
      <c r="G178" s="278"/>
      <c r="H178" s="281">
        <v>10.08</v>
      </c>
      <c r="I178" s="282"/>
      <c r="J178" s="278"/>
      <c r="K178" s="278"/>
      <c r="L178" s="283"/>
      <c r="M178" s="284"/>
      <c r="N178" s="285"/>
      <c r="O178" s="285"/>
      <c r="P178" s="285"/>
      <c r="Q178" s="285"/>
      <c r="R178" s="285"/>
      <c r="S178" s="285"/>
      <c r="T178" s="28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7" t="s">
        <v>159</v>
      </c>
      <c r="AU178" s="287" t="s">
        <v>85</v>
      </c>
      <c r="AV178" s="16" t="s">
        <v>155</v>
      </c>
      <c r="AW178" s="16" t="s">
        <v>33</v>
      </c>
      <c r="AX178" s="16" t="s">
        <v>85</v>
      </c>
      <c r="AY178" s="287" t="s">
        <v>148</v>
      </c>
    </row>
    <row r="179" s="2" customFormat="1" ht="16.5" customHeight="1">
      <c r="A179" s="39"/>
      <c r="B179" s="40"/>
      <c r="C179" s="288" t="s">
        <v>8</v>
      </c>
      <c r="D179" s="288" t="s">
        <v>363</v>
      </c>
      <c r="E179" s="289" t="s">
        <v>1895</v>
      </c>
      <c r="F179" s="290" t="s">
        <v>1896</v>
      </c>
      <c r="G179" s="291" t="s">
        <v>315</v>
      </c>
      <c r="H179" s="292">
        <v>20.16</v>
      </c>
      <c r="I179" s="293"/>
      <c r="J179" s="294">
        <f>ROUND(I179*H179,2)</f>
        <v>0</v>
      </c>
      <c r="K179" s="290" t="s">
        <v>154</v>
      </c>
      <c r="L179" s="295"/>
      <c r="M179" s="296" t="s">
        <v>1</v>
      </c>
      <c r="N179" s="297" t="s">
        <v>42</v>
      </c>
      <c r="O179" s="92"/>
      <c r="P179" s="236">
        <f>O179*H179</f>
        <v>0</v>
      </c>
      <c r="Q179" s="236">
        <v>1</v>
      </c>
      <c r="R179" s="236">
        <f>Q179*H179</f>
        <v>20.16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265</v>
      </c>
      <c r="AT179" s="238" t="s">
        <v>363</v>
      </c>
      <c r="AU179" s="238" t="s">
        <v>85</v>
      </c>
      <c r="AY179" s="18" t="s">
        <v>148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155</v>
      </c>
      <c r="BM179" s="238" t="s">
        <v>1897</v>
      </c>
    </row>
    <row r="180" s="14" customFormat="1">
      <c r="A180" s="14"/>
      <c r="B180" s="255"/>
      <c r="C180" s="256"/>
      <c r="D180" s="240" t="s">
        <v>159</v>
      </c>
      <c r="E180" s="257" t="s">
        <v>1</v>
      </c>
      <c r="F180" s="258" t="s">
        <v>1898</v>
      </c>
      <c r="G180" s="256"/>
      <c r="H180" s="259">
        <v>20.16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159</v>
      </c>
      <c r="AU180" s="265" t="s">
        <v>85</v>
      </c>
      <c r="AV180" s="14" t="s">
        <v>87</v>
      </c>
      <c r="AW180" s="14" t="s">
        <v>33</v>
      </c>
      <c r="AX180" s="14" t="s">
        <v>85</v>
      </c>
      <c r="AY180" s="265" t="s">
        <v>148</v>
      </c>
    </row>
    <row r="181" s="2" customFormat="1" ht="33" customHeight="1">
      <c r="A181" s="39"/>
      <c r="B181" s="40"/>
      <c r="C181" s="227" t="s">
        <v>302</v>
      </c>
      <c r="D181" s="227" t="s">
        <v>150</v>
      </c>
      <c r="E181" s="228" t="s">
        <v>313</v>
      </c>
      <c r="F181" s="229" t="s">
        <v>314</v>
      </c>
      <c r="G181" s="230" t="s">
        <v>315</v>
      </c>
      <c r="H181" s="231">
        <v>191.40000000000001</v>
      </c>
      <c r="I181" s="232"/>
      <c r="J181" s="233">
        <f>ROUND(I181*H181,2)</f>
        <v>0</v>
      </c>
      <c r="K181" s="229" t="s">
        <v>154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155</v>
      </c>
      <c r="AT181" s="238" t="s">
        <v>150</v>
      </c>
      <c r="AU181" s="238" t="s">
        <v>85</v>
      </c>
      <c r="AY181" s="18" t="s">
        <v>148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155</v>
      </c>
      <c r="BM181" s="238" t="s">
        <v>1899</v>
      </c>
    </row>
    <row r="182" s="14" customFormat="1">
      <c r="A182" s="14"/>
      <c r="B182" s="255"/>
      <c r="C182" s="256"/>
      <c r="D182" s="240" t="s">
        <v>159</v>
      </c>
      <c r="E182" s="257" t="s">
        <v>1</v>
      </c>
      <c r="F182" s="258" t="s">
        <v>1900</v>
      </c>
      <c r="G182" s="256"/>
      <c r="H182" s="259">
        <v>191.40000000000001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159</v>
      </c>
      <c r="AU182" s="265" t="s">
        <v>85</v>
      </c>
      <c r="AV182" s="14" t="s">
        <v>87</v>
      </c>
      <c r="AW182" s="14" t="s">
        <v>33</v>
      </c>
      <c r="AX182" s="14" t="s">
        <v>85</v>
      </c>
      <c r="AY182" s="265" t="s">
        <v>148</v>
      </c>
    </row>
    <row r="183" s="2" customFormat="1" ht="16.5" customHeight="1">
      <c r="A183" s="39"/>
      <c r="B183" s="40"/>
      <c r="C183" s="227" t="s">
        <v>307</v>
      </c>
      <c r="D183" s="227" t="s">
        <v>150</v>
      </c>
      <c r="E183" s="228" t="s">
        <v>452</v>
      </c>
      <c r="F183" s="229" t="s">
        <v>453</v>
      </c>
      <c r="G183" s="230" t="s">
        <v>204</v>
      </c>
      <c r="H183" s="231">
        <v>2.2400000000000002</v>
      </c>
      <c r="I183" s="232"/>
      <c r="J183" s="233">
        <f>ROUND(I183*H183,2)</f>
        <v>0</v>
      </c>
      <c r="K183" s="229" t="s">
        <v>154</v>
      </c>
      <c r="L183" s="45"/>
      <c r="M183" s="234" t="s">
        <v>1</v>
      </c>
      <c r="N183" s="235" t="s">
        <v>42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155</v>
      </c>
      <c r="AT183" s="238" t="s">
        <v>150</v>
      </c>
      <c r="AU183" s="238" t="s">
        <v>85</v>
      </c>
      <c r="AY183" s="18" t="s">
        <v>148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155</v>
      </c>
      <c r="BM183" s="238" t="s">
        <v>1901</v>
      </c>
    </row>
    <row r="184" s="14" customFormat="1">
      <c r="A184" s="14"/>
      <c r="B184" s="255"/>
      <c r="C184" s="256"/>
      <c r="D184" s="240" t="s">
        <v>159</v>
      </c>
      <c r="E184" s="257" t="s">
        <v>1</v>
      </c>
      <c r="F184" s="258" t="s">
        <v>1902</v>
      </c>
      <c r="G184" s="256"/>
      <c r="H184" s="259">
        <v>2.2400000000000002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159</v>
      </c>
      <c r="AU184" s="265" t="s">
        <v>85</v>
      </c>
      <c r="AV184" s="14" t="s">
        <v>87</v>
      </c>
      <c r="AW184" s="14" t="s">
        <v>33</v>
      </c>
      <c r="AX184" s="14" t="s">
        <v>77</v>
      </c>
      <c r="AY184" s="265" t="s">
        <v>148</v>
      </c>
    </row>
    <row r="185" s="16" customFormat="1">
      <c r="A185" s="16"/>
      <c r="B185" s="277"/>
      <c r="C185" s="278"/>
      <c r="D185" s="240" t="s">
        <v>159</v>
      </c>
      <c r="E185" s="279" t="s">
        <v>1</v>
      </c>
      <c r="F185" s="280" t="s">
        <v>185</v>
      </c>
      <c r="G185" s="278"/>
      <c r="H185" s="281">
        <v>2.2400000000000002</v>
      </c>
      <c r="I185" s="282"/>
      <c r="J185" s="278"/>
      <c r="K185" s="278"/>
      <c r="L185" s="283"/>
      <c r="M185" s="284"/>
      <c r="N185" s="285"/>
      <c r="O185" s="285"/>
      <c r="P185" s="285"/>
      <c r="Q185" s="285"/>
      <c r="R185" s="285"/>
      <c r="S185" s="285"/>
      <c r="T185" s="28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87" t="s">
        <v>159</v>
      </c>
      <c r="AU185" s="287" t="s">
        <v>85</v>
      </c>
      <c r="AV185" s="16" t="s">
        <v>155</v>
      </c>
      <c r="AW185" s="16" t="s">
        <v>33</v>
      </c>
      <c r="AX185" s="16" t="s">
        <v>85</v>
      </c>
      <c r="AY185" s="287" t="s">
        <v>148</v>
      </c>
    </row>
    <row r="186" s="12" customFormat="1" ht="25.92" customHeight="1">
      <c r="A186" s="12"/>
      <c r="B186" s="211"/>
      <c r="C186" s="212"/>
      <c r="D186" s="213" t="s">
        <v>76</v>
      </c>
      <c r="E186" s="214" t="s">
        <v>292</v>
      </c>
      <c r="F186" s="214" t="s">
        <v>1903</v>
      </c>
      <c r="G186" s="212"/>
      <c r="H186" s="212"/>
      <c r="I186" s="215"/>
      <c r="J186" s="216">
        <f>BK186</f>
        <v>0</v>
      </c>
      <c r="K186" s="212"/>
      <c r="L186" s="217"/>
      <c r="M186" s="218"/>
      <c r="N186" s="219"/>
      <c r="O186" s="219"/>
      <c r="P186" s="220">
        <f>SUM(P187:P213)</f>
        <v>0</v>
      </c>
      <c r="Q186" s="219"/>
      <c r="R186" s="220">
        <f>SUM(R187:R213)</f>
        <v>0</v>
      </c>
      <c r="S186" s="219"/>
      <c r="T186" s="221">
        <f>SUM(T187:T213)</f>
        <v>726.94849999999997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85</v>
      </c>
      <c r="AT186" s="223" t="s">
        <v>76</v>
      </c>
      <c r="AU186" s="223" t="s">
        <v>77</v>
      </c>
      <c r="AY186" s="222" t="s">
        <v>148</v>
      </c>
      <c r="BK186" s="224">
        <f>SUM(BK187:BK213)</f>
        <v>0</v>
      </c>
    </row>
    <row r="187" s="2" customFormat="1" ht="24.15" customHeight="1">
      <c r="A187" s="39"/>
      <c r="B187" s="40"/>
      <c r="C187" s="227" t="s">
        <v>312</v>
      </c>
      <c r="D187" s="227" t="s">
        <v>150</v>
      </c>
      <c r="E187" s="228" t="s">
        <v>1904</v>
      </c>
      <c r="F187" s="229" t="s">
        <v>1905</v>
      </c>
      <c r="G187" s="230" t="s">
        <v>273</v>
      </c>
      <c r="H187" s="231">
        <v>529</v>
      </c>
      <c r="I187" s="232"/>
      <c r="J187" s="233">
        <f>ROUND(I187*H187,2)</f>
        <v>0</v>
      </c>
      <c r="K187" s="229" t="s">
        <v>154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0.29499999999999998</v>
      </c>
      <c r="T187" s="237">
        <f>S187*H187</f>
        <v>156.05499999999998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155</v>
      </c>
      <c r="AT187" s="238" t="s">
        <v>150</v>
      </c>
      <c r="AU187" s="238" t="s">
        <v>85</v>
      </c>
      <c r="AY187" s="18" t="s">
        <v>148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155</v>
      </c>
      <c r="BM187" s="238" t="s">
        <v>478</v>
      </c>
    </row>
    <row r="188" s="13" customFormat="1">
      <c r="A188" s="13"/>
      <c r="B188" s="245"/>
      <c r="C188" s="246"/>
      <c r="D188" s="240" t="s">
        <v>159</v>
      </c>
      <c r="E188" s="247" t="s">
        <v>1</v>
      </c>
      <c r="F188" s="248" t="s">
        <v>1906</v>
      </c>
      <c r="G188" s="246"/>
      <c r="H188" s="247" t="s">
        <v>1</v>
      </c>
      <c r="I188" s="249"/>
      <c r="J188" s="246"/>
      <c r="K188" s="246"/>
      <c r="L188" s="250"/>
      <c r="M188" s="251"/>
      <c r="N188" s="252"/>
      <c r="O188" s="252"/>
      <c r="P188" s="252"/>
      <c r="Q188" s="252"/>
      <c r="R188" s="252"/>
      <c r="S188" s="252"/>
      <c r="T188" s="25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4" t="s">
        <v>159</v>
      </c>
      <c r="AU188" s="254" t="s">
        <v>85</v>
      </c>
      <c r="AV188" s="13" t="s">
        <v>85</v>
      </c>
      <c r="AW188" s="13" t="s">
        <v>33</v>
      </c>
      <c r="AX188" s="13" t="s">
        <v>77</v>
      </c>
      <c r="AY188" s="254" t="s">
        <v>148</v>
      </c>
    </row>
    <row r="189" s="14" customFormat="1">
      <c r="A189" s="14"/>
      <c r="B189" s="255"/>
      <c r="C189" s="256"/>
      <c r="D189" s="240" t="s">
        <v>159</v>
      </c>
      <c r="E189" s="257" t="s">
        <v>1</v>
      </c>
      <c r="F189" s="258" t="s">
        <v>1907</v>
      </c>
      <c r="G189" s="256"/>
      <c r="H189" s="259">
        <v>529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159</v>
      </c>
      <c r="AU189" s="265" t="s">
        <v>85</v>
      </c>
      <c r="AV189" s="14" t="s">
        <v>87</v>
      </c>
      <c r="AW189" s="14" t="s">
        <v>33</v>
      </c>
      <c r="AX189" s="14" t="s">
        <v>77</v>
      </c>
      <c r="AY189" s="265" t="s">
        <v>148</v>
      </c>
    </row>
    <row r="190" s="16" customFormat="1">
      <c r="A190" s="16"/>
      <c r="B190" s="277"/>
      <c r="C190" s="278"/>
      <c r="D190" s="240" t="s">
        <v>159</v>
      </c>
      <c r="E190" s="279" t="s">
        <v>1</v>
      </c>
      <c r="F190" s="280" t="s">
        <v>185</v>
      </c>
      <c r="G190" s="278"/>
      <c r="H190" s="281">
        <v>529</v>
      </c>
      <c r="I190" s="282"/>
      <c r="J190" s="278"/>
      <c r="K190" s="278"/>
      <c r="L190" s="283"/>
      <c r="M190" s="284"/>
      <c r="N190" s="285"/>
      <c r="O190" s="285"/>
      <c r="P190" s="285"/>
      <c r="Q190" s="285"/>
      <c r="R190" s="285"/>
      <c r="S190" s="285"/>
      <c r="T190" s="28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87" t="s">
        <v>159</v>
      </c>
      <c r="AU190" s="287" t="s">
        <v>85</v>
      </c>
      <c r="AV190" s="16" t="s">
        <v>155</v>
      </c>
      <c r="AW190" s="16" t="s">
        <v>33</v>
      </c>
      <c r="AX190" s="16" t="s">
        <v>85</v>
      </c>
      <c r="AY190" s="287" t="s">
        <v>148</v>
      </c>
    </row>
    <row r="191" s="2" customFormat="1" ht="24.15" customHeight="1">
      <c r="A191" s="39"/>
      <c r="B191" s="40"/>
      <c r="C191" s="227" t="s">
        <v>320</v>
      </c>
      <c r="D191" s="227" t="s">
        <v>150</v>
      </c>
      <c r="E191" s="228" t="s">
        <v>1594</v>
      </c>
      <c r="F191" s="229" t="s">
        <v>1595</v>
      </c>
      <c r="G191" s="230" t="s">
        <v>273</v>
      </c>
      <c r="H191" s="231">
        <v>529</v>
      </c>
      <c r="I191" s="232"/>
      <c r="J191" s="233">
        <f>ROUND(I191*H191,2)</f>
        <v>0</v>
      </c>
      <c r="K191" s="229" t="s">
        <v>154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0.28999999999999998</v>
      </c>
      <c r="T191" s="237">
        <f>S191*H191</f>
        <v>153.41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155</v>
      </c>
      <c r="AT191" s="238" t="s">
        <v>150</v>
      </c>
      <c r="AU191" s="238" t="s">
        <v>85</v>
      </c>
      <c r="AY191" s="18" t="s">
        <v>148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155</v>
      </c>
      <c r="BM191" s="238" t="s">
        <v>495</v>
      </c>
    </row>
    <row r="192" s="13" customFormat="1">
      <c r="A192" s="13"/>
      <c r="B192" s="245"/>
      <c r="C192" s="246"/>
      <c r="D192" s="240" t="s">
        <v>159</v>
      </c>
      <c r="E192" s="247" t="s">
        <v>1</v>
      </c>
      <c r="F192" s="248" t="s">
        <v>1906</v>
      </c>
      <c r="G192" s="246"/>
      <c r="H192" s="247" t="s">
        <v>1</v>
      </c>
      <c r="I192" s="249"/>
      <c r="J192" s="246"/>
      <c r="K192" s="246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159</v>
      </c>
      <c r="AU192" s="254" t="s">
        <v>85</v>
      </c>
      <c r="AV192" s="13" t="s">
        <v>85</v>
      </c>
      <c r="AW192" s="13" t="s">
        <v>33</v>
      </c>
      <c r="AX192" s="13" t="s">
        <v>77</v>
      </c>
      <c r="AY192" s="254" t="s">
        <v>148</v>
      </c>
    </row>
    <row r="193" s="14" customFormat="1">
      <c r="A193" s="14"/>
      <c r="B193" s="255"/>
      <c r="C193" s="256"/>
      <c r="D193" s="240" t="s">
        <v>159</v>
      </c>
      <c r="E193" s="257" t="s">
        <v>1</v>
      </c>
      <c r="F193" s="258" t="s">
        <v>1907</v>
      </c>
      <c r="G193" s="256"/>
      <c r="H193" s="259">
        <v>529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159</v>
      </c>
      <c r="AU193" s="265" t="s">
        <v>85</v>
      </c>
      <c r="AV193" s="14" t="s">
        <v>87</v>
      </c>
      <c r="AW193" s="14" t="s">
        <v>33</v>
      </c>
      <c r="AX193" s="14" t="s">
        <v>77</v>
      </c>
      <c r="AY193" s="265" t="s">
        <v>148</v>
      </c>
    </row>
    <row r="194" s="16" customFormat="1">
      <c r="A194" s="16"/>
      <c r="B194" s="277"/>
      <c r="C194" s="278"/>
      <c r="D194" s="240" t="s">
        <v>159</v>
      </c>
      <c r="E194" s="279" t="s">
        <v>1</v>
      </c>
      <c r="F194" s="280" t="s">
        <v>185</v>
      </c>
      <c r="G194" s="278"/>
      <c r="H194" s="281">
        <v>529</v>
      </c>
      <c r="I194" s="282"/>
      <c r="J194" s="278"/>
      <c r="K194" s="278"/>
      <c r="L194" s="283"/>
      <c r="M194" s="284"/>
      <c r="N194" s="285"/>
      <c r="O194" s="285"/>
      <c r="P194" s="285"/>
      <c r="Q194" s="285"/>
      <c r="R194" s="285"/>
      <c r="S194" s="285"/>
      <c r="T194" s="28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87" t="s">
        <v>159</v>
      </c>
      <c r="AU194" s="287" t="s">
        <v>85</v>
      </c>
      <c r="AV194" s="16" t="s">
        <v>155</v>
      </c>
      <c r="AW194" s="16" t="s">
        <v>33</v>
      </c>
      <c r="AX194" s="16" t="s">
        <v>85</v>
      </c>
      <c r="AY194" s="287" t="s">
        <v>148</v>
      </c>
    </row>
    <row r="195" s="2" customFormat="1" ht="24.15" customHeight="1">
      <c r="A195" s="39"/>
      <c r="B195" s="40"/>
      <c r="C195" s="227" t="s">
        <v>326</v>
      </c>
      <c r="D195" s="227" t="s">
        <v>150</v>
      </c>
      <c r="E195" s="228" t="s">
        <v>371</v>
      </c>
      <c r="F195" s="229" t="s">
        <v>372</v>
      </c>
      <c r="G195" s="230" t="s">
        <v>273</v>
      </c>
      <c r="H195" s="231">
        <v>725</v>
      </c>
      <c r="I195" s="232"/>
      <c r="J195" s="233">
        <f>ROUND(I195*H195,2)</f>
        <v>0</v>
      </c>
      <c r="K195" s="229" t="s">
        <v>154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0.44</v>
      </c>
      <c r="T195" s="237">
        <f>S195*H195</f>
        <v>319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155</v>
      </c>
      <c r="AT195" s="238" t="s">
        <v>150</v>
      </c>
      <c r="AU195" s="238" t="s">
        <v>85</v>
      </c>
      <c r="AY195" s="18" t="s">
        <v>148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155</v>
      </c>
      <c r="BM195" s="238" t="s">
        <v>505</v>
      </c>
    </row>
    <row r="196" s="13" customFormat="1">
      <c r="A196" s="13"/>
      <c r="B196" s="245"/>
      <c r="C196" s="246"/>
      <c r="D196" s="240" t="s">
        <v>159</v>
      </c>
      <c r="E196" s="247" t="s">
        <v>1</v>
      </c>
      <c r="F196" s="248" t="s">
        <v>1908</v>
      </c>
      <c r="G196" s="246"/>
      <c r="H196" s="247" t="s">
        <v>1</v>
      </c>
      <c r="I196" s="249"/>
      <c r="J196" s="246"/>
      <c r="K196" s="246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159</v>
      </c>
      <c r="AU196" s="254" t="s">
        <v>85</v>
      </c>
      <c r="AV196" s="13" t="s">
        <v>85</v>
      </c>
      <c r="AW196" s="13" t="s">
        <v>33</v>
      </c>
      <c r="AX196" s="13" t="s">
        <v>77</v>
      </c>
      <c r="AY196" s="254" t="s">
        <v>148</v>
      </c>
    </row>
    <row r="197" s="14" customFormat="1">
      <c r="A197" s="14"/>
      <c r="B197" s="255"/>
      <c r="C197" s="256"/>
      <c r="D197" s="240" t="s">
        <v>159</v>
      </c>
      <c r="E197" s="257" t="s">
        <v>1</v>
      </c>
      <c r="F197" s="258" t="s">
        <v>1909</v>
      </c>
      <c r="G197" s="256"/>
      <c r="H197" s="259">
        <v>725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159</v>
      </c>
      <c r="AU197" s="265" t="s">
        <v>85</v>
      </c>
      <c r="AV197" s="14" t="s">
        <v>87</v>
      </c>
      <c r="AW197" s="14" t="s">
        <v>33</v>
      </c>
      <c r="AX197" s="14" t="s">
        <v>77</v>
      </c>
      <c r="AY197" s="265" t="s">
        <v>148</v>
      </c>
    </row>
    <row r="198" s="16" customFormat="1">
      <c r="A198" s="16"/>
      <c r="B198" s="277"/>
      <c r="C198" s="278"/>
      <c r="D198" s="240" t="s">
        <v>159</v>
      </c>
      <c r="E198" s="279" t="s">
        <v>1</v>
      </c>
      <c r="F198" s="280" t="s">
        <v>185</v>
      </c>
      <c r="G198" s="278"/>
      <c r="H198" s="281">
        <v>725</v>
      </c>
      <c r="I198" s="282"/>
      <c r="J198" s="278"/>
      <c r="K198" s="278"/>
      <c r="L198" s="283"/>
      <c r="M198" s="284"/>
      <c r="N198" s="285"/>
      <c r="O198" s="285"/>
      <c r="P198" s="285"/>
      <c r="Q198" s="285"/>
      <c r="R198" s="285"/>
      <c r="S198" s="285"/>
      <c r="T198" s="28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87" t="s">
        <v>159</v>
      </c>
      <c r="AU198" s="287" t="s">
        <v>85</v>
      </c>
      <c r="AV198" s="16" t="s">
        <v>155</v>
      </c>
      <c r="AW198" s="16" t="s">
        <v>33</v>
      </c>
      <c r="AX198" s="16" t="s">
        <v>85</v>
      </c>
      <c r="AY198" s="287" t="s">
        <v>148</v>
      </c>
    </row>
    <row r="199" s="2" customFormat="1" ht="24.15" customHeight="1">
      <c r="A199" s="39"/>
      <c r="B199" s="40"/>
      <c r="C199" s="227" t="s">
        <v>362</v>
      </c>
      <c r="D199" s="227" t="s">
        <v>150</v>
      </c>
      <c r="E199" s="228" t="s">
        <v>1910</v>
      </c>
      <c r="F199" s="229" t="s">
        <v>1911</v>
      </c>
      <c r="G199" s="230" t="s">
        <v>273</v>
      </c>
      <c r="H199" s="231">
        <v>0.69999999999999996</v>
      </c>
      <c r="I199" s="232"/>
      <c r="J199" s="233">
        <f>ROUND(I199*H199,2)</f>
        <v>0</v>
      </c>
      <c r="K199" s="229" t="s">
        <v>154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0.625</v>
      </c>
      <c r="T199" s="237">
        <f>S199*H199</f>
        <v>0.4375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155</v>
      </c>
      <c r="AT199" s="238" t="s">
        <v>150</v>
      </c>
      <c r="AU199" s="238" t="s">
        <v>85</v>
      </c>
      <c r="AY199" s="18" t="s">
        <v>148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155</v>
      </c>
      <c r="BM199" s="238" t="s">
        <v>512</v>
      </c>
    </row>
    <row r="200" s="2" customFormat="1" ht="16.5" customHeight="1">
      <c r="A200" s="39"/>
      <c r="B200" s="40"/>
      <c r="C200" s="227" t="s">
        <v>370</v>
      </c>
      <c r="D200" s="227" t="s">
        <v>150</v>
      </c>
      <c r="E200" s="228" t="s">
        <v>1912</v>
      </c>
      <c r="F200" s="229" t="s">
        <v>1913</v>
      </c>
      <c r="G200" s="230" t="s">
        <v>176</v>
      </c>
      <c r="H200" s="231">
        <v>468</v>
      </c>
      <c r="I200" s="232"/>
      <c r="J200" s="233">
        <f>ROUND(I200*H200,2)</f>
        <v>0</v>
      </c>
      <c r="K200" s="229" t="s">
        <v>154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0.20499999999999999</v>
      </c>
      <c r="T200" s="237">
        <f>S200*H200</f>
        <v>95.939999999999998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155</v>
      </c>
      <c r="AT200" s="238" t="s">
        <v>150</v>
      </c>
      <c r="AU200" s="238" t="s">
        <v>85</v>
      </c>
      <c r="AY200" s="18" t="s">
        <v>148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155</v>
      </c>
      <c r="BM200" s="238" t="s">
        <v>519</v>
      </c>
    </row>
    <row r="201" s="13" customFormat="1">
      <c r="A201" s="13"/>
      <c r="B201" s="245"/>
      <c r="C201" s="246"/>
      <c r="D201" s="240" t="s">
        <v>159</v>
      </c>
      <c r="E201" s="247" t="s">
        <v>1</v>
      </c>
      <c r="F201" s="248" t="s">
        <v>1914</v>
      </c>
      <c r="G201" s="246"/>
      <c r="H201" s="247" t="s">
        <v>1</v>
      </c>
      <c r="I201" s="249"/>
      <c r="J201" s="246"/>
      <c r="K201" s="246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159</v>
      </c>
      <c r="AU201" s="254" t="s">
        <v>85</v>
      </c>
      <c r="AV201" s="13" t="s">
        <v>85</v>
      </c>
      <c r="AW201" s="13" t="s">
        <v>33</v>
      </c>
      <c r="AX201" s="13" t="s">
        <v>77</v>
      </c>
      <c r="AY201" s="254" t="s">
        <v>148</v>
      </c>
    </row>
    <row r="202" s="14" customFormat="1">
      <c r="A202" s="14"/>
      <c r="B202" s="255"/>
      <c r="C202" s="256"/>
      <c r="D202" s="240" t="s">
        <v>159</v>
      </c>
      <c r="E202" s="257" t="s">
        <v>1</v>
      </c>
      <c r="F202" s="258" t="s">
        <v>1915</v>
      </c>
      <c r="G202" s="256"/>
      <c r="H202" s="259">
        <v>28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159</v>
      </c>
      <c r="AU202" s="265" t="s">
        <v>85</v>
      </c>
      <c r="AV202" s="14" t="s">
        <v>87</v>
      </c>
      <c r="AW202" s="14" t="s">
        <v>33</v>
      </c>
      <c r="AX202" s="14" t="s">
        <v>77</v>
      </c>
      <c r="AY202" s="265" t="s">
        <v>148</v>
      </c>
    </row>
    <row r="203" s="13" customFormat="1">
      <c r="A203" s="13"/>
      <c r="B203" s="245"/>
      <c r="C203" s="246"/>
      <c r="D203" s="240" t="s">
        <v>159</v>
      </c>
      <c r="E203" s="247" t="s">
        <v>1</v>
      </c>
      <c r="F203" s="248" t="s">
        <v>1916</v>
      </c>
      <c r="G203" s="246"/>
      <c r="H203" s="247" t="s">
        <v>1</v>
      </c>
      <c r="I203" s="249"/>
      <c r="J203" s="246"/>
      <c r="K203" s="246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159</v>
      </c>
      <c r="AU203" s="254" t="s">
        <v>85</v>
      </c>
      <c r="AV203" s="13" t="s">
        <v>85</v>
      </c>
      <c r="AW203" s="13" t="s">
        <v>33</v>
      </c>
      <c r="AX203" s="13" t="s">
        <v>77</v>
      </c>
      <c r="AY203" s="254" t="s">
        <v>148</v>
      </c>
    </row>
    <row r="204" s="14" customFormat="1">
      <c r="A204" s="14"/>
      <c r="B204" s="255"/>
      <c r="C204" s="256"/>
      <c r="D204" s="240" t="s">
        <v>159</v>
      </c>
      <c r="E204" s="257" t="s">
        <v>1</v>
      </c>
      <c r="F204" s="258" t="s">
        <v>1917</v>
      </c>
      <c r="G204" s="256"/>
      <c r="H204" s="259">
        <v>440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159</v>
      </c>
      <c r="AU204" s="265" t="s">
        <v>85</v>
      </c>
      <c r="AV204" s="14" t="s">
        <v>87</v>
      </c>
      <c r="AW204" s="14" t="s">
        <v>33</v>
      </c>
      <c r="AX204" s="14" t="s">
        <v>77</v>
      </c>
      <c r="AY204" s="265" t="s">
        <v>148</v>
      </c>
    </row>
    <row r="205" s="16" customFormat="1">
      <c r="A205" s="16"/>
      <c r="B205" s="277"/>
      <c r="C205" s="278"/>
      <c r="D205" s="240" t="s">
        <v>159</v>
      </c>
      <c r="E205" s="279" t="s">
        <v>1</v>
      </c>
      <c r="F205" s="280" t="s">
        <v>185</v>
      </c>
      <c r="G205" s="278"/>
      <c r="H205" s="281">
        <v>468</v>
      </c>
      <c r="I205" s="282"/>
      <c r="J205" s="278"/>
      <c r="K205" s="278"/>
      <c r="L205" s="283"/>
      <c r="M205" s="284"/>
      <c r="N205" s="285"/>
      <c r="O205" s="285"/>
      <c r="P205" s="285"/>
      <c r="Q205" s="285"/>
      <c r="R205" s="285"/>
      <c r="S205" s="285"/>
      <c r="T205" s="28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7" t="s">
        <v>159</v>
      </c>
      <c r="AU205" s="287" t="s">
        <v>85</v>
      </c>
      <c r="AV205" s="16" t="s">
        <v>155</v>
      </c>
      <c r="AW205" s="16" t="s">
        <v>33</v>
      </c>
      <c r="AX205" s="16" t="s">
        <v>85</v>
      </c>
      <c r="AY205" s="287" t="s">
        <v>148</v>
      </c>
    </row>
    <row r="206" s="2" customFormat="1" ht="16.5" customHeight="1">
      <c r="A206" s="39"/>
      <c r="B206" s="40"/>
      <c r="C206" s="227" t="s">
        <v>382</v>
      </c>
      <c r="D206" s="227" t="s">
        <v>150</v>
      </c>
      <c r="E206" s="228" t="s">
        <v>1813</v>
      </c>
      <c r="F206" s="229" t="s">
        <v>1814</v>
      </c>
      <c r="G206" s="230" t="s">
        <v>176</v>
      </c>
      <c r="H206" s="231">
        <v>11.699999999999999</v>
      </c>
      <c r="I206" s="232"/>
      <c r="J206" s="233">
        <f>ROUND(I206*H206,2)</f>
        <v>0</v>
      </c>
      <c r="K206" s="229" t="s">
        <v>154</v>
      </c>
      <c r="L206" s="45"/>
      <c r="M206" s="234" t="s">
        <v>1</v>
      </c>
      <c r="N206" s="235" t="s">
        <v>42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0.17999999999999999</v>
      </c>
      <c r="T206" s="237">
        <f>S206*H206</f>
        <v>2.1059999999999999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155</v>
      </c>
      <c r="AT206" s="238" t="s">
        <v>150</v>
      </c>
      <c r="AU206" s="238" t="s">
        <v>85</v>
      </c>
      <c r="AY206" s="18" t="s">
        <v>148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155</v>
      </c>
      <c r="BM206" s="238" t="s">
        <v>531</v>
      </c>
    </row>
    <row r="207" s="2" customFormat="1" ht="33" customHeight="1">
      <c r="A207" s="39"/>
      <c r="B207" s="40"/>
      <c r="C207" s="227" t="s">
        <v>7</v>
      </c>
      <c r="D207" s="227" t="s">
        <v>150</v>
      </c>
      <c r="E207" s="228" t="s">
        <v>313</v>
      </c>
      <c r="F207" s="229" t="s">
        <v>314</v>
      </c>
      <c r="G207" s="230" t="s">
        <v>315</v>
      </c>
      <c r="H207" s="231">
        <v>632.00199999999995</v>
      </c>
      <c r="I207" s="232"/>
      <c r="J207" s="233">
        <f>ROUND(I207*H207,2)</f>
        <v>0</v>
      </c>
      <c r="K207" s="229" t="s">
        <v>154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155</v>
      </c>
      <c r="AT207" s="238" t="s">
        <v>150</v>
      </c>
      <c r="AU207" s="238" t="s">
        <v>85</v>
      </c>
      <c r="AY207" s="18" t="s">
        <v>148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155</v>
      </c>
      <c r="BM207" s="238" t="s">
        <v>543</v>
      </c>
    </row>
    <row r="208" s="2" customFormat="1" ht="37.8" customHeight="1">
      <c r="A208" s="39"/>
      <c r="B208" s="40"/>
      <c r="C208" s="227" t="s">
        <v>392</v>
      </c>
      <c r="D208" s="227" t="s">
        <v>150</v>
      </c>
      <c r="E208" s="228" t="s">
        <v>1303</v>
      </c>
      <c r="F208" s="229" t="s">
        <v>1304</v>
      </c>
      <c r="G208" s="230" t="s">
        <v>315</v>
      </c>
      <c r="H208" s="231">
        <v>247.089</v>
      </c>
      <c r="I208" s="232"/>
      <c r="J208" s="233">
        <f>ROUND(I208*H208,2)</f>
        <v>0</v>
      </c>
      <c r="K208" s="229" t="s">
        <v>154</v>
      </c>
      <c r="L208" s="45"/>
      <c r="M208" s="234" t="s">
        <v>1</v>
      </c>
      <c r="N208" s="235" t="s">
        <v>42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155</v>
      </c>
      <c r="AT208" s="238" t="s">
        <v>150</v>
      </c>
      <c r="AU208" s="238" t="s">
        <v>85</v>
      </c>
      <c r="AY208" s="18" t="s">
        <v>148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155</v>
      </c>
      <c r="BM208" s="238" t="s">
        <v>558</v>
      </c>
    </row>
    <row r="209" s="2" customFormat="1" ht="16.5" customHeight="1">
      <c r="A209" s="39"/>
      <c r="B209" s="40"/>
      <c r="C209" s="227" t="s">
        <v>399</v>
      </c>
      <c r="D209" s="227" t="s">
        <v>150</v>
      </c>
      <c r="E209" s="228" t="s">
        <v>1918</v>
      </c>
      <c r="F209" s="229" t="s">
        <v>1919</v>
      </c>
      <c r="G209" s="230" t="s">
        <v>552</v>
      </c>
      <c r="H209" s="231">
        <v>9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42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155</v>
      </c>
      <c r="AT209" s="238" t="s">
        <v>150</v>
      </c>
      <c r="AU209" s="238" t="s">
        <v>85</v>
      </c>
      <c r="AY209" s="18" t="s">
        <v>148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155</v>
      </c>
      <c r="BM209" s="238" t="s">
        <v>573</v>
      </c>
    </row>
    <row r="210" s="2" customFormat="1" ht="16.5" customHeight="1">
      <c r="A210" s="39"/>
      <c r="B210" s="40"/>
      <c r="C210" s="227" t="s">
        <v>404</v>
      </c>
      <c r="D210" s="227" t="s">
        <v>150</v>
      </c>
      <c r="E210" s="228" t="s">
        <v>1294</v>
      </c>
      <c r="F210" s="229" t="s">
        <v>1295</v>
      </c>
      <c r="G210" s="230" t="s">
        <v>315</v>
      </c>
      <c r="H210" s="231">
        <v>726.94899999999996</v>
      </c>
      <c r="I210" s="232"/>
      <c r="J210" s="233">
        <f>ROUND(I210*H210,2)</f>
        <v>0</v>
      </c>
      <c r="K210" s="229" t="s">
        <v>154</v>
      </c>
      <c r="L210" s="45"/>
      <c r="M210" s="234" t="s">
        <v>1</v>
      </c>
      <c r="N210" s="235" t="s">
        <v>42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155</v>
      </c>
      <c r="AT210" s="238" t="s">
        <v>150</v>
      </c>
      <c r="AU210" s="238" t="s">
        <v>85</v>
      </c>
      <c r="AY210" s="18" t="s">
        <v>148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85</v>
      </c>
      <c r="BK210" s="239">
        <f>ROUND(I210*H210,2)</f>
        <v>0</v>
      </c>
      <c r="BL210" s="18" t="s">
        <v>155</v>
      </c>
      <c r="BM210" s="238" t="s">
        <v>1920</v>
      </c>
    </row>
    <row r="211" s="14" customFormat="1">
      <c r="A211" s="14"/>
      <c r="B211" s="255"/>
      <c r="C211" s="256"/>
      <c r="D211" s="240" t="s">
        <v>159</v>
      </c>
      <c r="E211" s="257" t="s">
        <v>1</v>
      </c>
      <c r="F211" s="258" t="s">
        <v>1921</v>
      </c>
      <c r="G211" s="256"/>
      <c r="H211" s="259">
        <v>726.94899999999996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159</v>
      </c>
      <c r="AU211" s="265" t="s">
        <v>85</v>
      </c>
      <c r="AV211" s="14" t="s">
        <v>87</v>
      </c>
      <c r="AW211" s="14" t="s">
        <v>33</v>
      </c>
      <c r="AX211" s="14" t="s">
        <v>85</v>
      </c>
      <c r="AY211" s="265" t="s">
        <v>148</v>
      </c>
    </row>
    <row r="212" s="2" customFormat="1" ht="24.15" customHeight="1">
      <c r="A212" s="39"/>
      <c r="B212" s="40"/>
      <c r="C212" s="227" t="s">
        <v>407</v>
      </c>
      <c r="D212" s="227" t="s">
        <v>150</v>
      </c>
      <c r="E212" s="228" t="s">
        <v>1922</v>
      </c>
      <c r="F212" s="229" t="s">
        <v>1923</v>
      </c>
      <c r="G212" s="230" t="s">
        <v>315</v>
      </c>
      <c r="H212" s="231">
        <v>7996.4390000000003</v>
      </c>
      <c r="I212" s="232"/>
      <c r="J212" s="233">
        <f>ROUND(I212*H212,2)</f>
        <v>0</v>
      </c>
      <c r="K212" s="229" t="s">
        <v>154</v>
      </c>
      <c r="L212" s="45"/>
      <c r="M212" s="234" t="s">
        <v>1</v>
      </c>
      <c r="N212" s="235" t="s">
        <v>42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155</v>
      </c>
      <c r="AT212" s="238" t="s">
        <v>150</v>
      </c>
      <c r="AU212" s="238" t="s">
        <v>85</v>
      </c>
      <c r="AY212" s="18" t="s">
        <v>148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85</v>
      </c>
      <c r="BK212" s="239">
        <f>ROUND(I212*H212,2)</f>
        <v>0</v>
      </c>
      <c r="BL212" s="18" t="s">
        <v>155</v>
      </c>
      <c r="BM212" s="238" t="s">
        <v>600</v>
      </c>
    </row>
    <row r="213" s="14" customFormat="1">
      <c r="A213" s="14"/>
      <c r="B213" s="255"/>
      <c r="C213" s="256"/>
      <c r="D213" s="240" t="s">
        <v>159</v>
      </c>
      <c r="E213" s="256"/>
      <c r="F213" s="258" t="s">
        <v>1924</v>
      </c>
      <c r="G213" s="256"/>
      <c r="H213" s="259">
        <v>7996.4390000000003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159</v>
      </c>
      <c r="AU213" s="265" t="s">
        <v>85</v>
      </c>
      <c r="AV213" s="14" t="s">
        <v>87</v>
      </c>
      <c r="AW213" s="14" t="s">
        <v>4</v>
      </c>
      <c r="AX213" s="14" t="s">
        <v>85</v>
      </c>
      <c r="AY213" s="265" t="s">
        <v>148</v>
      </c>
    </row>
    <row r="214" s="12" customFormat="1" ht="25.92" customHeight="1">
      <c r="A214" s="12"/>
      <c r="B214" s="211"/>
      <c r="C214" s="212"/>
      <c r="D214" s="213" t="s">
        <v>76</v>
      </c>
      <c r="E214" s="214" t="s">
        <v>1925</v>
      </c>
      <c r="F214" s="214" t="s">
        <v>1926</v>
      </c>
      <c r="G214" s="212"/>
      <c r="H214" s="212"/>
      <c r="I214" s="215"/>
      <c r="J214" s="216">
        <f>BK214</f>
        <v>0</v>
      </c>
      <c r="K214" s="212"/>
      <c r="L214" s="217"/>
      <c r="M214" s="218"/>
      <c r="N214" s="219"/>
      <c r="O214" s="219"/>
      <c r="P214" s="220">
        <f>SUM(P215:P223)</f>
        <v>0</v>
      </c>
      <c r="Q214" s="219"/>
      <c r="R214" s="220">
        <f>SUM(R215:R223)</f>
        <v>0.044190000000000007</v>
      </c>
      <c r="S214" s="219"/>
      <c r="T214" s="221">
        <f>SUM(T215:T223)</f>
        <v>338.79000000000002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2" t="s">
        <v>85</v>
      </c>
      <c r="AT214" s="223" t="s">
        <v>76</v>
      </c>
      <c r="AU214" s="223" t="s">
        <v>77</v>
      </c>
      <c r="AY214" s="222" t="s">
        <v>148</v>
      </c>
      <c r="BK214" s="224">
        <f>SUM(BK215:BK223)</f>
        <v>0</v>
      </c>
    </row>
    <row r="215" s="2" customFormat="1" ht="24.15" customHeight="1">
      <c r="A215" s="39"/>
      <c r="B215" s="40"/>
      <c r="C215" s="227" t="s">
        <v>411</v>
      </c>
      <c r="D215" s="227" t="s">
        <v>150</v>
      </c>
      <c r="E215" s="228" t="s">
        <v>1927</v>
      </c>
      <c r="F215" s="229" t="s">
        <v>1928</v>
      </c>
      <c r="G215" s="230" t="s">
        <v>273</v>
      </c>
      <c r="H215" s="231">
        <v>23</v>
      </c>
      <c r="I215" s="232"/>
      <c r="J215" s="233">
        <f>ROUND(I215*H215,2)</f>
        <v>0</v>
      </c>
      <c r="K215" s="229" t="s">
        <v>154</v>
      </c>
      <c r="L215" s="45"/>
      <c r="M215" s="234" t="s">
        <v>1</v>
      </c>
      <c r="N215" s="235" t="s">
        <v>42</v>
      </c>
      <c r="O215" s="92"/>
      <c r="P215" s="236">
        <f>O215*H215</f>
        <v>0</v>
      </c>
      <c r="Q215" s="236">
        <v>3.0000000000000001E-05</v>
      </c>
      <c r="R215" s="236">
        <f>Q215*H215</f>
        <v>0.00068999999999999997</v>
      </c>
      <c r="S215" s="236">
        <v>0.23000000000000001</v>
      </c>
      <c r="T215" s="237">
        <f>S215*H215</f>
        <v>5.29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155</v>
      </c>
      <c r="AT215" s="238" t="s">
        <v>150</v>
      </c>
      <c r="AU215" s="238" t="s">
        <v>85</v>
      </c>
      <c r="AY215" s="18" t="s">
        <v>148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155</v>
      </c>
      <c r="BM215" s="238" t="s">
        <v>611</v>
      </c>
    </row>
    <row r="216" s="2" customFormat="1" ht="24.15" customHeight="1">
      <c r="A216" s="39"/>
      <c r="B216" s="40"/>
      <c r="C216" s="227" t="s">
        <v>416</v>
      </c>
      <c r="D216" s="227" t="s">
        <v>150</v>
      </c>
      <c r="E216" s="228" t="s">
        <v>1929</v>
      </c>
      <c r="F216" s="229" t="s">
        <v>1930</v>
      </c>
      <c r="G216" s="230" t="s">
        <v>273</v>
      </c>
      <c r="H216" s="231">
        <v>725</v>
      </c>
      <c r="I216" s="232"/>
      <c r="J216" s="233">
        <f>ROUND(I216*H216,2)</f>
        <v>0</v>
      </c>
      <c r="K216" s="229" t="s">
        <v>1</v>
      </c>
      <c r="L216" s="45"/>
      <c r="M216" s="234" t="s">
        <v>1</v>
      </c>
      <c r="N216" s="235" t="s">
        <v>42</v>
      </c>
      <c r="O216" s="92"/>
      <c r="P216" s="236">
        <f>O216*H216</f>
        <v>0</v>
      </c>
      <c r="Q216" s="236">
        <v>6.0000000000000002E-05</v>
      </c>
      <c r="R216" s="236">
        <f>Q216*H216</f>
        <v>0.043500000000000004</v>
      </c>
      <c r="S216" s="236">
        <v>0.46000000000000002</v>
      </c>
      <c r="T216" s="237">
        <f>S216*H216</f>
        <v>333.5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155</v>
      </c>
      <c r="AT216" s="238" t="s">
        <v>150</v>
      </c>
      <c r="AU216" s="238" t="s">
        <v>85</v>
      </c>
      <c r="AY216" s="18" t="s">
        <v>148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85</v>
      </c>
      <c r="BK216" s="239">
        <f>ROUND(I216*H216,2)</f>
        <v>0</v>
      </c>
      <c r="BL216" s="18" t="s">
        <v>155</v>
      </c>
      <c r="BM216" s="238" t="s">
        <v>622</v>
      </c>
    </row>
    <row r="217" s="13" customFormat="1">
      <c r="A217" s="13"/>
      <c r="B217" s="245"/>
      <c r="C217" s="246"/>
      <c r="D217" s="240" t="s">
        <v>159</v>
      </c>
      <c r="E217" s="247" t="s">
        <v>1</v>
      </c>
      <c r="F217" s="248" t="s">
        <v>1908</v>
      </c>
      <c r="G217" s="246"/>
      <c r="H217" s="247" t="s">
        <v>1</v>
      </c>
      <c r="I217" s="249"/>
      <c r="J217" s="246"/>
      <c r="K217" s="246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159</v>
      </c>
      <c r="AU217" s="254" t="s">
        <v>85</v>
      </c>
      <c r="AV217" s="13" t="s">
        <v>85</v>
      </c>
      <c r="AW217" s="13" t="s">
        <v>33</v>
      </c>
      <c r="AX217" s="13" t="s">
        <v>77</v>
      </c>
      <c r="AY217" s="254" t="s">
        <v>148</v>
      </c>
    </row>
    <row r="218" s="14" customFormat="1">
      <c r="A218" s="14"/>
      <c r="B218" s="255"/>
      <c r="C218" s="256"/>
      <c r="D218" s="240" t="s">
        <v>159</v>
      </c>
      <c r="E218" s="257" t="s">
        <v>1</v>
      </c>
      <c r="F218" s="258" t="s">
        <v>1909</v>
      </c>
      <c r="G218" s="256"/>
      <c r="H218" s="259">
        <v>725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159</v>
      </c>
      <c r="AU218" s="265" t="s">
        <v>85</v>
      </c>
      <c r="AV218" s="14" t="s">
        <v>87</v>
      </c>
      <c r="AW218" s="14" t="s">
        <v>33</v>
      </c>
      <c r="AX218" s="14" t="s">
        <v>77</v>
      </c>
      <c r="AY218" s="265" t="s">
        <v>148</v>
      </c>
    </row>
    <row r="219" s="16" customFormat="1">
      <c r="A219" s="16"/>
      <c r="B219" s="277"/>
      <c r="C219" s="278"/>
      <c r="D219" s="240" t="s">
        <v>159</v>
      </c>
      <c r="E219" s="279" t="s">
        <v>1</v>
      </c>
      <c r="F219" s="280" t="s">
        <v>185</v>
      </c>
      <c r="G219" s="278"/>
      <c r="H219" s="281">
        <v>725</v>
      </c>
      <c r="I219" s="282"/>
      <c r="J219" s="278"/>
      <c r="K219" s="278"/>
      <c r="L219" s="283"/>
      <c r="M219" s="284"/>
      <c r="N219" s="285"/>
      <c r="O219" s="285"/>
      <c r="P219" s="285"/>
      <c r="Q219" s="285"/>
      <c r="R219" s="285"/>
      <c r="S219" s="285"/>
      <c r="T219" s="28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87" t="s">
        <v>159</v>
      </c>
      <c r="AU219" s="287" t="s">
        <v>85</v>
      </c>
      <c r="AV219" s="16" t="s">
        <v>155</v>
      </c>
      <c r="AW219" s="16" t="s">
        <v>33</v>
      </c>
      <c r="AX219" s="16" t="s">
        <v>85</v>
      </c>
      <c r="AY219" s="287" t="s">
        <v>148</v>
      </c>
    </row>
    <row r="220" s="2" customFormat="1" ht="16.5" customHeight="1">
      <c r="A220" s="39"/>
      <c r="B220" s="40"/>
      <c r="C220" s="227" t="s">
        <v>422</v>
      </c>
      <c r="D220" s="227" t="s">
        <v>150</v>
      </c>
      <c r="E220" s="228" t="s">
        <v>1294</v>
      </c>
      <c r="F220" s="229" t="s">
        <v>1295</v>
      </c>
      <c r="G220" s="230" t="s">
        <v>315</v>
      </c>
      <c r="H220" s="231">
        <v>338.79000000000002</v>
      </c>
      <c r="I220" s="232"/>
      <c r="J220" s="233">
        <f>ROUND(I220*H220,2)</f>
        <v>0</v>
      </c>
      <c r="K220" s="229" t="s">
        <v>154</v>
      </c>
      <c r="L220" s="45"/>
      <c r="M220" s="234" t="s">
        <v>1</v>
      </c>
      <c r="N220" s="235" t="s">
        <v>42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155</v>
      </c>
      <c r="AT220" s="238" t="s">
        <v>150</v>
      </c>
      <c r="AU220" s="238" t="s">
        <v>85</v>
      </c>
      <c r="AY220" s="18" t="s">
        <v>148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85</v>
      </c>
      <c r="BK220" s="239">
        <f>ROUND(I220*H220,2)</f>
        <v>0</v>
      </c>
      <c r="BL220" s="18" t="s">
        <v>155</v>
      </c>
      <c r="BM220" s="238" t="s">
        <v>1931</v>
      </c>
    </row>
    <row r="221" s="14" customFormat="1">
      <c r="A221" s="14"/>
      <c r="B221" s="255"/>
      <c r="C221" s="256"/>
      <c r="D221" s="240" t="s">
        <v>159</v>
      </c>
      <c r="E221" s="257" t="s">
        <v>1</v>
      </c>
      <c r="F221" s="258" t="s">
        <v>1932</v>
      </c>
      <c r="G221" s="256"/>
      <c r="H221" s="259">
        <v>338.79000000000002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159</v>
      </c>
      <c r="AU221" s="265" t="s">
        <v>85</v>
      </c>
      <c r="AV221" s="14" t="s">
        <v>87</v>
      </c>
      <c r="AW221" s="14" t="s">
        <v>33</v>
      </c>
      <c r="AX221" s="14" t="s">
        <v>85</v>
      </c>
      <c r="AY221" s="265" t="s">
        <v>148</v>
      </c>
    </row>
    <row r="222" s="2" customFormat="1" ht="24.15" customHeight="1">
      <c r="A222" s="39"/>
      <c r="B222" s="40"/>
      <c r="C222" s="227" t="s">
        <v>429</v>
      </c>
      <c r="D222" s="227" t="s">
        <v>150</v>
      </c>
      <c r="E222" s="228" t="s">
        <v>1922</v>
      </c>
      <c r="F222" s="229" t="s">
        <v>1923</v>
      </c>
      <c r="G222" s="230" t="s">
        <v>315</v>
      </c>
      <c r="H222" s="231">
        <v>3726.6900000000001</v>
      </c>
      <c r="I222" s="232"/>
      <c r="J222" s="233">
        <f>ROUND(I222*H222,2)</f>
        <v>0</v>
      </c>
      <c r="K222" s="229" t="s">
        <v>154</v>
      </c>
      <c r="L222" s="45"/>
      <c r="M222" s="234" t="s">
        <v>1</v>
      </c>
      <c r="N222" s="235" t="s">
        <v>42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155</v>
      </c>
      <c r="AT222" s="238" t="s">
        <v>150</v>
      </c>
      <c r="AU222" s="238" t="s">
        <v>85</v>
      </c>
      <c r="AY222" s="18" t="s">
        <v>148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85</v>
      </c>
      <c r="BK222" s="239">
        <f>ROUND(I222*H222,2)</f>
        <v>0</v>
      </c>
      <c r="BL222" s="18" t="s">
        <v>155</v>
      </c>
      <c r="BM222" s="238" t="s">
        <v>1933</v>
      </c>
    </row>
    <row r="223" s="14" customFormat="1">
      <c r="A223" s="14"/>
      <c r="B223" s="255"/>
      <c r="C223" s="256"/>
      <c r="D223" s="240" t="s">
        <v>159</v>
      </c>
      <c r="E223" s="256"/>
      <c r="F223" s="258" t="s">
        <v>1934</v>
      </c>
      <c r="G223" s="256"/>
      <c r="H223" s="259">
        <v>3726.6900000000001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159</v>
      </c>
      <c r="AU223" s="265" t="s">
        <v>85</v>
      </c>
      <c r="AV223" s="14" t="s">
        <v>87</v>
      </c>
      <c r="AW223" s="14" t="s">
        <v>4</v>
      </c>
      <c r="AX223" s="14" t="s">
        <v>85</v>
      </c>
      <c r="AY223" s="265" t="s">
        <v>148</v>
      </c>
    </row>
    <row r="224" s="12" customFormat="1" ht="25.92" customHeight="1">
      <c r="A224" s="12"/>
      <c r="B224" s="211"/>
      <c r="C224" s="212"/>
      <c r="D224" s="213" t="s">
        <v>76</v>
      </c>
      <c r="E224" s="214" t="s">
        <v>1935</v>
      </c>
      <c r="F224" s="214" t="s">
        <v>1936</v>
      </c>
      <c r="G224" s="212"/>
      <c r="H224" s="212"/>
      <c r="I224" s="215"/>
      <c r="J224" s="216">
        <f>BK224</f>
        <v>0</v>
      </c>
      <c r="K224" s="212"/>
      <c r="L224" s="217"/>
      <c r="M224" s="218"/>
      <c r="N224" s="219"/>
      <c r="O224" s="219"/>
      <c r="P224" s="220">
        <f>SUM(P225:P226)</f>
        <v>0</v>
      </c>
      <c r="Q224" s="219"/>
      <c r="R224" s="220">
        <f>SUM(R225:R226)</f>
        <v>0</v>
      </c>
      <c r="S224" s="219"/>
      <c r="T224" s="221">
        <f>SUM(T225:T226)</f>
        <v>0.49199999999999999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2" t="s">
        <v>85</v>
      </c>
      <c r="AT224" s="223" t="s">
        <v>76</v>
      </c>
      <c r="AU224" s="223" t="s">
        <v>77</v>
      </c>
      <c r="AY224" s="222" t="s">
        <v>148</v>
      </c>
      <c r="BK224" s="224">
        <f>SUM(BK225:BK226)</f>
        <v>0</v>
      </c>
    </row>
    <row r="225" s="2" customFormat="1" ht="24.15" customHeight="1">
      <c r="A225" s="39"/>
      <c r="B225" s="40"/>
      <c r="C225" s="227" t="s">
        <v>436</v>
      </c>
      <c r="D225" s="227" t="s">
        <v>150</v>
      </c>
      <c r="E225" s="228" t="s">
        <v>1937</v>
      </c>
      <c r="F225" s="229" t="s">
        <v>1938</v>
      </c>
      <c r="G225" s="230" t="s">
        <v>552</v>
      </c>
      <c r="H225" s="231">
        <v>6</v>
      </c>
      <c r="I225" s="232"/>
      <c r="J225" s="233">
        <f>ROUND(I225*H225,2)</f>
        <v>0</v>
      </c>
      <c r="K225" s="229" t="s">
        <v>154</v>
      </c>
      <c r="L225" s="45"/>
      <c r="M225" s="234" t="s">
        <v>1</v>
      </c>
      <c r="N225" s="235" t="s">
        <v>42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0.082000000000000003</v>
      </c>
      <c r="T225" s="237">
        <f>S225*H225</f>
        <v>0.49199999999999999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155</v>
      </c>
      <c r="AT225" s="238" t="s">
        <v>150</v>
      </c>
      <c r="AU225" s="238" t="s">
        <v>85</v>
      </c>
      <c r="AY225" s="18" t="s">
        <v>148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155</v>
      </c>
      <c r="BM225" s="238" t="s">
        <v>656</v>
      </c>
    </row>
    <row r="226" s="2" customFormat="1" ht="16.5" customHeight="1">
      <c r="A226" s="39"/>
      <c r="B226" s="40"/>
      <c r="C226" s="227" t="s">
        <v>443</v>
      </c>
      <c r="D226" s="227" t="s">
        <v>150</v>
      </c>
      <c r="E226" s="228" t="s">
        <v>1294</v>
      </c>
      <c r="F226" s="229" t="s">
        <v>1295</v>
      </c>
      <c r="G226" s="230" t="s">
        <v>315</v>
      </c>
      <c r="H226" s="231">
        <v>0.49199999999999999</v>
      </c>
      <c r="I226" s="232"/>
      <c r="J226" s="233">
        <f>ROUND(I226*H226,2)</f>
        <v>0</v>
      </c>
      <c r="K226" s="229" t="s">
        <v>154</v>
      </c>
      <c r="L226" s="45"/>
      <c r="M226" s="234" t="s">
        <v>1</v>
      </c>
      <c r="N226" s="235" t="s">
        <v>42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155</v>
      </c>
      <c r="AT226" s="238" t="s">
        <v>150</v>
      </c>
      <c r="AU226" s="238" t="s">
        <v>85</v>
      </c>
      <c r="AY226" s="18" t="s">
        <v>148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155</v>
      </c>
      <c r="BM226" s="238" t="s">
        <v>1939</v>
      </c>
    </row>
    <row r="227" s="12" customFormat="1" ht="25.92" customHeight="1">
      <c r="A227" s="12"/>
      <c r="B227" s="211"/>
      <c r="C227" s="212"/>
      <c r="D227" s="213" t="s">
        <v>76</v>
      </c>
      <c r="E227" s="214" t="s">
        <v>7</v>
      </c>
      <c r="F227" s="214" t="s">
        <v>1940</v>
      </c>
      <c r="G227" s="212"/>
      <c r="H227" s="212"/>
      <c r="I227" s="215"/>
      <c r="J227" s="216">
        <f>BK227</f>
        <v>0</v>
      </c>
      <c r="K227" s="212"/>
      <c r="L227" s="217"/>
      <c r="M227" s="218"/>
      <c r="N227" s="219"/>
      <c r="O227" s="219"/>
      <c r="P227" s="220">
        <f>SUM(P228:P244)</f>
        <v>0</v>
      </c>
      <c r="Q227" s="219"/>
      <c r="R227" s="220">
        <f>SUM(R228:R244)</f>
        <v>18.742877999999997</v>
      </c>
      <c r="S227" s="219"/>
      <c r="T227" s="221">
        <f>SUM(T228:T244)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85</v>
      </c>
      <c r="AT227" s="223" t="s">
        <v>76</v>
      </c>
      <c r="AU227" s="223" t="s">
        <v>77</v>
      </c>
      <c r="AY227" s="222" t="s">
        <v>148</v>
      </c>
      <c r="BK227" s="224">
        <f>SUM(BK228:BK244)</f>
        <v>0</v>
      </c>
    </row>
    <row r="228" s="2" customFormat="1" ht="16.5" customHeight="1">
      <c r="A228" s="39"/>
      <c r="B228" s="40"/>
      <c r="C228" s="227" t="s">
        <v>451</v>
      </c>
      <c r="D228" s="227" t="s">
        <v>150</v>
      </c>
      <c r="E228" s="228" t="s">
        <v>1941</v>
      </c>
      <c r="F228" s="229" t="s">
        <v>1942</v>
      </c>
      <c r="G228" s="230" t="s">
        <v>204</v>
      </c>
      <c r="H228" s="231">
        <v>9.4499999999999993</v>
      </c>
      <c r="I228" s="232"/>
      <c r="J228" s="233">
        <f>ROUND(I228*H228,2)</f>
        <v>0</v>
      </c>
      <c r="K228" s="229" t="s">
        <v>154</v>
      </c>
      <c r="L228" s="45"/>
      <c r="M228" s="234" t="s">
        <v>1</v>
      </c>
      <c r="N228" s="235" t="s">
        <v>42</v>
      </c>
      <c r="O228" s="92"/>
      <c r="P228" s="236">
        <f>O228*H228</f>
        <v>0</v>
      </c>
      <c r="Q228" s="236">
        <v>1.9199999999999999</v>
      </c>
      <c r="R228" s="236">
        <f>Q228*H228</f>
        <v>18.143999999999998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155</v>
      </c>
      <c r="AT228" s="238" t="s">
        <v>150</v>
      </c>
      <c r="AU228" s="238" t="s">
        <v>85</v>
      </c>
      <c r="AY228" s="18" t="s">
        <v>148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155</v>
      </c>
      <c r="BM228" s="238" t="s">
        <v>1943</v>
      </c>
    </row>
    <row r="229" s="14" customFormat="1">
      <c r="A229" s="14"/>
      <c r="B229" s="255"/>
      <c r="C229" s="256"/>
      <c r="D229" s="240" t="s">
        <v>159</v>
      </c>
      <c r="E229" s="257" t="s">
        <v>1</v>
      </c>
      <c r="F229" s="258" t="s">
        <v>1944</v>
      </c>
      <c r="G229" s="256"/>
      <c r="H229" s="259">
        <v>9.4499999999999993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159</v>
      </c>
      <c r="AU229" s="265" t="s">
        <v>85</v>
      </c>
      <c r="AV229" s="14" t="s">
        <v>87</v>
      </c>
      <c r="AW229" s="14" t="s">
        <v>33</v>
      </c>
      <c r="AX229" s="14" t="s">
        <v>77</v>
      </c>
      <c r="AY229" s="265" t="s">
        <v>148</v>
      </c>
    </row>
    <row r="230" s="16" customFormat="1">
      <c r="A230" s="16"/>
      <c r="B230" s="277"/>
      <c r="C230" s="278"/>
      <c r="D230" s="240" t="s">
        <v>159</v>
      </c>
      <c r="E230" s="279" t="s">
        <v>1</v>
      </c>
      <c r="F230" s="280" t="s">
        <v>185</v>
      </c>
      <c r="G230" s="278"/>
      <c r="H230" s="281">
        <v>9.4499999999999993</v>
      </c>
      <c r="I230" s="282"/>
      <c r="J230" s="278"/>
      <c r="K230" s="278"/>
      <c r="L230" s="283"/>
      <c r="M230" s="284"/>
      <c r="N230" s="285"/>
      <c r="O230" s="285"/>
      <c r="P230" s="285"/>
      <c r="Q230" s="285"/>
      <c r="R230" s="285"/>
      <c r="S230" s="285"/>
      <c r="T230" s="28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87" t="s">
        <v>159</v>
      </c>
      <c r="AU230" s="287" t="s">
        <v>85</v>
      </c>
      <c r="AV230" s="16" t="s">
        <v>155</v>
      </c>
      <c r="AW230" s="16" t="s">
        <v>33</v>
      </c>
      <c r="AX230" s="16" t="s">
        <v>85</v>
      </c>
      <c r="AY230" s="287" t="s">
        <v>148</v>
      </c>
    </row>
    <row r="231" s="2" customFormat="1" ht="33" customHeight="1">
      <c r="A231" s="39"/>
      <c r="B231" s="40"/>
      <c r="C231" s="227" t="s">
        <v>461</v>
      </c>
      <c r="D231" s="227" t="s">
        <v>150</v>
      </c>
      <c r="E231" s="228" t="s">
        <v>1945</v>
      </c>
      <c r="F231" s="229" t="s">
        <v>1946</v>
      </c>
      <c r="G231" s="230" t="s">
        <v>204</v>
      </c>
      <c r="H231" s="231">
        <v>18.899999999999999</v>
      </c>
      <c r="I231" s="232"/>
      <c r="J231" s="233">
        <f>ROUND(I231*H231,2)</f>
        <v>0</v>
      </c>
      <c r="K231" s="229" t="s">
        <v>154</v>
      </c>
      <c r="L231" s="45"/>
      <c r="M231" s="234" t="s">
        <v>1</v>
      </c>
      <c r="N231" s="235" t="s">
        <v>42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155</v>
      </c>
      <c r="AT231" s="238" t="s">
        <v>150</v>
      </c>
      <c r="AU231" s="238" t="s">
        <v>85</v>
      </c>
      <c r="AY231" s="18" t="s">
        <v>148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155</v>
      </c>
      <c r="BM231" s="238" t="s">
        <v>699</v>
      </c>
    </row>
    <row r="232" s="14" customFormat="1">
      <c r="A232" s="14"/>
      <c r="B232" s="255"/>
      <c r="C232" s="256"/>
      <c r="D232" s="240" t="s">
        <v>159</v>
      </c>
      <c r="E232" s="257" t="s">
        <v>1</v>
      </c>
      <c r="F232" s="258" t="s">
        <v>1947</v>
      </c>
      <c r="G232" s="256"/>
      <c r="H232" s="259">
        <v>18.899999999999999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159</v>
      </c>
      <c r="AU232" s="265" t="s">
        <v>85</v>
      </c>
      <c r="AV232" s="14" t="s">
        <v>87</v>
      </c>
      <c r="AW232" s="14" t="s">
        <v>33</v>
      </c>
      <c r="AX232" s="14" t="s">
        <v>77</v>
      </c>
      <c r="AY232" s="265" t="s">
        <v>148</v>
      </c>
    </row>
    <row r="233" s="16" customFormat="1">
      <c r="A233" s="16"/>
      <c r="B233" s="277"/>
      <c r="C233" s="278"/>
      <c r="D233" s="240" t="s">
        <v>159</v>
      </c>
      <c r="E233" s="279" t="s">
        <v>1</v>
      </c>
      <c r="F233" s="280" t="s">
        <v>185</v>
      </c>
      <c r="G233" s="278"/>
      <c r="H233" s="281">
        <v>18.899999999999999</v>
      </c>
      <c r="I233" s="282"/>
      <c r="J233" s="278"/>
      <c r="K233" s="278"/>
      <c r="L233" s="283"/>
      <c r="M233" s="284"/>
      <c r="N233" s="285"/>
      <c r="O233" s="285"/>
      <c r="P233" s="285"/>
      <c r="Q233" s="285"/>
      <c r="R233" s="285"/>
      <c r="S233" s="285"/>
      <c r="T233" s="28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87" t="s">
        <v>159</v>
      </c>
      <c r="AU233" s="287" t="s">
        <v>85</v>
      </c>
      <c r="AV233" s="16" t="s">
        <v>155</v>
      </c>
      <c r="AW233" s="16" t="s">
        <v>33</v>
      </c>
      <c r="AX233" s="16" t="s">
        <v>85</v>
      </c>
      <c r="AY233" s="287" t="s">
        <v>148</v>
      </c>
    </row>
    <row r="234" s="2" customFormat="1" ht="24.15" customHeight="1">
      <c r="A234" s="39"/>
      <c r="B234" s="40"/>
      <c r="C234" s="227" t="s">
        <v>466</v>
      </c>
      <c r="D234" s="227" t="s">
        <v>150</v>
      </c>
      <c r="E234" s="228" t="s">
        <v>423</v>
      </c>
      <c r="F234" s="229" t="s">
        <v>1948</v>
      </c>
      <c r="G234" s="230" t="s">
        <v>176</v>
      </c>
      <c r="H234" s="231">
        <v>315</v>
      </c>
      <c r="I234" s="232"/>
      <c r="J234" s="233">
        <f>ROUND(I234*H234,2)</f>
        <v>0</v>
      </c>
      <c r="K234" s="229" t="s">
        <v>154</v>
      </c>
      <c r="L234" s="45"/>
      <c r="M234" s="234" t="s">
        <v>1</v>
      </c>
      <c r="N234" s="235" t="s">
        <v>42</v>
      </c>
      <c r="O234" s="92"/>
      <c r="P234" s="236">
        <f>O234*H234</f>
        <v>0</v>
      </c>
      <c r="Q234" s="236">
        <v>0.00048999999999999998</v>
      </c>
      <c r="R234" s="236">
        <f>Q234*H234</f>
        <v>0.15434999999999999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155</v>
      </c>
      <c r="AT234" s="238" t="s">
        <v>150</v>
      </c>
      <c r="AU234" s="238" t="s">
        <v>85</v>
      </c>
      <c r="AY234" s="18" t="s">
        <v>148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155</v>
      </c>
      <c r="BM234" s="238" t="s">
        <v>709</v>
      </c>
    </row>
    <row r="235" s="2" customFormat="1" ht="44.25" customHeight="1">
      <c r="A235" s="39"/>
      <c r="B235" s="40"/>
      <c r="C235" s="288" t="s">
        <v>473</v>
      </c>
      <c r="D235" s="288" t="s">
        <v>363</v>
      </c>
      <c r="E235" s="289" t="s">
        <v>1949</v>
      </c>
      <c r="F235" s="290" t="s">
        <v>1950</v>
      </c>
      <c r="G235" s="291" t="s">
        <v>176</v>
      </c>
      <c r="H235" s="292">
        <v>319.72500000000002</v>
      </c>
      <c r="I235" s="293"/>
      <c r="J235" s="294">
        <f>ROUND(I235*H235,2)</f>
        <v>0</v>
      </c>
      <c r="K235" s="290" t="s">
        <v>1</v>
      </c>
      <c r="L235" s="295"/>
      <c r="M235" s="296" t="s">
        <v>1</v>
      </c>
      <c r="N235" s="297" t="s">
        <v>42</v>
      </c>
      <c r="O235" s="92"/>
      <c r="P235" s="236">
        <f>O235*H235</f>
        <v>0</v>
      </c>
      <c r="Q235" s="236">
        <v>0.00048000000000000001</v>
      </c>
      <c r="R235" s="236">
        <f>Q235*H235</f>
        <v>0.15346800000000002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265</v>
      </c>
      <c r="AT235" s="238" t="s">
        <v>363</v>
      </c>
      <c r="AU235" s="238" t="s">
        <v>85</v>
      </c>
      <c r="AY235" s="18" t="s">
        <v>148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155</v>
      </c>
      <c r="BM235" s="238" t="s">
        <v>1951</v>
      </c>
    </row>
    <row r="236" s="14" customFormat="1">
      <c r="A236" s="14"/>
      <c r="B236" s="255"/>
      <c r="C236" s="256"/>
      <c r="D236" s="240" t="s">
        <v>159</v>
      </c>
      <c r="E236" s="257" t="s">
        <v>1</v>
      </c>
      <c r="F236" s="258" t="s">
        <v>1952</v>
      </c>
      <c r="G236" s="256"/>
      <c r="H236" s="259">
        <v>319.72500000000002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159</v>
      </c>
      <c r="AU236" s="265" t="s">
        <v>85</v>
      </c>
      <c r="AV236" s="14" t="s">
        <v>87</v>
      </c>
      <c r="AW236" s="14" t="s">
        <v>33</v>
      </c>
      <c r="AX236" s="14" t="s">
        <v>77</v>
      </c>
      <c r="AY236" s="265" t="s">
        <v>148</v>
      </c>
    </row>
    <row r="237" s="16" customFormat="1">
      <c r="A237" s="16"/>
      <c r="B237" s="277"/>
      <c r="C237" s="278"/>
      <c r="D237" s="240" t="s">
        <v>159</v>
      </c>
      <c r="E237" s="279" t="s">
        <v>1</v>
      </c>
      <c r="F237" s="280" t="s">
        <v>185</v>
      </c>
      <c r="G237" s="278"/>
      <c r="H237" s="281">
        <v>319.72500000000002</v>
      </c>
      <c r="I237" s="282"/>
      <c r="J237" s="278"/>
      <c r="K237" s="278"/>
      <c r="L237" s="283"/>
      <c r="M237" s="284"/>
      <c r="N237" s="285"/>
      <c r="O237" s="285"/>
      <c r="P237" s="285"/>
      <c r="Q237" s="285"/>
      <c r="R237" s="285"/>
      <c r="S237" s="285"/>
      <c r="T237" s="28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87" t="s">
        <v>159</v>
      </c>
      <c r="AU237" s="287" t="s">
        <v>85</v>
      </c>
      <c r="AV237" s="16" t="s">
        <v>155</v>
      </c>
      <c r="AW237" s="16" t="s">
        <v>33</v>
      </c>
      <c r="AX237" s="16" t="s">
        <v>85</v>
      </c>
      <c r="AY237" s="287" t="s">
        <v>148</v>
      </c>
    </row>
    <row r="238" s="2" customFormat="1" ht="24.15" customHeight="1">
      <c r="A238" s="39"/>
      <c r="B238" s="40"/>
      <c r="C238" s="227" t="s">
        <v>478</v>
      </c>
      <c r="D238" s="227" t="s">
        <v>150</v>
      </c>
      <c r="E238" s="228" t="s">
        <v>1010</v>
      </c>
      <c r="F238" s="229" t="s">
        <v>1011</v>
      </c>
      <c r="G238" s="230" t="s">
        <v>273</v>
      </c>
      <c r="H238" s="231">
        <v>378</v>
      </c>
      <c r="I238" s="232"/>
      <c r="J238" s="233">
        <f>ROUND(I238*H238,2)</f>
        <v>0</v>
      </c>
      <c r="K238" s="229" t="s">
        <v>154</v>
      </c>
      <c r="L238" s="45"/>
      <c r="M238" s="234" t="s">
        <v>1</v>
      </c>
      <c r="N238" s="235" t="s">
        <v>42</v>
      </c>
      <c r="O238" s="92"/>
      <c r="P238" s="236">
        <f>O238*H238</f>
        <v>0</v>
      </c>
      <c r="Q238" s="236">
        <v>0.00017000000000000001</v>
      </c>
      <c r="R238" s="236">
        <f>Q238*H238</f>
        <v>0.064260000000000012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155</v>
      </c>
      <c r="AT238" s="238" t="s">
        <v>150</v>
      </c>
      <c r="AU238" s="238" t="s">
        <v>85</v>
      </c>
      <c r="AY238" s="18" t="s">
        <v>148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85</v>
      </c>
      <c r="BK238" s="239">
        <f>ROUND(I238*H238,2)</f>
        <v>0</v>
      </c>
      <c r="BL238" s="18" t="s">
        <v>155</v>
      </c>
      <c r="BM238" s="238" t="s">
        <v>718</v>
      </c>
    </row>
    <row r="239" s="2" customFormat="1">
      <c r="A239" s="39"/>
      <c r="B239" s="40"/>
      <c r="C239" s="41"/>
      <c r="D239" s="240" t="s">
        <v>157</v>
      </c>
      <c r="E239" s="41"/>
      <c r="F239" s="241" t="s">
        <v>1953</v>
      </c>
      <c r="G239" s="41"/>
      <c r="H239" s="41"/>
      <c r="I239" s="242"/>
      <c r="J239" s="41"/>
      <c r="K239" s="41"/>
      <c r="L239" s="45"/>
      <c r="M239" s="243"/>
      <c r="N239" s="244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85</v>
      </c>
    </row>
    <row r="240" s="14" customFormat="1">
      <c r="A240" s="14"/>
      <c r="B240" s="255"/>
      <c r="C240" s="256"/>
      <c r="D240" s="240" t="s">
        <v>159</v>
      </c>
      <c r="E240" s="257" t="s">
        <v>1</v>
      </c>
      <c r="F240" s="258" t="s">
        <v>1954</v>
      </c>
      <c r="G240" s="256"/>
      <c r="H240" s="259">
        <v>378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159</v>
      </c>
      <c r="AU240" s="265" t="s">
        <v>85</v>
      </c>
      <c r="AV240" s="14" t="s">
        <v>87</v>
      </c>
      <c r="AW240" s="14" t="s">
        <v>33</v>
      </c>
      <c r="AX240" s="14" t="s">
        <v>77</v>
      </c>
      <c r="AY240" s="265" t="s">
        <v>148</v>
      </c>
    </row>
    <row r="241" s="16" customFormat="1">
      <c r="A241" s="16"/>
      <c r="B241" s="277"/>
      <c r="C241" s="278"/>
      <c r="D241" s="240" t="s">
        <v>159</v>
      </c>
      <c r="E241" s="279" t="s">
        <v>1</v>
      </c>
      <c r="F241" s="280" t="s">
        <v>185</v>
      </c>
      <c r="G241" s="278"/>
      <c r="H241" s="281">
        <v>378</v>
      </c>
      <c r="I241" s="282"/>
      <c r="J241" s="278"/>
      <c r="K241" s="278"/>
      <c r="L241" s="283"/>
      <c r="M241" s="284"/>
      <c r="N241" s="285"/>
      <c r="O241" s="285"/>
      <c r="P241" s="285"/>
      <c r="Q241" s="285"/>
      <c r="R241" s="285"/>
      <c r="S241" s="285"/>
      <c r="T241" s="28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87" t="s">
        <v>159</v>
      </c>
      <c r="AU241" s="287" t="s">
        <v>85</v>
      </c>
      <c r="AV241" s="16" t="s">
        <v>155</v>
      </c>
      <c r="AW241" s="16" t="s">
        <v>33</v>
      </c>
      <c r="AX241" s="16" t="s">
        <v>85</v>
      </c>
      <c r="AY241" s="287" t="s">
        <v>148</v>
      </c>
    </row>
    <row r="242" s="2" customFormat="1" ht="49.05" customHeight="1">
      <c r="A242" s="39"/>
      <c r="B242" s="40"/>
      <c r="C242" s="288" t="s">
        <v>483</v>
      </c>
      <c r="D242" s="288" t="s">
        <v>363</v>
      </c>
      <c r="E242" s="289" t="s">
        <v>1955</v>
      </c>
      <c r="F242" s="290" t="s">
        <v>1956</v>
      </c>
      <c r="G242" s="291" t="s">
        <v>273</v>
      </c>
      <c r="H242" s="292">
        <v>453.60000000000002</v>
      </c>
      <c r="I242" s="293"/>
      <c r="J242" s="294">
        <f>ROUND(I242*H242,2)</f>
        <v>0</v>
      </c>
      <c r="K242" s="290" t="s">
        <v>1</v>
      </c>
      <c r="L242" s="295"/>
      <c r="M242" s="296" t="s">
        <v>1</v>
      </c>
      <c r="N242" s="297" t="s">
        <v>42</v>
      </c>
      <c r="O242" s="92"/>
      <c r="P242" s="236">
        <f>O242*H242</f>
        <v>0</v>
      </c>
      <c r="Q242" s="236">
        <v>0.00050000000000000001</v>
      </c>
      <c r="R242" s="236">
        <f>Q242*H242</f>
        <v>0.22680000000000003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265</v>
      </c>
      <c r="AT242" s="238" t="s">
        <v>363</v>
      </c>
      <c r="AU242" s="238" t="s">
        <v>85</v>
      </c>
      <c r="AY242" s="18" t="s">
        <v>148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155</v>
      </c>
      <c r="BM242" s="238" t="s">
        <v>1957</v>
      </c>
    </row>
    <row r="243" s="14" customFormat="1">
      <c r="A243" s="14"/>
      <c r="B243" s="255"/>
      <c r="C243" s="256"/>
      <c r="D243" s="240" t="s">
        <v>159</v>
      </c>
      <c r="E243" s="257" t="s">
        <v>1</v>
      </c>
      <c r="F243" s="258" t="s">
        <v>1958</v>
      </c>
      <c r="G243" s="256"/>
      <c r="H243" s="259">
        <v>453.60000000000002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159</v>
      </c>
      <c r="AU243" s="265" t="s">
        <v>85</v>
      </c>
      <c r="AV243" s="14" t="s">
        <v>87</v>
      </c>
      <c r="AW243" s="14" t="s">
        <v>33</v>
      </c>
      <c r="AX243" s="14" t="s">
        <v>77</v>
      </c>
      <c r="AY243" s="265" t="s">
        <v>148</v>
      </c>
    </row>
    <row r="244" s="16" customFormat="1">
      <c r="A244" s="16"/>
      <c r="B244" s="277"/>
      <c r="C244" s="278"/>
      <c r="D244" s="240" t="s">
        <v>159</v>
      </c>
      <c r="E244" s="279" t="s">
        <v>1</v>
      </c>
      <c r="F244" s="280" t="s">
        <v>185</v>
      </c>
      <c r="G244" s="278"/>
      <c r="H244" s="281">
        <v>453.60000000000002</v>
      </c>
      <c r="I244" s="282"/>
      <c r="J244" s="278"/>
      <c r="K244" s="278"/>
      <c r="L244" s="283"/>
      <c r="M244" s="284"/>
      <c r="N244" s="285"/>
      <c r="O244" s="285"/>
      <c r="P244" s="285"/>
      <c r="Q244" s="285"/>
      <c r="R244" s="285"/>
      <c r="S244" s="285"/>
      <c r="T244" s="28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87" t="s">
        <v>159</v>
      </c>
      <c r="AU244" s="287" t="s">
        <v>85</v>
      </c>
      <c r="AV244" s="16" t="s">
        <v>155</v>
      </c>
      <c r="AW244" s="16" t="s">
        <v>33</v>
      </c>
      <c r="AX244" s="16" t="s">
        <v>85</v>
      </c>
      <c r="AY244" s="287" t="s">
        <v>148</v>
      </c>
    </row>
    <row r="245" s="12" customFormat="1" ht="25.92" customHeight="1">
      <c r="A245" s="12"/>
      <c r="B245" s="211"/>
      <c r="C245" s="212"/>
      <c r="D245" s="213" t="s">
        <v>76</v>
      </c>
      <c r="E245" s="214" t="s">
        <v>600</v>
      </c>
      <c r="F245" s="214" t="s">
        <v>1959</v>
      </c>
      <c r="G245" s="212"/>
      <c r="H245" s="212"/>
      <c r="I245" s="215"/>
      <c r="J245" s="216">
        <f>BK245</f>
        <v>0</v>
      </c>
      <c r="K245" s="212"/>
      <c r="L245" s="217"/>
      <c r="M245" s="218"/>
      <c r="N245" s="219"/>
      <c r="O245" s="219"/>
      <c r="P245" s="220">
        <f>SUM(P246:P274)</f>
        <v>0</v>
      </c>
      <c r="Q245" s="219"/>
      <c r="R245" s="220">
        <f>SUM(R246:R274)</f>
        <v>0</v>
      </c>
      <c r="S245" s="219"/>
      <c r="T245" s="221">
        <f>SUM(T246:T274)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2" t="s">
        <v>85</v>
      </c>
      <c r="AT245" s="223" t="s">
        <v>76</v>
      </c>
      <c r="AU245" s="223" t="s">
        <v>77</v>
      </c>
      <c r="AY245" s="222" t="s">
        <v>148</v>
      </c>
      <c r="BK245" s="224">
        <f>SUM(BK246:BK274)</f>
        <v>0</v>
      </c>
    </row>
    <row r="246" s="2" customFormat="1" ht="24.15" customHeight="1">
      <c r="A246" s="39"/>
      <c r="B246" s="40"/>
      <c r="C246" s="227" t="s">
        <v>495</v>
      </c>
      <c r="D246" s="227" t="s">
        <v>150</v>
      </c>
      <c r="E246" s="228" t="s">
        <v>484</v>
      </c>
      <c r="F246" s="229" t="s">
        <v>1030</v>
      </c>
      <c r="G246" s="230" t="s">
        <v>273</v>
      </c>
      <c r="H246" s="231">
        <v>1832.2000000000001</v>
      </c>
      <c r="I246" s="232"/>
      <c r="J246" s="233">
        <f>ROUND(I246*H246,2)</f>
        <v>0</v>
      </c>
      <c r="K246" s="229" t="s">
        <v>154</v>
      </c>
      <c r="L246" s="45"/>
      <c r="M246" s="234" t="s">
        <v>1</v>
      </c>
      <c r="N246" s="235" t="s">
        <v>42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155</v>
      </c>
      <c r="AT246" s="238" t="s">
        <v>150</v>
      </c>
      <c r="AU246" s="238" t="s">
        <v>85</v>
      </c>
      <c r="AY246" s="18" t="s">
        <v>148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155</v>
      </c>
      <c r="BM246" s="238" t="s">
        <v>746</v>
      </c>
    </row>
    <row r="247" s="13" customFormat="1">
      <c r="A247" s="13"/>
      <c r="B247" s="245"/>
      <c r="C247" s="246"/>
      <c r="D247" s="240" t="s">
        <v>159</v>
      </c>
      <c r="E247" s="247" t="s">
        <v>1</v>
      </c>
      <c r="F247" s="248" t="s">
        <v>1960</v>
      </c>
      <c r="G247" s="246"/>
      <c r="H247" s="247" t="s">
        <v>1</v>
      </c>
      <c r="I247" s="249"/>
      <c r="J247" s="246"/>
      <c r="K247" s="246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159</v>
      </c>
      <c r="AU247" s="254" t="s">
        <v>85</v>
      </c>
      <c r="AV247" s="13" t="s">
        <v>85</v>
      </c>
      <c r="AW247" s="13" t="s">
        <v>33</v>
      </c>
      <c r="AX247" s="13" t="s">
        <v>77</v>
      </c>
      <c r="AY247" s="254" t="s">
        <v>148</v>
      </c>
    </row>
    <row r="248" s="14" customFormat="1">
      <c r="A248" s="14"/>
      <c r="B248" s="255"/>
      <c r="C248" s="256"/>
      <c r="D248" s="240" t="s">
        <v>159</v>
      </c>
      <c r="E248" s="257" t="s">
        <v>1</v>
      </c>
      <c r="F248" s="258" t="s">
        <v>1860</v>
      </c>
      <c r="G248" s="256"/>
      <c r="H248" s="259">
        <v>553.29999999999995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5" t="s">
        <v>159</v>
      </c>
      <c r="AU248" s="265" t="s">
        <v>85</v>
      </c>
      <c r="AV248" s="14" t="s">
        <v>87</v>
      </c>
      <c r="AW248" s="14" t="s">
        <v>33</v>
      </c>
      <c r="AX248" s="14" t="s">
        <v>77</v>
      </c>
      <c r="AY248" s="265" t="s">
        <v>148</v>
      </c>
    </row>
    <row r="249" s="14" customFormat="1">
      <c r="A249" s="14"/>
      <c r="B249" s="255"/>
      <c r="C249" s="256"/>
      <c r="D249" s="240" t="s">
        <v>159</v>
      </c>
      <c r="E249" s="257" t="s">
        <v>1</v>
      </c>
      <c r="F249" s="258" t="s">
        <v>1961</v>
      </c>
      <c r="G249" s="256"/>
      <c r="H249" s="259">
        <v>528.14999999999998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159</v>
      </c>
      <c r="AU249" s="265" t="s">
        <v>85</v>
      </c>
      <c r="AV249" s="14" t="s">
        <v>87</v>
      </c>
      <c r="AW249" s="14" t="s">
        <v>33</v>
      </c>
      <c r="AX249" s="14" t="s">
        <v>77</v>
      </c>
      <c r="AY249" s="265" t="s">
        <v>148</v>
      </c>
    </row>
    <row r="250" s="13" customFormat="1">
      <c r="A250" s="13"/>
      <c r="B250" s="245"/>
      <c r="C250" s="246"/>
      <c r="D250" s="240" t="s">
        <v>159</v>
      </c>
      <c r="E250" s="247" t="s">
        <v>1</v>
      </c>
      <c r="F250" s="248" t="s">
        <v>1962</v>
      </c>
      <c r="G250" s="246"/>
      <c r="H250" s="247" t="s">
        <v>1</v>
      </c>
      <c r="I250" s="249"/>
      <c r="J250" s="246"/>
      <c r="K250" s="246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159</v>
      </c>
      <c r="AU250" s="254" t="s">
        <v>85</v>
      </c>
      <c r="AV250" s="13" t="s">
        <v>85</v>
      </c>
      <c r="AW250" s="13" t="s">
        <v>33</v>
      </c>
      <c r="AX250" s="13" t="s">
        <v>77</v>
      </c>
      <c r="AY250" s="254" t="s">
        <v>148</v>
      </c>
    </row>
    <row r="251" s="14" customFormat="1">
      <c r="A251" s="14"/>
      <c r="B251" s="255"/>
      <c r="C251" s="256"/>
      <c r="D251" s="240" t="s">
        <v>159</v>
      </c>
      <c r="E251" s="257" t="s">
        <v>1</v>
      </c>
      <c r="F251" s="258" t="s">
        <v>1963</v>
      </c>
      <c r="G251" s="256"/>
      <c r="H251" s="259">
        <v>750.75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159</v>
      </c>
      <c r="AU251" s="265" t="s">
        <v>85</v>
      </c>
      <c r="AV251" s="14" t="s">
        <v>87</v>
      </c>
      <c r="AW251" s="14" t="s">
        <v>33</v>
      </c>
      <c r="AX251" s="14" t="s">
        <v>77</v>
      </c>
      <c r="AY251" s="265" t="s">
        <v>148</v>
      </c>
    </row>
    <row r="252" s="16" customFormat="1">
      <c r="A252" s="16"/>
      <c r="B252" s="277"/>
      <c r="C252" s="278"/>
      <c r="D252" s="240" t="s">
        <v>159</v>
      </c>
      <c r="E252" s="279" t="s">
        <v>1</v>
      </c>
      <c r="F252" s="280" t="s">
        <v>185</v>
      </c>
      <c r="G252" s="278"/>
      <c r="H252" s="281">
        <v>1832.1999999999998</v>
      </c>
      <c r="I252" s="282"/>
      <c r="J252" s="278"/>
      <c r="K252" s="278"/>
      <c r="L252" s="283"/>
      <c r="M252" s="284"/>
      <c r="N252" s="285"/>
      <c r="O252" s="285"/>
      <c r="P252" s="285"/>
      <c r="Q252" s="285"/>
      <c r="R252" s="285"/>
      <c r="S252" s="285"/>
      <c r="T252" s="28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87" t="s">
        <v>159</v>
      </c>
      <c r="AU252" s="287" t="s">
        <v>85</v>
      </c>
      <c r="AV252" s="16" t="s">
        <v>155</v>
      </c>
      <c r="AW252" s="16" t="s">
        <v>33</v>
      </c>
      <c r="AX252" s="16" t="s">
        <v>85</v>
      </c>
      <c r="AY252" s="287" t="s">
        <v>148</v>
      </c>
    </row>
    <row r="253" s="2" customFormat="1" ht="24.15" customHeight="1">
      <c r="A253" s="39"/>
      <c r="B253" s="40"/>
      <c r="C253" s="227" t="s">
        <v>500</v>
      </c>
      <c r="D253" s="227" t="s">
        <v>150</v>
      </c>
      <c r="E253" s="228" t="s">
        <v>1677</v>
      </c>
      <c r="F253" s="229" t="s">
        <v>1678</v>
      </c>
      <c r="G253" s="230" t="s">
        <v>273</v>
      </c>
      <c r="H253" s="231">
        <v>825</v>
      </c>
      <c r="I253" s="232"/>
      <c r="J253" s="233">
        <f>ROUND(I253*H253,2)</f>
        <v>0</v>
      </c>
      <c r="K253" s="229" t="s">
        <v>154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155</v>
      </c>
      <c r="AT253" s="238" t="s">
        <v>150</v>
      </c>
      <c r="AU253" s="238" t="s">
        <v>85</v>
      </c>
      <c r="AY253" s="18" t="s">
        <v>148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155</v>
      </c>
      <c r="BM253" s="238" t="s">
        <v>756</v>
      </c>
    </row>
    <row r="254" s="13" customFormat="1">
      <c r="A254" s="13"/>
      <c r="B254" s="245"/>
      <c r="C254" s="246"/>
      <c r="D254" s="240" t="s">
        <v>159</v>
      </c>
      <c r="E254" s="247" t="s">
        <v>1</v>
      </c>
      <c r="F254" s="248" t="s">
        <v>1964</v>
      </c>
      <c r="G254" s="246"/>
      <c r="H254" s="247" t="s">
        <v>1</v>
      </c>
      <c r="I254" s="249"/>
      <c r="J254" s="246"/>
      <c r="K254" s="246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159</v>
      </c>
      <c r="AU254" s="254" t="s">
        <v>85</v>
      </c>
      <c r="AV254" s="13" t="s">
        <v>85</v>
      </c>
      <c r="AW254" s="13" t="s">
        <v>33</v>
      </c>
      <c r="AX254" s="13" t="s">
        <v>77</v>
      </c>
      <c r="AY254" s="254" t="s">
        <v>148</v>
      </c>
    </row>
    <row r="255" s="14" customFormat="1">
      <c r="A255" s="14"/>
      <c r="B255" s="255"/>
      <c r="C255" s="256"/>
      <c r="D255" s="240" t="s">
        <v>159</v>
      </c>
      <c r="E255" s="257" t="s">
        <v>1</v>
      </c>
      <c r="F255" s="258" t="s">
        <v>1862</v>
      </c>
      <c r="G255" s="256"/>
      <c r="H255" s="259">
        <v>38.5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159</v>
      </c>
      <c r="AU255" s="265" t="s">
        <v>85</v>
      </c>
      <c r="AV255" s="14" t="s">
        <v>87</v>
      </c>
      <c r="AW255" s="14" t="s">
        <v>33</v>
      </c>
      <c r="AX255" s="14" t="s">
        <v>77</v>
      </c>
      <c r="AY255" s="265" t="s">
        <v>148</v>
      </c>
    </row>
    <row r="256" s="13" customFormat="1">
      <c r="A256" s="13"/>
      <c r="B256" s="245"/>
      <c r="C256" s="246"/>
      <c r="D256" s="240" t="s">
        <v>159</v>
      </c>
      <c r="E256" s="247" t="s">
        <v>1</v>
      </c>
      <c r="F256" s="248" t="s">
        <v>1962</v>
      </c>
      <c r="G256" s="246"/>
      <c r="H256" s="247" t="s">
        <v>1</v>
      </c>
      <c r="I256" s="249"/>
      <c r="J256" s="246"/>
      <c r="K256" s="246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159</v>
      </c>
      <c r="AU256" s="254" t="s">
        <v>85</v>
      </c>
      <c r="AV256" s="13" t="s">
        <v>85</v>
      </c>
      <c r="AW256" s="13" t="s">
        <v>33</v>
      </c>
      <c r="AX256" s="13" t="s">
        <v>77</v>
      </c>
      <c r="AY256" s="254" t="s">
        <v>148</v>
      </c>
    </row>
    <row r="257" s="14" customFormat="1">
      <c r="A257" s="14"/>
      <c r="B257" s="255"/>
      <c r="C257" s="256"/>
      <c r="D257" s="240" t="s">
        <v>159</v>
      </c>
      <c r="E257" s="257" t="s">
        <v>1</v>
      </c>
      <c r="F257" s="258" t="s">
        <v>1864</v>
      </c>
      <c r="G257" s="256"/>
      <c r="H257" s="259">
        <v>786.5</v>
      </c>
      <c r="I257" s="260"/>
      <c r="J257" s="256"/>
      <c r="K257" s="256"/>
      <c r="L257" s="261"/>
      <c r="M257" s="262"/>
      <c r="N257" s="263"/>
      <c r="O257" s="263"/>
      <c r="P257" s="263"/>
      <c r="Q257" s="263"/>
      <c r="R257" s="263"/>
      <c r="S257" s="263"/>
      <c r="T257" s="26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5" t="s">
        <v>159</v>
      </c>
      <c r="AU257" s="265" t="s">
        <v>85</v>
      </c>
      <c r="AV257" s="14" t="s">
        <v>87</v>
      </c>
      <c r="AW257" s="14" t="s">
        <v>33</v>
      </c>
      <c r="AX257" s="14" t="s">
        <v>77</v>
      </c>
      <c r="AY257" s="265" t="s">
        <v>148</v>
      </c>
    </row>
    <row r="258" s="16" customFormat="1">
      <c r="A258" s="16"/>
      <c r="B258" s="277"/>
      <c r="C258" s="278"/>
      <c r="D258" s="240" t="s">
        <v>159</v>
      </c>
      <c r="E258" s="279" t="s">
        <v>1</v>
      </c>
      <c r="F258" s="280" t="s">
        <v>185</v>
      </c>
      <c r="G258" s="278"/>
      <c r="H258" s="281">
        <v>825</v>
      </c>
      <c r="I258" s="282"/>
      <c r="J258" s="278"/>
      <c r="K258" s="278"/>
      <c r="L258" s="283"/>
      <c r="M258" s="284"/>
      <c r="N258" s="285"/>
      <c r="O258" s="285"/>
      <c r="P258" s="285"/>
      <c r="Q258" s="285"/>
      <c r="R258" s="285"/>
      <c r="S258" s="285"/>
      <c r="T258" s="28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87" t="s">
        <v>159</v>
      </c>
      <c r="AU258" s="287" t="s">
        <v>85</v>
      </c>
      <c r="AV258" s="16" t="s">
        <v>155</v>
      </c>
      <c r="AW258" s="16" t="s">
        <v>33</v>
      </c>
      <c r="AX258" s="16" t="s">
        <v>85</v>
      </c>
      <c r="AY258" s="287" t="s">
        <v>148</v>
      </c>
    </row>
    <row r="259" s="2" customFormat="1" ht="24.15" customHeight="1">
      <c r="A259" s="39"/>
      <c r="B259" s="40"/>
      <c r="C259" s="227" t="s">
        <v>505</v>
      </c>
      <c r="D259" s="227" t="s">
        <v>150</v>
      </c>
      <c r="E259" s="228" t="s">
        <v>1655</v>
      </c>
      <c r="F259" s="229" t="s">
        <v>1656</v>
      </c>
      <c r="G259" s="230" t="s">
        <v>273</v>
      </c>
      <c r="H259" s="231">
        <v>169.40000000000001</v>
      </c>
      <c r="I259" s="232"/>
      <c r="J259" s="233">
        <f>ROUND(I259*H259,2)</f>
        <v>0</v>
      </c>
      <c r="K259" s="229" t="s">
        <v>154</v>
      </c>
      <c r="L259" s="45"/>
      <c r="M259" s="234" t="s">
        <v>1</v>
      </c>
      <c r="N259" s="235" t="s">
        <v>42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155</v>
      </c>
      <c r="AT259" s="238" t="s">
        <v>150</v>
      </c>
      <c r="AU259" s="238" t="s">
        <v>85</v>
      </c>
      <c r="AY259" s="18" t="s">
        <v>148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155</v>
      </c>
      <c r="BM259" s="238" t="s">
        <v>783</v>
      </c>
    </row>
    <row r="260" s="13" customFormat="1">
      <c r="A260" s="13"/>
      <c r="B260" s="245"/>
      <c r="C260" s="246"/>
      <c r="D260" s="240" t="s">
        <v>159</v>
      </c>
      <c r="E260" s="247" t="s">
        <v>1</v>
      </c>
      <c r="F260" s="248" t="s">
        <v>1965</v>
      </c>
      <c r="G260" s="246"/>
      <c r="H260" s="247" t="s">
        <v>1</v>
      </c>
      <c r="I260" s="249"/>
      <c r="J260" s="246"/>
      <c r="K260" s="246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159</v>
      </c>
      <c r="AU260" s="254" t="s">
        <v>85</v>
      </c>
      <c r="AV260" s="13" t="s">
        <v>85</v>
      </c>
      <c r="AW260" s="13" t="s">
        <v>33</v>
      </c>
      <c r="AX260" s="13" t="s">
        <v>77</v>
      </c>
      <c r="AY260" s="254" t="s">
        <v>148</v>
      </c>
    </row>
    <row r="261" s="14" customFormat="1">
      <c r="A261" s="14"/>
      <c r="B261" s="255"/>
      <c r="C261" s="256"/>
      <c r="D261" s="240" t="s">
        <v>159</v>
      </c>
      <c r="E261" s="257" t="s">
        <v>1</v>
      </c>
      <c r="F261" s="258" t="s">
        <v>1866</v>
      </c>
      <c r="G261" s="256"/>
      <c r="H261" s="259">
        <v>169.40000000000001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159</v>
      </c>
      <c r="AU261" s="265" t="s">
        <v>85</v>
      </c>
      <c r="AV261" s="14" t="s">
        <v>87</v>
      </c>
      <c r="AW261" s="14" t="s">
        <v>33</v>
      </c>
      <c r="AX261" s="14" t="s">
        <v>77</v>
      </c>
      <c r="AY261" s="265" t="s">
        <v>148</v>
      </c>
    </row>
    <row r="262" s="16" customFormat="1">
      <c r="A262" s="16"/>
      <c r="B262" s="277"/>
      <c r="C262" s="278"/>
      <c r="D262" s="240" t="s">
        <v>159</v>
      </c>
      <c r="E262" s="279" t="s">
        <v>1</v>
      </c>
      <c r="F262" s="280" t="s">
        <v>185</v>
      </c>
      <c r="G262" s="278"/>
      <c r="H262" s="281">
        <v>169.40000000000001</v>
      </c>
      <c r="I262" s="282"/>
      <c r="J262" s="278"/>
      <c r="K262" s="278"/>
      <c r="L262" s="283"/>
      <c r="M262" s="284"/>
      <c r="N262" s="285"/>
      <c r="O262" s="285"/>
      <c r="P262" s="285"/>
      <c r="Q262" s="285"/>
      <c r="R262" s="285"/>
      <c r="S262" s="285"/>
      <c r="T262" s="28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87" t="s">
        <v>159</v>
      </c>
      <c r="AU262" s="287" t="s">
        <v>85</v>
      </c>
      <c r="AV262" s="16" t="s">
        <v>155</v>
      </c>
      <c r="AW262" s="16" t="s">
        <v>33</v>
      </c>
      <c r="AX262" s="16" t="s">
        <v>85</v>
      </c>
      <c r="AY262" s="287" t="s">
        <v>148</v>
      </c>
    </row>
    <row r="263" s="2" customFormat="1" ht="33" customHeight="1">
      <c r="A263" s="39"/>
      <c r="B263" s="40"/>
      <c r="C263" s="227" t="s">
        <v>510</v>
      </c>
      <c r="D263" s="227" t="s">
        <v>150</v>
      </c>
      <c r="E263" s="228" t="s">
        <v>1966</v>
      </c>
      <c r="F263" s="229" t="s">
        <v>1967</v>
      </c>
      <c r="G263" s="230" t="s">
        <v>273</v>
      </c>
      <c r="H263" s="231">
        <v>503</v>
      </c>
      <c r="I263" s="232"/>
      <c r="J263" s="233">
        <f>ROUND(I263*H263,2)</f>
        <v>0</v>
      </c>
      <c r="K263" s="229" t="s">
        <v>154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155</v>
      </c>
      <c r="AT263" s="238" t="s">
        <v>150</v>
      </c>
      <c r="AU263" s="238" t="s">
        <v>85</v>
      </c>
      <c r="AY263" s="18" t="s">
        <v>148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155</v>
      </c>
      <c r="BM263" s="238" t="s">
        <v>794</v>
      </c>
    </row>
    <row r="264" s="13" customFormat="1">
      <c r="A264" s="13"/>
      <c r="B264" s="245"/>
      <c r="C264" s="246"/>
      <c r="D264" s="240" t="s">
        <v>159</v>
      </c>
      <c r="E264" s="247" t="s">
        <v>1</v>
      </c>
      <c r="F264" s="248" t="s">
        <v>1960</v>
      </c>
      <c r="G264" s="246"/>
      <c r="H264" s="247" t="s">
        <v>1</v>
      </c>
      <c r="I264" s="249"/>
      <c r="J264" s="246"/>
      <c r="K264" s="246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159</v>
      </c>
      <c r="AU264" s="254" t="s">
        <v>85</v>
      </c>
      <c r="AV264" s="13" t="s">
        <v>85</v>
      </c>
      <c r="AW264" s="13" t="s">
        <v>33</v>
      </c>
      <c r="AX264" s="13" t="s">
        <v>77</v>
      </c>
      <c r="AY264" s="254" t="s">
        <v>148</v>
      </c>
    </row>
    <row r="265" s="14" customFormat="1">
      <c r="A265" s="14"/>
      <c r="B265" s="255"/>
      <c r="C265" s="256"/>
      <c r="D265" s="240" t="s">
        <v>159</v>
      </c>
      <c r="E265" s="257" t="s">
        <v>1</v>
      </c>
      <c r="F265" s="258" t="s">
        <v>1968</v>
      </c>
      <c r="G265" s="256"/>
      <c r="H265" s="259">
        <v>503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159</v>
      </c>
      <c r="AU265" s="265" t="s">
        <v>85</v>
      </c>
      <c r="AV265" s="14" t="s">
        <v>87</v>
      </c>
      <c r="AW265" s="14" t="s">
        <v>33</v>
      </c>
      <c r="AX265" s="14" t="s">
        <v>77</v>
      </c>
      <c r="AY265" s="265" t="s">
        <v>148</v>
      </c>
    </row>
    <row r="266" s="16" customFormat="1">
      <c r="A266" s="16"/>
      <c r="B266" s="277"/>
      <c r="C266" s="278"/>
      <c r="D266" s="240" t="s">
        <v>159</v>
      </c>
      <c r="E266" s="279" t="s">
        <v>1</v>
      </c>
      <c r="F266" s="280" t="s">
        <v>185</v>
      </c>
      <c r="G266" s="278"/>
      <c r="H266" s="281">
        <v>503</v>
      </c>
      <c r="I266" s="282"/>
      <c r="J266" s="278"/>
      <c r="K266" s="278"/>
      <c r="L266" s="283"/>
      <c r="M266" s="284"/>
      <c r="N266" s="285"/>
      <c r="O266" s="285"/>
      <c r="P266" s="285"/>
      <c r="Q266" s="285"/>
      <c r="R266" s="285"/>
      <c r="S266" s="285"/>
      <c r="T266" s="28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87" t="s">
        <v>159</v>
      </c>
      <c r="AU266" s="287" t="s">
        <v>85</v>
      </c>
      <c r="AV266" s="16" t="s">
        <v>155</v>
      </c>
      <c r="AW266" s="16" t="s">
        <v>33</v>
      </c>
      <c r="AX266" s="16" t="s">
        <v>85</v>
      </c>
      <c r="AY266" s="287" t="s">
        <v>148</v>
      </c>
    </row>
    <row r="267" s="2" customFormat="1" ht="24.15" customHeight="1">
      <c r="A267" s="39"/>
      <c r="B267" s="40"/>
      <c r="C267" s="227" t="s">
        <v>512</v>
      </c>
      <c r="D267" s="227" t="s">
        <v>150</v>
      </c>
      <c r="E267" s="228" t="s">
        <v>1043</v>
      </c>
      <c r="F267" s="229" t="s">
        <v>1044</v>
      </c>
      <c r="G267" s="230" t="s">
        <v>273</v>
      </c>
      <c r="H267" s="231">
        <v>161.69999999999999</v>
      </c>
      <c r="I267" s="232"/>
      <c r="J267" s="233">
        <f>ROUND(I267*H267,2)</f>
        <v>0</v>
      </c>
      <c r="K267" s="229" t="s">
        <v>154</v>
      </c>
      <c r="L267" s="45"/>
      <c r="M267" s="234" t="s">
        <v>1</v>
      </c>
      <c r="N267" s="235" t="s">
        <v>42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155</v>
      </c>
      <c r="AT267" s="238" t="s">
        <v>150</v>
      </c>
      <c r="AU267" s="238" t="s">
        <v>85</v>
      </c>
      <c r="AY267" s="18" t="s">
        <v>148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155</v>
      </c>
      <c r="BM267" s="238" t="s">
        <v>814</v>
      </c>
    </row>
    <row r="268" s="13" customFormat="1">
      <c r="A268" s="13"/>
      <c r="B268" s="245"/>
      <c r="C268" s="246"/>
      <c r="D268" s="240" t="s">
        <v>159</v>
      </c>
      <c r="E268" s="247" t="s">
        <v>1</v>
      </c>
      <c r="F268" s="248" t="s">
        <v>1965</v>
      </c>
      <c r="G268" s="246"/>
      <c r="H268" s="247" t="s">
        <v>1</v>
      </c>
      <c r="I268" s="249"/>
      <c r="J268" s="246"/>
      <c r="K268" s="246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159</v>
      </c>
      <c r="AU268" s="254" t="s">
        <v>85</v>
      </c>
      <c r="AV268" s="13" t="s">
        <v>85</v>
      </c>
      <c r="AW268" s="13" t="s">
        <v>33</v>
      </c>
      <c r="AX268" s="13" t="s">
        <v>77</v>
      </c>
      <c r="AY268" s="254" t="s">
        <v>148</v>
      </c>
    </row>
    <row r="269" s="14" customFormat="1">
      <c r="A269" s="14"/>
      <c r="B269" s="255"/>
      <c r="C269" s="256"/>
      <c r="D269" s="240" t="s">
        <v>159</v>
      </c>
      <c r="E269" s="257" t="s">
        <v>1</v>
      </c>
      <c r="F269" s="258" t="s">
        <v>1969</v>
      </c>
      <c r="G269" s="256"/>
      <c r="H269" s="259">
        <v>161.69999999999999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159</v>
      </c>
      <c r="AU269" s="265" t="s">
        <v>85</v>
      </c>
      <c r="AV269" s="14" t="s">
        <v>87</v>
      </c>
      <c r="AW269" s="14" t="s">
        <v>33</v>
      </c>
      <c r="AX269" s="14" t="s">
        <v>77</v>
      </c>
      <c r="AY269" s="265" t="s">
        <v>148</v>
      </c>
    </row>
    <row r="270" s="16" customFormat="1">
      <c r="A270" s="16"/>
      <c r="B270" s="277"/>
      <c r="C270" s="278"/>
      <c r="D270" s="240" t="s">
        <v>159</v>
      </c>
      <c r="E270" s="279" t="s">
        <v>1</v>
      </c>
      <c r="F270" s="280" t="s">
        <v>185</v>
      </c>
      <c r="G270" s="278"/>
      <c r="H270" s="281">
        <v>161.69999999999999</v>
      </c>
      <c r="I270" s="282"/>
      <c r="J270" s="278"/>
      <c r="K270" s="278"/>
      <c r="L270" s="283"/>
      <c r="M270" s="284"/>
      <c r="N270" s="285"/>
      <c r="O270" s="285"/>
      <c r="P270" s="285"/>
      <c r="Q270" s="285"/>
      <c r="R270" s="285"/>
      <c r="S270" s="285"/>
      <c r="T270" s="28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87" t="s">
        <v>159</v>
      </c>
      <c r="AU270" s="287" t="s">
        <v>85</v>
      </c>
      <c r="AV270" s="16" t="s">
        <v>155</v>
      </c>
      <c r="AW270" s="16" t="s">
        <v>33</v>
      </c>
      <c r="AX270" s="16" t="s">
        <v>85</v>
      </c>
      <c r="AY270" s="287" t="s">
        <v>148</v>
      </c>
    </row>
    <row r="271" s="2" customFormat="1" ht="24.15" customHeight="1">
      <c r="A271" s="39"/>
      <c r="B271" s="40"/>
      <c r="C271" s="227" t="s">
        <v>517</v>
      </c>
      <c r="D271" s="227" t="s">
        <v>150</v>
      </c>
      <c r="E271" s="228" t="s">
        <v>1970</v>
      </c>
      <c r="F271" s="229" t="s">
        <v>1971</v>
      </c>
      <c r="G271" s="230" t="s">
        <v>273</v>
      </c>
      <c r="H271" s="231">
        <v>36.75</v>
      </c>
      <c r="I271" s="232"/>
      <c r="J271" s="233">
        <f>ROUND(I271*H271,2)</f>
        <v>0</v>
      </c>
      <c r="K271" s="229" t="s">
        <v>154</v>
      </c>
      <c r="L271" s="45"/>
      <c r="M271" s="234" t="s">
        <v>1</v>
      </c>
      <c r="N271" s="235" t="s">
        <v>42</v>
      </c>
      <c r="O271" s="92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155</v>
      </c>
      <c r="AT271" s="238" t="s">
        <v>150</v>
      </c>
      <c r="AU271" s="238" t="s">
        <v>85</v>
      </c>
      <c r="AY271" s="18" t="s">
        <v>148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155</v>
      </c>
      <c r="BM271" s="238" t="s">
        <v>828</v>
      </c>
    </row>
    <row r="272" s="13" customFormat="1">
      <c r="A272" s="13"/>
      <c r="B272" s="245"/>
      <c r="C272" s="246"/>
      <c r="D272" s="240" t="s">
        <v>159</v>
      </c>
      <c r="E272" s="247" t="s">
        <v>1</v>
      </c>
      <c r="F272" s="248" t="s">
        <v>1964</v>
      </c>
      <c r="G272" s="246"/>
      <c r="H272" s="247" t="s">
        <v>1</v>
      </c>
      <c r="I272" s="249"/>
      <c r="J272" s="246"/>
      <c r="K272" s="246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159</v>
      </c>
      <c r="AU272" s="254" t="s">
        <v>85</v>
      </c>
      <c r="AV272" s="13" t="s">
        <v>85</v>
      </c>
      <c r="AW272" s="13" t="s">
        <v>33</v>
      </c>
      <c r="AX272" s="13" t="s">
        <v>77</v>
      </c>
      <c r="AY272" s="254" t="s">
        <v>148</v>
      </c>
    </row>
    <row r="273" s="14" customFormat="1">
      <c r="A273" s="14"/>
      <c r="B273" s="255"/>
      <c r="C273" s="256"/>
      <c r="D273" s="240" t="s">
        <v>159</v>
      </c>
      <c r="E273" s="257" t="s">
        <v>1</v>
      </c>
      <c r="F273" s="258" t="s">
        <v>1972</v>
      </c>
      <c r="G273" s="256"/>
      <c r="H273" s="259">
        <v>36.75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159</v>
      </c>
      <c r="AU273" s="265" t="s">
        <v>85</v>
      </c>
      <c r="AV273" s="14" t="s">
        <v>87</v>
      </c>
      <c r="AW273" s="14" t="s">
        <v>33</v>
      </c>
      <c r="AX273" s="14" t="s">
        <v>77</v>
      </c>
      <c r="AY273" s="265" t="s">
        <v>148</v>
      </c>
    </row>
    <row r="274" s="16" customFormat="1">
      <c r="A274" s="16"/>
      <c r="B274" s="277"/>
      <c r="C274" s="278"/>
      <c r="D274" s="240" t="s">
        <v>159</v>
      </c>
      <c r="E274" s="279" t="s">
        <v>1</v>
      </c>
      <c r="F274" s="280" t="s">
        <v>185</v>
      </c>
      <c r="G274" s="278"/>
      <c r="H274" s="281">
        <v>36.75</v>
      </c>
      <c r="I274" s="282"/>
      <c r="J274" s="278"/>
      <c r="K274" s="278"/>
      <c r="L274" s="283"/>
      <c r="M274" s="284"/>
      <c r="N274" s="285"/>
      <c r="O274" s="285"/>
      <c r="P274" s="285"/>
      <c r="Q274" s="285"/>
      <c r="R274" s="285"/>
      <c r="S274" s="285"/>
      <c r="T274" s="28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87" t="s">
        <v>159</v>
      </c>
      <c r="AU274" s="287" t="s">
        <v>85</v>
      </c>
      <c r="AV274" s="16" t="s">
        <v>155</v>
      </c>
      <c r="AW274" s="16" t="s">
        <v>33</v>
      </c>
      <c r="AX274" s="16" t="s">
        <v>85</v>
      </c>
      <c r="AY274" s="287" t="s">
        <v>148</v>
      </c>
    </row>
    <row r="275" s="12" customFormat="1" ht="25.92" customHeight="1">
      <c r="A275" s="12"/>
      <c r="B275" s="211"/>
      <c r="C275" s="212"/>
      <c r="D275" s="213" t="s">
        <v>76</v>
      </c>
      <c r="E275" s="214" t="s">
        <v>607</v>
      </c>
      <c r="F275" s="214" t="s">
        <v>1973</v>
      </c>
      <c r="G275" s="212"/>
      <c r="H275" s="212"/>
      <c r="I275" s="215"/>
      <c r="J275" s="216">
        <f>BK275</f>
        <v>0</v>
      </c>
      <c r="K275" s="212"/>
      <c r="L275" s="217"/>
      <c r="M275" s="218"/>
      <c r="N275" s="219"/>
      <c r="O275" s="219"/>
      <c r="P275" s="220">
        <f>SUM(P276:P291)</f>
        <v>0</v>
      </c>
      <c r="Q275" s="219"/>
      <c r="R275" s="220">
        <f>SUM(R276:R291)</f>
        <v>0</v>
      </c>
      <c r="S275" s="219"/>
      <c r="T275" s="221">
        <f>SUM(T276:T291)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22" t="s">
        <v>85</v>
      </c>
      <c r="AT275" s="223" t="s">
        <v>76</v>
      </c>
      <c r="AU275" s="223" t="s">
        <v>77</v>
      </c>
      <c r="AY275" s="222" t="s">
        <v>148</v>
      </c>
      <c r="BK275" s="224">
        <f>SUM(BK276:BK291)</f>
        <v>0</v>
      </c>
    </row>
    <row r="276" s="2" customFormat="1" ht="24.15" customHeight="1">
      <c r="A276" s="39"/>
      <c r="B276" s="40"/>
      <c r="C276" s="227" t="s">
        <v>519</v>
      </c>
      <c r="D276" s="227" t="s">
        <v>150</v>
      </c>
      <c r="E276" s="228" t="s">
        <v>496</v>
      </c>
      <c r="F276" s="229" t="s">
        <v>497</v>
      </c>
      <c r="G276" s="230" t="s">
        <v>273</v>
      </c>
      <c r="H276" s="231">
        <v>503</v>
      </c>
      <c r="I276" s="232"/>
      <c r="J276" s="233">
        <f>ROUND(I276*H276,2)</f>
        <v>0</v>
      </c>
      <c r="K276" s="229" t="s">
        <v>154</v>
      </c>
      <c r="L276" s="45"/>
      <c r="M276" s="234" t="s">
        <v>1</v>
      </c>
      <c r="N276" s="235" t="s">
        <v>42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155</v>
      </c>
      <c r="AT276" s="238" t="s">
        <v>150</v>
      </c>
      <c r="AU276" s="238" t="s">
        <v>85</v>
      </c>
      <c r="AY276" s="18" t="s">
        <v>148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155</v>
      </c>
      <c r="BM276" s="238" t="s">
        <v>839</v>
      </c>
    </row>
    <row r="277" s="13" customFormat="1">
      <c r="A277" s="13"/>
      <c r="B277" s="245"/>
      <c r="C277" s="246"/>
      <c r="D277" s="240" t="s">
        <v>159</v>
      </c>
      <c r="E277" s="247" t="s">
        <v>1</v>
      </c>
      <c r="F277" s="248" t="s">
        <v>1960</v>
      </c>
      <c r="G277" s="246"/>
      <c r="H277" s="247" t="s">
        <v>1</v>
      </c>
      <c r="I277" s="249"/>
      <c r="J277" s="246"/>
      <c r="K277" s="246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159</v>
      </c>
      <c r="AU277" s="254" t="s">
        <v>85</v>
      </c>
      <c r="AV277" s="13" t="s">
        <v>85</v>
      </c>
      <c r="AW277" s="13" t="s">
        <v>33</v>
      </c>
      <c r="AX277" s="13" t="s">
        <v>77</v>
      </c>
      <c r="AY277" s="254" t="s">
        <v>148</v>
      </c>
    </row>
    <row r="278" s="14" customFormat="1">
      <c r="A278" s="14"/>
      <c r="B278" s="255"/>
      <c r="C278" s="256"/>
      <c r="D278" s="240" t="s">
        <v>159</v>
      </c>
      <c r="E278" s="257" t="s">
        <v>1</v>
      </c>
      <c r="F278" s="258" t="s">
        <v>1968</v>
      </c>
      <c r="G278" s="256"/>
      <c r="H278" s="259">
        <v>503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159</v>
      </c>
      <c r="AU278" s="265" t="s">
        <v>85</v>
      </c>
      <c r="AV278" s="14" t="s">
        <v>87</v>
      </c>
      <c r="AW278" s="14" t="s">
        <v>33</v>
      </c>
      <c r="AX278" s="14" t="s">
        <v>77</v>
      </c>
      <c r="AY278" s="265" t="s">
        <v>148</v>
      </c>
    </row>
    <row r="279" s="16" customFormat="1">
      <c r="A279" s="16"/>
      <c r="B279" s="277"/>
      <c r="C279" s="278"/>
      <c r="D279" s="240" t="s">
        <v>159</v>
      </c>
      <c r="E279" s="279" t="s">
        <v>1</v>
      </c>
      <c r="F279" s="280" t="s">
        <v>185</v>
      </c>
      <c r="G279" s="278"/>
      <c r="H279" s="281">
        <v>503</v>
      </c>
      <c r="I279" s="282"/>
      <c r="J279" s="278"/>
      <c r="K279" s="278"/>
      <c r="L279" s="283"/>
      <c r="M279" s="284"/>
      <c r="N279" s="285"/>
      <c r="O279" s="285"/>
      <c r="P279" s="285"/>
      <c r="Q279" s="285"/>
      <c r="R279" s="285"/>
      <c r="S279" s="285"/>
      <c r="T279" s="28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87" t="s">
        <v>159</v>
      </c>
      <c r="AU279" s="287" t="s">
        <v>85</v>
      </c>
      <c r="AV279" s="16" t="s">
        <v>155</v>
      </c>
      <c r="AW279" s="16" t="s">
        <v>33</v>
      </c>
      <c r="AX279" s="16" t="s">
        <v>85</v>
      </c>
      <c r="AY279" s="287" t="s">
        <v>148</v>
      </c>
    </row>
    <row r="280" s="2" customFormat="1" ht="24.15" customHeight="1">
      <c r="A280" s="39"/>
      <c r="B280" s="40"/>
      <c r="C280" s="227" t="s">
        <v>525</v>
      </c>
      <c r="D280" s="227" t="s">
        <v>150</v>
      </c>
      <c r="E280" s="228" t="s">
        <v>501</v>
      </c>
      <c r="F280" s="229" t="s">
        <v>1974</v>
      </c>
      <c r="G280" s="230" t="s">
        <v>273</v>
      </c>
      <c r="H280" s="231">
        <v>1509</v>
      </c>
      <c r="I280" s="232"/>
      <c r="J280" s="233">
        <f>ROUND(I280*H280,2)</f>
        <v>0</v>
      </c>
      <c r="K280" s="229" t="s">
        <v>154</v>
      </c>
      <c r="L280" s="45"/>
      <c r="M280" s="234" t="s">
        <v>1</v>
      </c>
      <c r="N280" s="235" t="s">
        <v>42</v>
      </c>
      <c r="O280" s="92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155</v>
      </c>
      <c r="AT280" s="238" t="s">
        <v>150</v>
      </c>
      <c r="AU280" s="238" t="s">
        <v>85</v>
      </c>
      <c r="AY280" s="18" t="s">
        <v>148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155</v>
      </c>
      <c r="BM280" s="238" t="s">
        <v>781</v>
      </c>
    </row>
    <row r="281" s="13" customFormat="1">
      <c r="A281" s="13"/>
      <c r="B281" s="245"/>
      <c r="C281" s="246"/>
      <c r="D281" s="240" t="s">
        <v>159</v>
      </c>
      <c r="E281" s="247" t="s">
        <v>1</v>
      </c>
      <c r="F281" s="248" t="s">
        <v>1960</v>
      </c>
      <c r="G281" s="246"/>
      <c r="H281" s="247" t="s">
        <v>1</v>
      </c>
      <c r="I281" s="249"/>
      <c r="J281" s="246"/>
      <c r="K281" s="246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159</v>
      </c>
      <c r="AU281" s="254" t="s">
        <v>85</v>
      </c>
      <c r="AV281" s="13" t="s">
        <v>85</v>
      </c>
      <c r="AW281" s="13" t="s">
        <v>33</v>
      </c>
      <c r="AX281" s="13" t="s">
        <v>77</v>
      </c>
      <c r="AY281" s="254" t="s">
        <v>148</v>
      </c>
    </row>
    <row r="282" s="14" customFormat="1">
      <c r="A282" s="14"/>
      <c r="B282" s="255"/>
      <c r="C282" s="256"/>
      <c r="D282" s="240" t="s">
        <v>159</v>
      </c>
      <c r="E282" s="257" t="s">
        <v>1</v>
      </c>
      <c r="F282" s="258" t="s">
        <v>1975</v>
      </c>
      <c r="G282" s="256"/>
      <c r="H282" s="259">
        <v>1509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5" t="s">
        <v>159</v>
      </c>
      <c r="AU282" s="265" t="s">
        <v>85</v>
      </c>
      <c r="AV282" s="14" t="s">
        <v>87</v>
      </c>
      <c r="AW282" s="14" t="s">
        <v>33</v>
      </c>
      <c r="AX282" s="14" t="s">
        <v>77</v>
      </c>
      <c r="AY282" s="265" t="s">
        <v>148</v>
      </c>
    </row>
    <row r="283" s="16" customFormat="1">
      <c r="A283" s="16"/>
      <c r="B283" s="277"/>
      <c r="C283" s="278"/>
      <c r="D283" s="240" t="s">
        <v>159</v>
      </c>
      <c r="E283" s="279" t="s">
        <v>1</v>
      </c>
      <c r="F283" s="280" t="s">
        <v>185</v>
      </c>
      <c r="G283" s="278"/>
      <c r="H283" s="281">
        <v>1509</v>
      </c>
      <c r="I283" s="282"/>
      <c r="J283" s="278"/>
      <c r="K283" s="278"/>
      <c r="L283" s="283"/>
      <c r="M283" s="284"/>
      <c r="N283" s="285"/>
      <c r="O283" s="285"/>
      <c r="P283" s="285"/>
      <c r="Q283" s="285"/>
      <c r="R283" s="285"/>
      <c r="S283" s="285"/>
      <c r="T283" s="28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87" t="s">
        <v>159</v>
      </c>
      <c r="AU283" s="287" t="s">
        <v>85</v>
      </c>
      <c r="AV283" s="16" t="s">
        <v>155</v>
      </c>
      <c r="AW283" s="16" t="s">
        <v>33</v>
      </c>
      <c r="AX283" s="16" t="s">
        <v>85</v>
      </c>
      <c r="AY283" s="287" t="s">
        <v>148</v>
      </c>
    </row>
    <row r="284" s="2" customFormat="1" ht="33" customHeight="1">
      <c r="A284" s="39"/>
      <c r="B284" s="40"/>
      <c r="C284" s="227" t="s">
        <v>531</v>
      </c>
      <c r="D284" s="227" t="s">
        <v>150</v>
      </c>
      <c r="E284" s="228" t="s">
        <v>1976</v>
      </c>
      <c r="F284" s="229" t="s">
        <v>1977</v>
      </c>
      <c r="G284" s="230" t="s">
        <v>273</v>
      </c>
      <c r="H284" s="231">
        <v>503</v>
      </c>
      <c r="I284" s="232"/>
      <c r="J284" s="233">
        <f>ROUND(I284*H284,2)</f>
        <v>0</v>
      </c>
      <c r="K284" s="229" t="s">
        <v>154</v>
      </c>
      <c r="L284" s="45"/>
      <c r="M284" s="234" t="s">
        <v>1</v>
      </c>
      <c r="N284" s="235" t="s">
        <v>42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155</v>
      </c>
      <c r="AT284" s="238" t="s">
        <v>150</v>
      </c>
      <c r="AU284" s="238" t="s">
        <v>85</v>
      </c>
      <c r="AY284" s="18" t="s">
        <v>148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155</v>
      </c>
      <c r="BM284" s="238" t="s">
        <v>1217</v>
      </c>
    </row>
    <row r="285" s="13" customFormat="1">
      <c r="A285" s="13"/>
      <c r="B285" s="245"/>
      <c r="C285" s="246"/>
      <c r="D285" s="240" t="s">
        <v>159</v>
      </c>
      <c r="E285" s="247" t="s">
        <v>1</v>
      </c>
      <c r="F285" s="248" t="s">
        <v>1960</v>
      </c>
      <c r="G285" s="246"/>
      <c r="H285" s="247" t="s">
        <v>1</v>
      </c>
      <c r="I285" s="249"/>
      <c r="J285" s="246"/>
      <c r="K285" s="246"/>
      <c r="L285" s="250"/>
      <c r="M285" s="251"/>
      <c r="N285" s="252"/>
      <c r="O285" s="252"/>
      <c r="P285" s="252"/>
      <c r="Q285" s="252"/>
      <c r="R285" s="252"/>
      <c r="S285" s="252"/>
      <c r="T285" s="25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4" t="s">
        <v>159</v>
      </c>
      <c r="AU285" s="254" t="s">
        <v>85</v>
      </c>
      <c r="AV285" s="13" t="s">
        <v>85</v>
      </c>
      <c r="AW285" s="13" t="s">
        <v>33</v>
      </c>
      <c r="AX285" s="13" t="s">
        <v>77</v>
      </c>
      <c r="AY285" s="254" t="s">
        <v>148</v>
      </c>
    </row>
    <row r="286" s="14" customFormat="1">
      <c r="A286" s="14"/>
      <c r="B286" s="255"/>
      <c r="C286" s="256"/>
      <c r="D286" s="240" t="s">
        <v>159</v>
      </c>
      <c r="E286" s="257" t="s">
        <v>1</v>
      </c>
      <c r="F286" s="258" t="s">
        <v>1968</v>
      </c>
      <c r="G286" s="256"/>
      <c r="H286" s="259">
        <v>503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159</v>
      </c>
      <c r="AU286" s="265" t="s">
        <v>85</v>
      </c>
      <c r="AV286" s="14" t="s">
        <v>87</v>
      </c>
      <c r="AW286" s="14" t="s">
        <v>33</v>
      </c>
      <c r="AX286" s="14" t="s">
        <v>77</v>
      </c>
      <c r="AY286" s="265" t="s">
        <v>148</v>
      </c>
    </row>
    <row r="287" s="16" customFormat="1">
      <c r="A287" s="16"/>
      <c r="B287" s="277"/>
      <c r="C287" s="278"/>
      <c r="D287" s="240" t="s">
        <v>159</v>
      </c>
      <c r="E287" s="279" t="s">
        <v>1</v>
      </c>
      <c r="F287" s="280" t="s">
        <v>185</v>
      </c>
      <c r="G287" s="278"/>
      <c r="H287" s="281">
        <v>503</v>
      </c>
      <c r="I287" s="282"/>
      <c r="J287" s="278"/>
      <c r="K287" s="278"/>
      <c r="L287" s="283"/>
      <c r="M287" s="284"/>
      <c r="N287" s="285"/>
      <c r="O287" s="285"/>
      <c r="P287" s="285"/>
      <c r="Q287" s="285"/>
      <c r="R287" s="285"/>
      <c r="S287" s="285"/>
      <c r="T287" s="28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87" t="s">
        <v>159</v>
      </c>
      <c r="AU287" s="287" t="s">
        <v>85</v>
      </c>
      <c r="AV287" s="16" t="s">
        <v>155</v>
      </c>
      <c r="AW287" s="16" t="s">
        <v>33</v>
      </c>
      <c r="AX287" s="16" t="s">
        <v>85</v>
      </c>
      <c r="AY287" s="287" t="s">
        <v>148</v>
      </c>
    </row>
    <row r="288" s="2" customFormat="1" ht="24.15" customHeight="1">
      <c r="A288" s="39"/>
      <c r="B288" s="40"/>
      <c r="C288" s="227" t="s">
        <v>537</v>
      </c>
      <c r="D288" s="227" t="s">
        <v>150</v>
      </c>
      <c r="E288" s="228" t="s">
        <v>1978</v>
      </c>
      <c r="F288" s="229" t="s">
        <v>1979</v>
      </c>
      <c r="G288" s="230" t="s">
        <v>273</v>
      </c>
      <c r="H288" s="231">
        <v>503</v>
      </c>
      <c r="I288" s="232"/>
      <c r="J288" s="233">
        <f>ROUND(I288*H288,2)</f>
        <v>0</v>
      </c>
      <c r="K288" s="229" t="s">
        <v>154</v>
      </c>
      <c r="L288" s="45"/>
      <c r="M288" s="234" t="s">
        <v>1</v>
      </c>
      <c r="N288" s="235" t="s">
        <v>42</v>
      </c>
      <c r="O288" s="92"/>
      <c r="P288" s="236">
        <f>O288*H288</f>
        <v>0</v>
      </c>
      <c r="Q288" s="236">
        <v>0</v>
      </c>
      <c r="R288" s="236">
        <f>Q288*H288</f>
        <v>0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155</v>
      </c>
      <c r="AT288" s="238" t="s">
        <v>150</v>
      </c>
      <c r="AU288" s="238" t="s">
        <v>85</v>
      </c>
      <c r="AY288" s="18" t="s">
        <v>148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155</v>
      </c>
      <c r="BM288" s="238" t="s">
        <v>1226</v>
      </c>
    </row>
    <row r="289" s="13" customFormat="1">
      <c r="A289" s="13"/>
      <c r="B289" s="245"/>
      <c r="C289" s="246"/>
      <c r="D289" s="240" t="s">
        <v>159</v>
      </c>
      <c r="E289" s="247" t="s">
        <v>1</v>
      </c>
      <c r="F289" s="248" t="s">
        <v>1960</v>
      </c>
      <c r="G289" s="246"/>
      <c r="H289" s="247" t="s">
        <v>1</v>
      </c>
      <c r="I289" s="249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159</v>
      </c>
      <c r="AU289" s="254" t="s">
        <v>85</v>
      </c>
      <c r="AV289" s="13" t="s">
        <v>85</v>
      </c>
      <c r="AW289" s="13" t="s">
        <v>33</v>
      </c>
      <c r="AX289" s="13" t="s">
        <v>77</v>
      </c>
      <c r="AY289" s="254" t="s">
        <v>148</v>
      </c>
    </row>
    <row r="290" s="14" customFormat="1">
      <c r="A290" s="14"/>
      <c r="B290" s="255"/>
      <c r="C290" s="256"/>
      <c r="D290" s="240" t="s">
        <v>159</v>
      </c>
      <c r="E290" s="257" t="s">
        <v>1</v>
      </c>
      <c r="F290" s="258" t="s">
        <v>1968</v>
      </c>
      <c r="G290" s="256"/>
      <c r="H290" s="259">
        <v>503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5" t="s">
        <v>159</v>
      </c>
      <c r="AU290" s="265" t="s">
        <v>85</v>
      </c>
      <c r="AV290" s="14" t="s">
        <v>87</v>
      </c>
      <c r="AW290" s="14" t="s">
        <v>33</v>
      </c>
      <c r="AX290" s="14" t="s">
        <v>77</v>
      </c>
      <c r="AY290" s="265" t="s">
        <v>148</v>
      </c>
    </row>
    <row r="291" s="16" customFormat="1">
      <c r="A291" s="16"/>
      <c r="B291" s="277"/>
      <c r="C291" s="278"/>
      <c r="D291" s="240" t="s">
        <v>159</v>
      </c>
      <c r="E291" s="279" t="s">
        <v>1</v>
      </c>
      <c r="F291" s="280" t="s">
        <v>185</v>
      </c>
      <c r="G291" s="278"/>
      <c r="H291" s="281">
        <v>503</v>
      </c>
      <c r="I291" s="282"/>
      <c r="J291" s="278"/>
      <c r="K291" s="278"/>
      <c r="L291" s="283"/>
      <c r="M291" s="284"/>
      <c r="N291" s="285"/>
      <c r="O291" s="285"/>
      <c r="P291" s="285"/>
      <c r="Q291" s="285"/>
      <c r="R291" s="285"/>
      <c r="S291" s="285"/>
      <c r="T291" s="28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87" t="s">
        <v>159</v>
      </c>
      <c r="AU291" s="287" t="s">
        <v>85</v>
      </c>
      <c r="AV291" s="16" t="s">
        <v>155</v>
      </c>
      <c r="AW291" s="16" t="s">
        <v>33</v>
      </c>
      <c r="AX291" s="16" t="s">
        <v>85</v>
      </c>
      <c r="AY291" s="287" t="s">
        <v>148</v>
      </c>
    </row>
    <row r="292" s="12" customFormat="1" ht="25.92" customHeight="1">
      <c r="A292" s="12"/>
      <c r="B292" s="211"/>
      <c r="C292" s="212"/>
      <c r="D292" s="213" t="s">
        <v>76</v>
      </c>
      <c r="E292" s="214" t="s">
        <v>616</v>
      </c>
      <c r="F292" s="214" t="s">
        <v>1980</v>
      </c>
      <c r="G292" s="212"/>
      <c r="H292" s="212"/>
      <c r="I292" s="215"/>
      <c r="J292" s="216">
        <f>BK292</f>
        <v>0</v>
      </c>
      <c r="K292" s="212"/>
      <c r="L292" s="217"/>
      <c r="M292" s="218"/>
      <c r="N292" s="219"/>
      <c r="O292" s="219"/>
      <c r="P292" s="220">
        <f>SUM(P293:P317)</f>
        <v>0</v>
      </c>
      <c r="Q292" s="219"/>
      <c r="R292" s="220">
        <f>SUM(R293:R317)</f>
        <v>301.76907999999997</v>
      </c>
      <c r="S292" s="219"/>
      <c r="T292" s="221">
        <f>SUM(T293:T317)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2" t="s">
        <v>85</v>
      </c>
      <c r="AT292" s="223" t="s">
        <v>76</v>
      </c>
      <c r="AU292" s="223" t="s">
        <v>77</v>
      </c>
      <c r="AY292" s="222" t="s">
        <v>148</v>
      </c>
      <c r="BK292" s="224">
        <f>SUM(BK293:BK317)</f>
        <v>0</v>
      </c>
    </row>
    <row r="293" s="2" customFormat="1" ht="24.15" customHeight="1">
      <c r="A293" s="39"/>
      <c r="B293" s="40"/>
      <c r="C293" s="227" t="s">
        <v>543</v>
      </c>
      <c r="D293" s="227" t="s">
        <v>150</v>
      </c>
      <c r="E293" s="228" t="s">
        <v>1981</v>
      </c>
      <c r="F293" s="229" t="s">
        <v>1982</v>
      </c>
      <c r="G293" s="230" t="s">
        <v>273</v>
      </c>
      <c r="H293" s="231">
        <v>35</v>
      </c>
      <c r="I293" s="232"/>
      <c r="J293" s="233">
        <f>ROUND(I293*H293,2)</f>
        <v>0</v>
      </c>
      <c r="K293" s="229" t="s">
        <v>154</v>
      </c>
      <c r="L293" s="45"/>
      <c r="M293" s="234" t="s">
        <v>1</v>
      </c>
      <c r="N293" s="235" t="s">
        <v>42</v>
      </c>
      <c r="O293" s="92"/>
      <c r="P293" s="236">
        <f>O293*H293</f>
        <v>0</v>
      </c>
      <c r="Q293" s="236">
        <v>0.1837</v>
      </c>
      <c r="R293" s="236">
        <f>Q293*H293</f>
        <v>6.4295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155</v>
      </c>
      <c r="AT293" s="238" t="s">
        <v>150</v>
      </c>
      <c r="AU293" s="238" t="s">
        <v>85</v>
      </c>
      <c r="AY293" s="18" t="s">
        <v>148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155</v>
      </c>
      <c r="BM293" s="238" t="s">
        <v>1234</v>
      </c>
    </row>
    <row r="294" s="13" customFormat="1">
      <c r="A294" s="13"/>
      <c r="B294" s="245"/>
      <c r="C294" s="246"/>
      <c r="D294" s="240" t="s">
        <v>159</v>
      </c>
      <c r="E294" s="247" t="s">
        <v>1</v>
      </c>
      <c r="F294" s="248" t="s">
        <v>1964</v>
      </c>
      <c r="G294" s="246"/>
      <c r="H294" s="247" t="s">
        <v>1</v>
      </c>
      <c r="I294" s="249"/>
      <c r="J294" s="246"/>
      <c r="K294" s="246"/>
      <c r="L294" s="250"/>
      <c r="M294" s="251"/>
      <c r="N294" s="252"/>
      <c r="O294" s="252"/>
      <c r="P294" s="252"/>
      <c r="Q294" s="252"/>
      <c r="R294" s="252"/>
      <c r="S294" s="252"/>
      <c r="T294" s="25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4" t="s">
        <v>159</v>
      </c>
      <c r="AU294" s="254" t="s">
        <v>85</v>
      </c>
      <c r="AV294" s="13" t="s">
        <v>85</v>
      </c>
      <c r="AW294" s="13" t="s">
        <v>33</v>
      </c>
      <c r="AX294" s="13" t="s">
        <v>77</v>
      </c>
      <c r="AY294" s="254" t="s">
        <v>148</v>
      </c>
    </row>
    <row r="295" s="14" customFormat="1">
      <c r="A295" s="14"/>
      <c r="B295" s="255"/>
      <c r="C295" s="256"/>
      <c r="D295" s="240" t="s">
        <v>159</v>
      </c>
      <c r="E295" s="257" t="s">
        <v>1</v>
      </c>
      <c r="F295" s="258" t="s">
        <v>1983</v>
      </c>
      <c r="G295" s="256"/>
      <c r="H295" s="259">
        <v>35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5" t="s">
        <v>159</v>
      </c>
      <c r="AU295" s="265" t="s">
        <v>85</v>
      </c>
      <c r="AV295" s="14" t="s">
        <v>87</v>
      </c>
      <c r="AW295" s="14" t="s">
        <v>33</v>
      </c>
      <c r="AX295" s="14" t="s">
        <v>77</v>
      </c>
      <c r="AY295" s="265" t="s">
        <v>148</v>
      </c>
    </row>
    <row r="296" s="16" customFormat="1">
      <c r="A296" s="16"/>
      <c r="B296" s="277"/>
      <c r="C296" s="278"/>
      <c r="D296" s="240" t="s">
        <v>159</v>
      </c>
      <c r="E296" s="279" t="s">
        <v>1</v>
      </c>
      <c r="F296" s="280" t="s">
        <v>185</v>
      </c>
      <c r="G296" s="278"/>
      <c r="H296" s="281">
        <v>35</v>
      </c>
      <c r="I296" s="282"/>
      <c r="J296" s="278"/>
      <c r="K296" s="278"/>
      <c r="L296" s="283"/>
      <c r="M296" s="284"/>
      <c r="N296" s="285"/>
      <c r="O296" s="285"/>
      <c r="P296" s="285"/>
      <c r="Q296" s="285"/>
      <c r="R296" s="285"/>
      <c r="S296" s="285"/>
      <c r="T296" s="28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87" t="s">
        <v>159</v>
      </c>
      <c r="AU296" s="287" t="s">
        <v>85</v>
      </c>
      <c r="AV296" s="16" t="s">
        <v>155</v>
      </c>
      <c r="AW296" s="16" t="s">
        <v>33</v>
      </c>
      <c r="AX296" s="16" t="s">
        <v>85</v>
      </c>
      <c r="AY296" s="287" t="s">
        <v>148</v>
      </c>
    </row>
    <row r="297" s="2" customFormat="1" ht="16.5" customHeight="1">
      <c r="A297" s="39"/>
      <c r="B297" s="40"/>
      <c r="C297" s="288" t="s">
        <v>549</v>
      </c>
      <c r="D297" s="288" t="s">
        <v>363</v>
      </c>
      <c r="E297" s="289" t="s">
        <v>1984</v>
      </c>
      <c r="F297" s="290" t="s">
        <v>1985</v>
      </c>
      <c r="G297" s="291" t="s">
        <v>273</v>
      </c>
      <c r="H297" s="292">
        <v>35.350000000000001</v>
      </c>
      <c r="I297" s="293"/>
      <c r="J297" s="294">
        <f>ROUND(I297*H297,2)</f>
        <v>0</v>
      </c>
      <c r="K297" s="290" t="s">
        <v>154</v>
      </c>
      <c r="L297" s="295"/>
      <c r="M297" s="296" t="s">
        <v>1</v>
      </c>
      <c r="N297" s="297" t="s">
        <v>42</v>
      </c>
      <c r="O297" s="92"/>
      <c r="P297" s="236">
        <f>O297*H297</f>
        <v>0</v>
      </c>
      <c r="Q297" s="236">
        <v>0.222</v>
      </c>
      <c r="R297" s="236">
        <f>Q297*H297</f>
        <v>7.8477000000000006</v>
      </c>
      <c r="S297" s="236">
        <v>0</v>
      </c>
      <c r="T297" s="237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8" t="s">
        <v>265</v>
      </c>
      <c r="AT297" s="238" t="s">
        <v>363</v>
      </c>
      <c r="AU297" s="238" t="s">
        <v>85</v>
      </c>
      <c r="AY297" s="18" t="s">
        <v>148</v>
      </c>
      <c r="BE297" s="239">
        <f>IF(N297="základní",J297,0)</f>
        <v>0</v>
      </c>
      <c r="BF297" s="239">
        <f>IF(N297="snížená",J297,0)</f>
        <v>0</v>
      </c>
      <c r="BG297" s="239">
        <f>IF(N297="zákl. přenesená",J297,0)</f>
        <v>0</v>
      </c>
      <c r="BH297" s="239">
        <f>IF(N297="sníž. přenesená",J297,0)</f>
        <v>0</v>
      </c>
      <c r="BI297" s="239">
        <f>IF(N297="nulová",J297,0)</f>
        <v>0</v>
      </c>
      <c r="BJ297" s="18" t="s">
        <v>85</v>
      </c>
      <c r="BK297" s="239">
        <f>ROUND(I297*H297,2)</f>
        <v>0</v>
      </c>
      <c r="BL297" s="18" t="s">
        <v>155</v>
      </c>
      <c r="BM297" s="238" t="s">
        <v>1986</v>
      </c>
    </row>
    <row r="298" s="14" customFormat="1">
      <c r="A298" s="14"/>
      <c r="B298" s="255"/>
      <c r="C298" s="256"/>
      <c r="D298" s="240" t="s">
        <v>159</v>
      </c>
      <c r="E298" s="257" t="s">
        <v>1</v>
      </c>
      <c r="F298" s="258" t="s">
        <v>1987</v>
      </c>
      <c r="G298" s="256"/>
      <c r="H298" s="259">
        <v>35.350000000000001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159</v>
      </c>
      <c r="AU298" s="265" t="s">
        <v>85</v>
      </c>
      <c r="AV298" s="14" t="s">
        <v>87</v>
      </c>
      <c r="AW298" s="14" t="s">
        <v>33</v>
      </c>
      <c r="AX298" s="14" t="s">
        <v>77</v>
      </c>
      <c r="AY298" s="265" t="s">
        <v>148</v>
      </c>
    </row>
    <row r="299" s="16" customFormat="1">
      <c r="A299" s="16"/>
      <c r="B299" s="277"/>
      <c r="C299" s="278"/>
      <c r="D299" s="240" t="s">
        <v>159</v>
      </c>
      <c r="E299" s="279" t="s">
        <v>1</v>
      </c>
      <c r="F299" s="280" t="s">
        <v>185</v>
      </c>
      <c r="G299" s="278"/>
      <c r="H299" s="281">
        <v>35.350000000000001</v>
      </c>
      <c r="I299" s="282"/>
      <c r="J299" s="278"/>
      <c r="K299" s="278"/>
      <c r="L299" s="283"/>
      <c r="M299" s="284"/>
      <c r="N299" s="285"/>
      <c r="O299" s="285"/>
      <c r="P299" s="285"/>
      <c r="Q299" s="285"/>
      <c r="R299" s="285"/>
      <c r="S299" s="285"/>
      <c r="T299" s="28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87" t="s">
        <v>159</v>
      </c>
      <c r="AU299" s="287" t="s">
        <v>85</v>
      </c>
      <c r="AV299" s="16" t="s">
        <v>155</v>
      </c>
      <c r="AW299" s="16" t="s">
        <v>33</v>
      </c>
      <c r="AX299" s="16" t="s">
        <v>85</v>
      </c>
      <c r="AY299" s="287" t="s">
        <v>148</v>
      </c>
    </row>
    <row r="300" s="2" customFormat="1" ht="24.15" customHeight="1">
      <c r="A300" s="39"/>
      <c r="B300" s="40"/>
      <c r="C300" s="227" t="s">
        <v>558</v>
      </c>
      <c r="D300" s="227" t="s">
        <v>150</v>
      </c>
      <c r="E300" s="228" t="s">
        <v>1988</v>
      </c>
      <c r="F300" s="229" t="s">
        <v>1989</v>
      </c>
      <c r="G300" s="230" t="s">
        <v>273</v>
      </c>
      <c r="H300" s="231">
        <v>830</v>
      </c>
      <c r="I300" s="232"/>
      <c r="J300" s="233">
        <f>ROUND(I300*H300,2)</f>
        <v>0</v>
      </c>
      <c r="K300" s="229" t="s">
        <v>154</v>
      </c>
      <c r="L300" s="45"/>
      <c r="M300" s="234" t="s">
        <v>1</v>
      </c>
      <c r="N300" s="235" t="s">
        <v>42</v>
      </c>
      <c r="O300" s="92"/>
      <c r="P300" s="236">
        <f>O300*H300</f>
        <v>0</v>
      </c>
      <c r="Q300" s="236">
        <v>0.11162</v>
      </c>
      <c r="R300" s="236">
        <f>Q300*H300</f>
        <v>92.644599999999997</v>
      </c>
      <c r="S300" s="236">
        <v>0</v>
      </c>
      <c r="T300" s="23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8" t="s">
        <v>155</v>
      </c>
      <c r="AT300" s="238" t="s">
        <v>150</v>
      </c>
      <c r="AU300" s="238" t="s">
        <v>85</v>
      </c>
      <c r="AY300" s="18" t="s">
        <v>148</v>
      </c>
      <c r="BE300" s="239">
        <f>IF(N300="základní",J300,0)</f>
        <v>0</v>
      </c>
      <c r="BF300" s="239">
        <f>IF(N300="snížená",J300,0)</f>
        <v>0</v>
      </c>
      <c r="BG300" s="239">
        <f>IF(N300="zákl. přenesená",J300,0)</f>
        <v>0</v>
      </c>
      <c r="BH300" s="239">
        <f>IF(N300="sníž. přenesená",J300,0)</f>
        <v>0</v>
      </c>
      <c r="BI300" s="239">
        <f>IF(N300="nulová",J300,0)</f>
        <v>0</v>
      </c>
      <c r="BJ300" s="18" t="s">
        <v>85</v>
      </c>
      <c r="BK300" s="239">
        <f>ROUND(I300*H300,2)</f>
        <v>0</v>
      </c>
      <c r="BL300" s="18" t="s">
        <v>155</v>
      </c>
      <c r="BM300" s="238" t="s">
        <v>1242</v>
      </c>
    </row>
    <row r="301" s="13" customFormat="1">
      <c r="A301" s="13"/>
      <c r="B301" s="245"/>
      <c r="C301" s="246"/>
      <c r="D301" s="240" t="s">
        <v>159</v>
      </c>
      <c r="E301" s="247" t="s">
        <v>1</v>
      </c>
      <c r="F301" s="248" t="s">
        <v>1965</v>
      </c>
      <c r="G301" s="246"/>
      <c r="H301" s="247" t="s">
        <v>1</v>
      </c>
      <c r="I301" s="249"/>
      <c r="J301" s="246"/>
      <c r="K301" s="246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159</v>
      </c>
      <c r="AU301" s="254" t="s">
        <v>85</v>
      </c>
      <c r="AV301" s="13" t="s">
        <v>85</v>
      </c>
      <c r="AW301" s="13" t="s">
        <v>33</v>
      </c>
      <c r="AX301" s="13" t="s">
        <v>77</v>
      </c>
      <c r="AY301" s="254" t="s">
        <v>148</v>
      </c>
    </row>
    <row r="302" s="14" customFormat="1">
      <c r="A302" s="14"/>
      <c r="B302" s="255"/>
      <c r="C302" s="256"/>
      <c r="D302" s="240" t="s">
        <v>159</v>
      </c>
      <c r="E302" s="257" t="s">
        <v>1</v>
      </c>
      <c r="F302" s="258" t="s">
        <v>1990</v>
      </c>
      <c r="G302" s="256"/>
      <c r="H302" s="259">
        <v>154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159</v>
      </c>
      <c r="AU302" s="265" t="s">
        <v>85</v>
      </c>
      <c r="AV302" s="14" t="s">
        <v>87</v>
      </c>
      <c r="AW302" s="14" t="s">
        <v>33</v>
      </c>
      <c r="AX302" s="14" t="s">
        <v>77</v>
      </c>
      <c r="AY302" s="265" t="s">
        <v>148</v>
      </c>
    </row>
    <row r="303" s="13" customFormat="1">
      <c r="A303" s="13"/>
      <c r="B303" s="245"/>
      <c r="C303" s="246"/>
      <c r="D303" s="240" t="s">
        <v>159</v>
      </c>
      <c r="E303" s="247" t="s">
        <v>1</v>
      </c>
      <c r="F303" s="248" t="s">
        <v>1962</v>
      </c>
      <c r="G303" s="246"/>
      <c r="H303" s="247" t="s">
        <v>1</v>
      </c>
      <c r="I303" s="249"/>
      <c r="J303" s="246"/>
      <c r="K303" s="246"/>
      <c r="L303" s="250"/>
      <c r="M303" s="251"/>
      <c r="N303" s="252"/>
      <c r="O303" s="252"/>
      <c r="P303" s="252"/>
      <c r="Q303" s="252"/>
      <c r="R303" s="252"/>
      <c r="S303" s="252"/>
      <c r="T303" s="25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4" t="s">
        <v>159</v>
      </c>
      <c r="AU303" s="254" t="s">
        <v>85</v>
      </c>
      <c r="AV303" s="13" t="s">
        <v>85</v>
      </c>
      <c r="AW303" s="13" t="s">
        <v>33</v>
      </c>
      <c r="AX303" s="13" t="s">
        <v>77</v>
      </c>
      <c r="AY303" s="254" t="s">
        <v>148</v>
      </c>
    </row>
    <row r="304" s="14" customFormat="1">
      <c r="A304" s="14"/>
      <c r="B304" s="255"/>
      <c r="C304" s="256"/>
      <c r="D304" s="240" t="s">
        <v>159</v>
      </c>
      <c r="E304" s="257" t="s">
        <v>1</v>
      </c>
      <c r="F304" s="258" t="s">
        <v>1991</v>
      </c>
      <c r="G304" s="256"/>
      <c r="H304" s="259">
        <v>635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159</v>
      </c>
      <c r="AU304" s="265" t="s">
        <v>85</v>
      </c>
      <c r="AV304" s="14" t="s">
        <v>87</v>
      </c>
      <c r="AW304" s="14" t="s">
        <v>33</v>
      </c>
      <c r="AX304" s="14" t="s">
        <v>77</v>
      </c>
      <c r="AY304" s="265" t="s">
        <v>148</v>
      </c>
    </row>
    <row r="305" s="14" customFormat="1">
      <c r="A305" s="14"/>
      <c r="B305" s="255"/>
      <c r="C305" s="256"/>
      <c r="D305" s="240" t="s">
        <v>159</v>
      </c>
      <c r="E305" s="257" t="s">
        <v>1</v>
      </c>
      <c r="F305" s="258" t="s">
        <v>1992</v>
      </c>
      <c r="G305" s="256"/>
      <c r="H305" s="259">
        <v>41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159</v>
      </c>
      <c r="AU305" s="265" t="s">
        <v>85</v>
      </c>
      <c r="AV305" s="14" t="s">
        <v>87</v>
      </c>
      <c r="AW305" s="14" t="s">
        <v>33</v>
      </c>
      <c r="AX305" s="14" t="s">
        <v>77</v>
      </c>
      <c r="AY305" s="265" t="s">
        <v>148</v>
      </c>
    </row>
    <row r="306" s="16" customFormat="1">
      <c r="A306" s="16"/>
      <c r="B306" s="277"/>
      <c r="C306" s="278"/>
      <c r="D306" s="240" t="s">
        <v>159</v>
      </c>
      <c r="E306" s="279" t="s">
        <v>1</v>
      </c>
      <c r="F306" s="280" t="s">
        <v>185</v>
      </c>
      <c r="G306" s="278"/>
      <c r="H306" s="281">
        <v>830</v>
      </c>
      <c r="I306" s="282"/>
      <c r="J306" s="278"/>
      <c r="K306" s="278"/>
      <c r="L306" s="283"/>
      <c r="M306" s="284"/>
      <c r="N306" s="285"/>
      <c r="O306" s="285"/>
      <c r="P306" s="285"/>
      <c r="Q306" s="285"/>
      <c r="R306" s="285"/>
      <c r="S306" s="285"/>
      <c r="T306" s="28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87" t="s">
        <v>159</v>
      </c>
      <c r="AU306" s="287" t="s">
        <v>85</v>
      </c>
      <c r="AV306" s="16" t="s">
        <v>155</v>
      </c>
      <c r="AW306" s="16" t="s">
        <v>33</v>
      </c>
      <c r="AX306" s="16" t="s">
        <v>85</v>
      </c>
      <c r="AY306" s="287" t="s">
        <v>148</v>
      </c>
    </row>
    <row r="307" s="2" customFormat="1" ht="37.8" customHeight="1">
      <c r="A307" s="39"/>
      <c r="B307" s="40"/>
      <c r="C307" s="288" t="s">
        <v>565</v>
      </c>
      <c r="D307" s="288" t="s">
        <v>363</v>
      </c>
      <c r="E307" s="289" t="s">
        <v>1993</v>
      </c>
      <c r="F307" s="290" t="s">
        <v>1994</v>
      </c>
      <c r="G307" s="291" t="s">
        <v>273</v>
      </c>
      <c r="H307" s="292">
        <v>39.390000000000001</v>
      </c>
      <c r="I307" s="293"/>
      <c r="J307" s="294">
        <f>ROUND(I307*H307,2)</f>
        <v>0</v>
      </c>
      <c r="K307" s="290" t="s">
        <v>1</v>
      </c>
      <c r="L307" s="295"/>
      <c r="M307" s="296" t="s">
        <v>1</v>
      </c>
      <c r="N307" s="297" t="s">
        <v>42</v>
      </c>
      <c r="O307" s="92"/>
      <c r="P307" s="236">
        <f>O307*H307</f>
        <v>0</v>
      </c>
      <c r="Q307" s="236">
        <v>0.222</v>
      </c>
      <c r="R307" s="236">
        <f>Q307*H307</f>
        <v>8.7445800000000009</v>
      </c>
      <c r="S307" s="236">
        <v>0</v>
      </c>
      <c r="T307" s="237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8" t="s">
        <v>265</v>
      </c>
      <c r="AT307" s="238" t="s">
        <v>363</v>
      </c>
      <c r="AU307" s="238" t="s">
        <v>85</v>
      </c>
      <c r="AY307" s="18" t="s">
        <v>148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8" t="s">
        <v>85</v>
      </c>
      <c r="BK307" s="239">
        <f>ROUND(I307*H307,2)</f>
        <v>0</v>
      </c>
      <c r="BL307" s="18" t="s">
        <v>155</v>
      </c>
      <c r="BM307" s="238" t="s">
        <v>1995</v>
      </c>
    </row>
    <row r="308" s="14" customFormat="1">
      <c r="A308" s="14"/>
      <c r="B308" s="255"/>
      <c r="C308" s="256"/>
      <c r="D308" s="240" t="s">
        <v>159</v>
      </c>
      <c r="E308" s="257" t="s">
        <v>1</v>
      </c>
      <c r="F308" s="258" t="s">
        <v>1996</v>
      </c>
      <c r="G308" s="256"/>
      <c r="H308" s="259">
        <v>39.390000000000001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159</v>
      </c>
      <c r="AU308" s="265" t="s">
        <v>85</v>
      </c>
      <c r="AV308" s="14" t="s">
        <v>87</v>
      </c>
      <c r="AW308" s="14" t="s">
        <v>33</v>
      </c>
      <c r="AX308" s="14" t="s">
        <v>77</v>
      </c>
      <c r="AY308" s="265" t="s">
        <v>148</v>
      </c>
    </row>
    <row r="309" s="16" customFormat="1">
      <c r="A309" s="16"/>
      <c r="B309" s="277"/>
      <c r="C309" s="278"/>
      <c r="D309" s="240" t="s">
        <v>159</v>
      </c>
      <c r="E309" s="279" t="s">
        <v>1</v>
      </c>
      <c r="F309" s="280" t="s">
        <v>185</v>
      </c>
      <c r="G309" s="278"/>
      <c r="H309" s="281">
        <v>39.390000000000001</v>
      </c>
      <c r="I309" s="282"/>
      <c r="J309" s="278"/>
      <c r="K309" s="278"/>
      <c r="L309" s="283"/>
      <c r="M309" s="284"/>
      <c r="N309" s="285"/>
      <c r="O309" s="285"/>
      <c r="P309" s="285"/>
      <c r="Q309" s="285"/>
      <c r="R309" s="285"/>
      <c r="S309" s="285"/>
      <c r="T309" s="28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87" t="s">
        <v>159</v>
      </c>
      <c r="AU309" s="287" t="s">
        <v>85</v>
      </c>
      <c r="AV309" s="16" t="s">
        <v>155</v>
      </c>
      <c r="AW309" s="16" t="s">
        <v>33</v>
      </c>
      <c r="AX309" s="16" t="s">
        <v>85</v>
      </c>
      <c r="AY309" s="287" t="s">
        <v>148</v>
      </c>
    </row>
    <row r="310" s="2" customFormat="1" ht="44.25" customHeight="1">
      <c r="A310" s="39"/>
      <c r="B310" s="40"/>
      <c r="C310" s="288" t="s">
        <v>573</v>
      </c>
      <c r="D310" s="288" t="s">
        <v>363</v>
      </c>
      <c r="E310" s="289" t="s">
        <v>1997</v>
      </c>
      <c r="F310" s="290" t="s">
        <v>1998</v>
      </c>
      <c r="G310" s="291" t="s">
        <v>273</v>
      </c>
      <c r="H310" s="292">
        <v>41.409999999999997</v>
      </c>
      <c r="I310" s="293"/>
      <c r="J310" s="294">
        <f>ROUND(I310*H310,2)</f>
        <v>0</v>
      </c>
      <c r="K310" s="290" t="s">
        <v>1</v>
      </c>
      <c r="L310" s="295"/>
      <c r="M310" s="296" t="s">
        <v>1</v>
      </c>
      <c r="N310" s="297" t="s">
        <v>42</v>
      </c>
      <c r="O310" s="92"/>
      <c r="P310" s="236">
        <f>O310*H310</f>
        <v>0</v>
      </c>
      <c r="Q310" s="236">
        <v>0.222</v>
      </c>
      <c r="R310" s="236">
        <f>Q310*H310</f>
        <v>9.1930199999999989</v>
      </c>
      <c r="S310" s="236">
        <v>0</v>
      </c>
      <c r="T310" s="237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8" t="s">
        <v>265</v>
      </c>
      <c r="AT310" s="238" t="s">
        <v>363</v>
      </c>
      <c r="AU310" s="238" t="s">
        <v>85</v>
      </c>
      <c r="AY310" s="18" t="s">
        <v>148</v>
      </c>
      <c r="BE310" s="239">
        <f>IF(N310="základní",J310,0)</f>
        <v>0</v>
      </c>
      <c r="BF310" s="239">
        <f>IF(N310="snížená",J310,0)</f>
        <v>0</v>
      </c>
      <c r="BG310" s="239">
        <f>IF(N310="zákl. přenesená",J310,0)</f>
        <v>0</v>
      </c>
      <c r="BH310" s="239">
        <f>IF(N310="sníž. přenesená",J310,0)</f>
        <v>0</v>
      </c>
      <c r="BI310" s="239">
        <f>IF(N310="nulová",J310,0)</f>
        <v>0</v>
      </c>
      <c r="BJ310" s="18" t="s">
        <v>85</v>
      </c>
      <c r="BK310" s="239">
        <f>ROUND(I310*H310,2)</f>
        <v>0</v>
      </c>
      <c r="BL310" s="18" t="s">
        <v>155</v>
      </c>
      <c r="BM310" s="238" t="s">
        <v>1999</v>
      </c>
    </row>
    <row r="311" s="14" customFormat="1">
      <c r="A311" s="14"/>
      <c r="B311" s="255"/>
      <c r="C311" s="256"/>
      <c r="D311" s="240" t="s">
        <v>159</v>
      </c>
      <c r="E311" s="257" t="s">
        <v>1</v>
      </c>
      <c r="F311" s="258" t="s">
        <v>2000</v>
      </c>
      <c r="G311" s="256"/>
      <c r="H311" s="259">
        <v>41.409999999999997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159</v>
      </c>
      <c r="AU311" s="265" t="s">
        <v>85</v>
      </c>
      <c r="AV311" s="14" t="s">
        <v>87</v>
      </c>
      <c r="AW311" s="14" t="s">
        <v>33</v>
      </c>
      <c r="AX311" s="14" t="s">
        <v>77</v>
      </c>
      <c r="AY311" s="265" t="s">
        <v>148</v>
      </c>
    </row>
    <row r="312" s="16" customFormat="1">
      <c r="A312" s="16"/>
      <c r="B312" s="277"/>
      <c r="C312" s="278"/>
      <c r="D312" s="240" t="s">
        <v>159</v>
      </c>
      <c r="E312" s="279" t="s">
        <v>1</v>
      </c>
      <c r="F312" s="280" t="s">
        <v>185</v>
      </c>
      <c r="G312" s="278"/>
      <c r="H312" s="281">
        <v>41.409999999999997</v>
      </c>
      <c r="I312" s="282"/>
      <c r="J312" s="278"/>
      <c r="K312" s="278"/>
      <c r="L312" s="283"/>
      <c r="M312" s="284"/>
      <c r="N312" s="285"/>
      <c r="O312" s="285"/>
      <c r="P312" s="285"/>
      <c r="Q312" s="285"/>
      <c r="R312" s="285"/>
      <c r="S312" s="285"/>
      <c r="T312" s="28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87" t="s">
        <v>159</v>
      </c>
      <c r="AU312" s="287" t="s">
        <v>85</v>
      </c>
      <c r="AV312" s="16" t="s">
        <v>155</v>
      </c>
      <c r="AW312" s="16" t="s">
        <v>33</v>
      </c>
      <c r="AX312" s="16" t="s">
        <v>85</v>
      </c>
      <c r="AY312" s="287" t="s">
        <v>148</v>
      </c>
    </row>
    <row r="313" s="2" customFormat="1" ht="24.15" customHeight="1">
      <c r="A313" s="39"/>
      <c r="B313" s="40"/>
      <c r="C313" s="288" t="s">
        <v>581</v>
      </c>
      <c r="D313" s="288" t="s">
        <v>363</v>
      </c>
      <c r="E313" s="289" t="s">
        <v>2001</v>
      </c>
      <c r="F313" s="290" t="s">
        <v>2002</v>
      </c>
      <c r="G313" s="291" t="s">
        <v>273</v>
      </c>
      <c r="H313" s="292">
        <v>796.88999999999999</v>
      </c>
      <c r="I313" s="293"/>
      <c r="J313" s="294">
        <f>ROUND(I313*H313,2)</f>
        <v>0</v>
      </c>
      <c r="K313" s="290" t="s">
        <v>1</v>
      </c>
      <c r="L313" s="295"/>
      <c r="M313" s="296" t="s">
        <v>1</v>
      </c>
      <c r="N313" s="297" t="s">
        <v>42</v>
      </c>
      <c r="O313" s="92"/>
      <c r="P313" s="236">
        <f>O313*H313</f>
        <v>0</v>
      </c>
      <c r="Q313" s="236">
        <v>0.222</v>
      </c>
      <c r="R313" s="236">
        <f>Q313*H313</f>
        <v>176.90958000000001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265</v>
      </c>
      <c r="AT313" s="238" t="s">
        <v>363</v>
      </c>
      <c r="AU313" s="238" t="s">
        <v>85</v>
      </c>
      <c r="AY313" s="18" t="s">
        <v>148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85</v>
      </c>
      <c r="BK313" s="239">
        <f>ROUND(I313*H313,2)</f>
        <v>0</v>
      </c>
      <c r="BL313" s="18" t="s">
        <v>155</v>
      </c>
      <c r="BM313" s="238" t="s">
        <v>2003</v>
      </c>
    </row>
    <row r="314" s="14" customFormat="1">
      <c r="A314" s="14"/>
      <c r="B314" s="255"/>
      <c r="C314" s="256"/>
      <c r="D314" s="240" t="s">
        <v>159</v>
      </c>
      <c r="E314" s="257" t="s">
        <v>1</v>
      </c>
      <c r="F314" s="258" t="s">
        <v>2004</v>
      </c>
      <c r="G314" s="256"/>
      <c r="H314" s="259">
        <v>155.53999999999999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159</v>
      </c>
      <c r="AU314" s="265" t="s">
        <v>85</v>
      </c>
      <c r="AV314" s="14" t="s">
        <v>87</v>
      </c>
      <c r="AW314" s="14" t="s">
        <v>33</v>
      </c>
      <c r="AX314" s="14" t="s">
        <v>77</v>
      </c>
      <c r="AY314" s="265" t="s">
        <v>148</v>
      </c>
    </row>
    <row r="315" s="14" customFormat="1">
      <c r="A315" s="14"/>
      <c r="B315" s="255"/>
      <c r="C315" s="256"/>
      <c r="D315" s="240" t="s">
        <v>159</v>
      </c>
      <c r="E315" s="257" t="s">
        <v>1</v>
      </c>
      <c r="F315" s="258" t="s">
        <v>2005</v>
      </c>
      <c r="G315" s="256"/>
      <c r="H315" s="259">
        <v>641.35000000000002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5" t="s">
        <v>159</v>
      </c>
      <c r="AU315" s="265" t="s">
        <v>85</v>
      </c>
      <c r="AV315" s="14" t="s">
        <v>87</v>
      </c>
      <c r="AW315" s="14" t="s">
        <v>33</v>
      </c>
      <c r="AX315" s="14" t="s">
        <v>77</v>
      </c>
      <c r="AY315" s="265" t="s">
        <v>148</v>
      </c>
    </row>
    <row r="316" s="16" customFormat="1">
      <c r="A316" s="16"/>
      <c r="B316" s="277"/>
      <c r="C316" s="278"/>
      <c r="D316" s="240" t="s">
        <v>159</v>
      </c>
      <c r="E316" s="279" t="s">
        <v>1</v>
      </c>
      <c r="F316" s="280" t="s">
        <v>185</v>
      </c>
      <c r="G316" s="278"/>
      <c r="H316" s="281">
        <v>796.88999999999999</v>
      </c>
      <c r="I316" s="282"/>
      <c r="J316" s="278"/>
      <c r="K316" s="278"/>
      <c r="L316" s="283"/>
      <c r="M316" s="284"/>
      <c r="N316" s="285"/>
      <c r="O316" s="285"/>
      <c r="P316" s="285"/>
      <c r="Q316" s="285"/>
      <c r="R316" s="285"/>
      <c r="S316" s="285"/>
      <c r="T316" s="28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87" t="s">
        <v>159</v>
      </c>
      <c r="AU316" s="287" t="s">
        <v>85</v>
      </c>
      <c r="AV316" s="16" t="s">
        <v>155</v>
      </c>
      <c r="AW316" s="16" t="s">
        <v>33</v>
      </c>
      <c r="AX316" s="16" t="s">
        <v>85</v>
      </c>
      <c r="AY316" s="287" t="s">
        <v>148</v>
      </c>
    </row>
    <row r="317" s="2" customFormat="1" ht="24.15" customHeight="1">
      <c r="A317" s="39"/>
      <c r="B317" s="40"/>
      <c r="C317" s="227" t="s">
        <v>589</v>
      </c>
      <c r="D317" s="227" t="s">
        <v>150</v>
      </c>
      <c r="E317" s="228" t="s">
        <v>2006</v>
      </c>
      <c r="F317" s="229" t="s">
        <v>2007</v>
      </c>
      <c r="G317" s="230" t="s">
        <v>176</v>
      </c>
      <c r="H317" s="231">
        <v>10</v>
      </c>
      <c r="I317" s="232"/>
      <c r="J317" s="233">
        <f>ROUND(I317*H317,2)</f>
        <v>0</v>
      </c>
      <c r="K317" s="229" t="s">
        <v>1</v>
      </c>
      <c r="L317" s="45"/>
      <c r="M317" s="234" t="s">
        <v>1</v>
      </c>
      <c r="N317" s="235" t="s">
        <v>42</v>
      </c>
      <c r="O317" s="92"/>
      <c r="P317" s="236">
        <f>O317*H317</f>
        <v>0</v>
      </c>
      <c r="Q317" s="236">
        <v>1.0000000000000001E-05</v>
      </c>
      <c r="R317" s="236">
        <f>Q317*H317</f>
        <v>0.00010000000000000001</v>
      </c>
      <c r="S317" s="236">
        <v>0</v>
      </c>
      <c r="T317" s="23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8" t="s">
        <v>155</v>
      </c>
      <c r="AT317" s="238" t="s">
        <v>150</v>
      </c>
      <c r="AU317" s="238" t="s">
        <v>85</v>
      </c>
      <c r="AY317" s="18" t="s">
        <v>148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8" t="s">
        <v>85</v>
      </c>
      <c r="BK317" s="239">
        <f>ROUND(I317*H317,2)</f>
        <v>0</v>
      </c>
      <c r="BL317" s="18" t="s">
        <v>155</v>
      </c>
      <c r="BM317" s="238" t="s">
        <v>1250</v>
      </c>
    </row>
    <row r="318" s="12" customFormat="1" ht="25.92" customHeight="1">
      <c r="A318" s="12"/>
      <c r="B318" s="211"/>
      <c r="C318" s="212"/>
      <c r="D318" s="213" t="s">
        <v>76</v>
      </c>
      <c r="E318" s="214" t="s">
        <v>789</v>
      </c>
      <c r="F318" s="214" t="s">
        <v>2008</v>
      </c>
      <c r="G318" s="212"/>
      <c r="H318" s="212"/>
      <c r="I318" s="215"/>
      <c r="J318" s="216">
        <f>BK318</f>
        <v>0</v>
      </c>
      <c r="K318" s="212"/>
      <c r="L318" s="217"/>
      <c r="M318" s="218"/>
      <c r="N318" s="219"/>
      <c r="O318" s="219"/>
      <c r="P318" s="220">
        <f>SUM(P319:P322)</f>
        <v>0</v>
      </c>
      <c r="Q318" s="219"/>
      <c r="R318" s="220">
        <f>SUM(R319:R322)</f>
        <v>0.12881679999999998</v>
      </c>
      <c r="S318" s="219"/>
      <c r="T318" s="221">
        <f>SUM(T319:T322)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2" t="s">
        <v>85</v>
      </c>
      <c r="AT318" s="223" t="s">
        <v>76</v>
      </c>
      <c r="AU318" s="223" t="s">
        <v>77</v>
      </c>
      <c r="AY318" s="222" t="s">
        <v>148</v>
      </c>
      <c r="BK318" s="224">
        <f>SUM(BK319:BK322)</f>
        <v>0</v>
      </c>
    </row>
    <row r="319" s="2" customFormat="1" ht="24.15" customHeight="1">
      <c r="A319" s="39"/>
      <c r="B319" s="40"/>
      <c r="C319" s="227" t="s">
        <v>594</v>
      </c>
      <c r="D319" s="227" t="s">
        <v>150</v>
      </c>
      <c r="E319" s="228" t="s">
        <v>2009</v>
      </c>
      <c r="F319" s="229" t="s">
        <v>2010</v>
      </c>
      <c r="G319" s="230" t="s">
        <v>176</v>
      </c>
      <c r="H319" s="231">
        <v>28</v>
      </c>
      <c r="I319" s="232"/>
      <c r="J319" s="233">
        <f>ROUND(I319*H319,2)</f>
        <v>0</v>
      </c>
      <c r="K319" s="229" t="s">
        <v>154</v>
      </c>
      <c r="L319" s="45"/>
      <c r="M319" s="234" t="s">
        <v>1</v>
      </c>
      <c r="N319" s="235" t="s">
        <v>42</v>
      </c>
      <c r="O319" s="92"/>
      <c r="P319" s="236">
        <f>O319*H319</f>
        <v>0</v>
      </c>
      <c r="Q319" s="236">
        <v>1.0000000000000001E-05</v>
      </c>
      <c r="R319" s="236">
        <f>Q319*H319</f>
        <v>0.00028000000000000003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155</v>
      </c>
      <c r="AT319" s="238" t="s">
        <v>150</v>
      </c>
      <c r="AU319" s="238" t="s">
        <v>85</v>
      </c>
      <c r="AY319" s="18" t="s">
        <v>148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155</v>
      </c>
      <c r="BM319" s="238" t="s">
        <v>1309</v>
      </c>
    </row>
    <row r="320" s="2" customFormat="1" ht="55.5" customHeight="1">
      <c r="A320" s="39"/>
      <c r="B320" s="40"/>
      <c r="C320" s="288" t="s">
        <v>600</v>
      </c>
      <c r="D320" s="288" t="s">
        <v>363</v>
      </c>
      <c r="E320" s="289" t="s">
        <v>2011</v>
      </c>
      <c r="F320" s="290" t="s">
        <v>2012</v>
      </c>
      <c r="G320" s="291" t="s">
        <v>552</v>
      </c>
      <c r="H320" s="292">
        <v>30.603999999999999</v>
      </c>
      <c r="I320" s="293"/>
      <c r="J320" s="294">
        <f>ROUND(I320*H320,2)</f>
        <v>0</v>
      </c>
      <c r="K320" s="290" t="s">
        <v>1</v>
      </c>
      <c r="L320" s="295"/>
      <c r="M320" s="296" t="s">
        <v>1</v>
      </c>
      <c r="N320" s="297" t="s">
        <v>42</v>
      </c>
      <c r="O320" s="92"/>
      <c r="P320" s="236">
        <f>O320*H320</f>
        <v>0</v>
      </c>
      <c r="Q320" s="236">
        <v>0.0041999999999999997</v>
      </c>
      <c r="R320" s="236">
        <f>Q320*H320</f>
        <v>0.12853679999999998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265</v>
      </c>
      <c r="AT320" s="238" t="s">
        <v>363</v>
      </c>
      <c r="AU320" s="238" t="s">
        <v>85</v>
      </c>
      <c r="AY320" s="18" t="s">
        <v>148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85</v>
      </c>
      <c r="BK320" s="239">
        <f>ROUND(I320*H320,2)</f>
        <v>0</v>
      </c>
      <c r="BL320" s="18" t="s">
        <v>155</v>
      </c>
      <c r="BM320" s="238" t="s">
        <v>2013</v>
      </c>
    </row>
    <row r="321" s="14" customFormat="1">
      <c r="A321" s="14"/>
      <c r="B321" s="255"/>
      <c r="C321" s="256"/>
      <c r="D321" s="240" t="s">
        <v>159</v>
      </c>
      <c r="E321" s="257" t="s">
        <v>1</v>
      </c>
      <c r="F321" s="258" t="s">
        <v>2014</v>
      </c>
      <c r="G321" s="256"/>
      <c r="H321" s="259">
        <v>30.603999999999999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159</v>
      </c>
      <c r="AU321" s="265" t="s">
        <v>85</v>
      </c>
      <c r="AV321" s="14" t="s">
        <v>87</v>
      </c>
      <c r="AW321" s="14" t="s">
        <v>33</v>
      </c>
      <c r="AX321" s="14" t="s">
        <v>77</v>
      </c>
      <c r="AY321" s="265" t="s">
        <v>148</v>
      </c>
    </row>
    <row r="322" s="16" customFormat="1">
      <c r="A322" s="16"/>
      <c r="B322" s="277"/>
      <c r="C322" s="278"/>
      <c r="D322" s="240" t="s">
        <v>159</v>
      </c>
      <c r="E322" s="279" t="s">
        <v>1</v>
      </c>
      <c r="F322" s="280" t="s">
        <v>185</v>
      </c>
      <c r="G322" s="278"/>
      <c r="H322" s="281">
        <v>30.603999999999999</v>
      </c>
      <c r="I322" s="282"/>
      <c r="J322" s="278"/>
      <c r="K322" s="278"/>
      <c r="L322" s="283"/>
      <c r="M322" s="284"/>
      <c r="N322" s="285"/>
      <c r="O322" s="285"/>
      <c r="P322" s="285"/>
      <c r="Q322" s="285"/>
      <c r="R322" s="285"/>
      <c r="S322" s="285"/>
      <c r="T322" s="28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87" t="s">
        <v>159</v>
      </c>
      <c r="AU322" s="287" t="s">
        <v>85</v>
      </c>
      <c r="AV322" s="16" t="s">
        <v>155</v>
      </c>
      <c r="AW322" s="16" t="s">
        <v>33</v>
      </c>
      <c r="AX322" s="16" t="s">
        <v>85</v>
      </c>
      <c r="AY322" s="287" t="s">
        <v>148</v>
      </c>
    </row>
    <row r="323" s="12" customFormat="1" ht="25.92" customHeight="1">
      <c r="A323" s="12"/>
      <c r="B323" s="211"/>
      <c r="C323" s="212"/>
      <c r="D323" s="213" t="s">
        <v>76</v>
      </c>
      <c r="E323" s="214" t="s">
        <v>683</v>
      </c>
      <c r="F323" s="214" t="s">
        <v>2015</v>
      </c>
      <c r="G323" s="212"/>
      <c r="H323" s="212"/>
      <c r="I323" s="215"/>
      <c r="J323" s="216">
        <f>BK323</f>
        <v>0</v>
      </c>
      <c r="K323" s="212"/>
      <c r="L323" s="217"/>
      <c r="M323" s="218"/>
      <c r="N323" s="219"/>
      <c r="O323" s="219"/>
      <c r="P323" s="220">
        <f>SUM(P324:P327)</f>
        <v>0</v>
      </c>
      <c r="Q323" s="219"/>
      <c r="R323" s="220">
        <f>SUM(R324:R327)</f>
        <v>0</v>
      </c>
      <c r="S323" s="219"/>
      <c r="T323" s="221">
        <f>SUM(T324:T327)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2" t="s">
        <v>85</v>
      </c>
      <c r="AT323" s="223" t="s">
        <v>76</v>
      </c>
      <c r="AU323" s="223" t="s">
        <v>77</v>
      </c>
      <c r="AY323" s="222" t="s">
        <v>148</v>
      </c>
      <c r="BK323" s="224">
        <f>SUM(BK324:BK327)</f>
        <v>0</v>
      </c>
    </row>
    <row r="324" s="2" customFormat="1" ht="37.8" customHeight="1">
      <c r="A324" s="39"/>
      <c r="B324" s="40"/>
      <c r="C324" s="227" t="s">
        <v>607</v>
      </c>
      <c r="D324" s="227" t="s">
        <v>150</v>
      </c>
      <c r="E324" s="228" t="s">
        <v>2016</v>
      </c>
      <c r="F324" s="229" t="s">
        <v>2017</v>
      </c>
      <c r="G324" s="230" t="s">
        <v>552</v>
      </c>
      <c r="H324" s="231">
        <v>10</v>
      </c>
      <c r="I324" s="232"/>
      <c r="J324" s="233">
        <f>ROUND(I324*H324,2)</f>
        <v>0</v>
      </c>
      <c r="K324" s="229" t="s">
        <v>1</v>
      </c>
      <c r="L324" s="45"/>
      <c r="M324" s="234" t="s">
        <v>1</v>
      </c>
      <c r="N324" s="235" t="s">
        <v>42</v>
      </c>
      <c r="O324" s="92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8" t="s">
        <v>155</v>
      </c>
      <c r="AT324" s="238" t="s">
        <v>150</v>
      </c>
      <c r="AU324" s="238" t="s">
        <v>85</v>
      </c>
      <c r="AY324" s="18" t="s">
        <v>148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8" t="s">
        <v>85</v>
      </c>
      <c r="BK324" s="239">
        <f>ROUND(I324*H324,2)</f>
        <v>0</v>
      </c>
      <c r="BL324" s="18" t="s">
        <v>155</v>
      </c>
      <c r="BM324" s="238" t="s">
        <v>2018</v>
      </c>
    </row>
    <row r="325" s="2" customFormat="1">
      <c r="A325" s="39"/>
      <c r="B325" s="40"/>
      <c r="C325" s="41"/>
      <c r="D325" s="240" t="s">
        <v>157</v>
      </c>
      <c r="E325" s="41"/>
      <c r="F325" s="241" t="s">
        <v>2019</v>
      </c>
      <c r="G325" s="41"/>
      <c r="H325" s="41"/>
      <c r="I325" s="242"/>
      <c r="J325" s="41"/>
      <c r="K325" s="41"/>
      <c r="L325" s="45"/>
      <c r="M325" s="243"/>
      <c r="N325" s="244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157</v>
      </c>
      <c r="AU325" s="18" t="s">
        <v>85</v>
      </c>
    </row>
    <row r="326" s="2" customFormat="1" ht="24.15" customHeight="1">
      <c r="A326" s="39"/>
      <c r="B326" s="40"/>
      <c r="C326" s="227" t="s">
        <v>611</v>
      </c>
      <c r="D326" s="227" t="s">
        <v>150</v>
      </c>
      <c r="E326" s="228" t="s">
        <v>2020</v>
      </c>
      <c r="F326" s="229" t="s">
        <v>2021</v>
      </c>
      <c r="G326" s="230" t="s">
        <v>552</v>
      </c>
      <c r="H326" s="231">
        <v>10</v>
      </c>
      <c r="I326" s="232"/>
      <c r="J326" s="233">
        <f>ROUND(I326*H326,2)</f>
        <v>0</v>
      </c>
      <c r="K326" s="229" t="s">
        <v>1</v>
      </c>
      <c r="L326" s="45"/>
      <c r="M326" s="234" t="s">
        <v>1</v>
      </c>
      <c r="N326" s="235" t="s">
        <v>42</v>
      </c>
      <c r="O326" s="92"/>
      <c r="P326" s="236">
        <f>O326*H326</f>
        <v>0</v>
      </c>
      <c r="Q326" s="236">
        <v>0</v>
      </c>
      <c r="R326" s="236">
        <f>Q326*H326</f>
        <v>0</v>
      </c>
      <c r="S326" s="236">
        <v>0</v>
      </c>
      <c r="T326" s="23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8" t="s">
        <v>155</v>
      </c>
      <c r="AT326" s="238" t="s">
        <v>150</v>
      </c>
      <c r="AU326" s="238" t="s">
        <v>85</v>
      </c>
      <c r="AY326" s="18" t="s">
        <v>148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8" t="s">
        <v>85</v>
      </c>
      <c r="BK326" s="239">
        <f>ROUND(I326*H326,2)</f>
        <v>0</v>
      </c>
      <c r="BL326" s="18" t="s">
        <v>155</v>
      </c>
      <c r="BM326" s="238" t="s">
        <v>2022</v>
      </c>
    </row>
    <row r="327" s="2" customFormat="1">
      <c r="A327" s="39"/>
      <c r="B327" s="40"/>
      <c r="C327" s="41"/>
      <c r="D327" s="240" t="s">
        <v>157</v>
      </c>
      <c r="E327" s="41"/>
      <c r="F327" s="241" t="s">
        <v>2023</v>
      </c>
      <c r="G327" s="41"/>
      <c r="H327" s="41"/>
      <c r="I327" s="242"/>
      <c r="J327" s="41"/>
      <c r="K327" s="41"/>
      <c r="L327" s="45"/>
      <c r="M327" s="243"/>
      <c r="N327" s="244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157</v>
      </c>
      <c r="AU327" s="18" t="s">
        <v>85</v>
      </c>
    </row>
    <row r="328" s="12" customFormat="1" ht="25.92" customHeight="1">
      <c r="A328" s="12"/>
      <c r="B328" s="211"/>
      <c r="C328" s="212"/>
      <c r="D328" s="213" t="s">
        <v>76</v>
      </c>
      <c r="E328" s="214" t="s">
        <v>754</v>
      </c>
      <c r="F328" s="214" t="s">
        <v>2024</v>
      </c>
      <c r="G328" s="212"/>
      <c r="H328" s="212"/>
      <c r="I328" s="215"/>
      <c r="J328" s="216">
        <f>BK328</f>
        <v>0</v>
      </c>
      <c r="K328" s="212"/>
      <c r="L328" s="217"/>
      <c r="M328" s="218"/>
      <c r="N328" s="219"/>
      <c r="O328" s="219"/>
      <c r="P328" s="220">
        <f>SUM(P329:P361)</f>
        <v>0</v>
      </c>
      <c r="Q328" s="219"/>
      <c r="R328" s="220">
        <f>SUM(R329:R361)</f>
        <v>155.76394800000003</v>
      </c>
      <c r="S328" s="219"/>
      <c r="T328" s="221">
        <f>SUM(T329:T361)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22" t="s">
        <v>85</v>
      </c>
      <c r="AT328" s="223" t="s">
        <v>76</v>
      </c>
      <c r="AU328" s="223" t="s">
        <v>77</v>
      </c>
      <c r="AY328" s="222" t="s">
        <v>148</v>
      </c>
      <c r="BK328" s="224">
        <f>SUM(BK329:BK361)</f>
        <v>0</v>
      </c>
    </row>
    <row r="329" s="2" customFormat="1" ht="21.75" customHeight="1">
      <c r="A329" s="39"/>
      <c r="B329" s="40"/>
      <c r="C329" s="227" t="s">
        <v>616</v>
      </c>
      <c r="D329" s="227" t="s">
        <v>150</v>
      </c>
      <c r="E329" s="228" t="s">
        <v>2025</v>
      </c>
      <c r="F329" s="229" t="s">
        <v>2026</v>
      </c>
      <c r="G329" s="230" t="s">
        <v>176</v>
      </c>
      <c r="H329" s="231">
        <v>31</v>
      </c>
      <c r="I329" s="232"/>
      <c r="J329" s="233">
        <f>ROUND(I329*H329,2)</f>
        <v>0</v>
      </c>
      <c r="K329" s="229" t="s">
        <v>154</v>
      </c>
      <c r="L329" s="45"/>
      <c r="M329" s="234" t="s">
        <v>1</v>
      </c>
      <c r="N329" s="235" t="s">
        <v>42</v>
      </c>
      <c r="O329" s="92"/>
      <c r="P329" s="236">
        <f>O329*H329</f>
        <v>0</v>
      </c>
      <c r="Q329" s="236">
        <v>0.0035999999999999999</v>
      </c>
      <c r="R329" s="236">
        <f>Q329*H329</f>
        <v>0.11159999999999999</v>
      </c>
      <c r="S329" s="236">
        <v>0</v>
      </c>
      <c r="T329" s="23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8" t="s">
        <v>155</v>
      </c>
      <c r="AT329" s="238" t="s">
        <v>150</v>
      </c>
      <c r="AU329" s="238" t="s">
        <v>85</v>
      </c>
      <c r="AY329" s="18" t="s">
        <v>148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8" t="s">
        <v>85</v>
      </c>
      <c r="BK329" s="239">
        <f>ROUND(I329*H329,2)</f>
        <v>0</v>
      </c>
      <c r="BL329" s="18" t="s">
        <v>155</v>
      </c>
      <c r="BM329" s="238" t="s">
        <v>2027</v>
      </c>
    </row>
    <row r="330" s="2" customFormat="1" ht="37.8" customHeight="1">
      <c r="A330" s="39"/>
      <c r="B330" s="40"/>
      <c r="C330" s="227" t="s">
        <v>622</v>
      </c>
      <c r="D330" s="227" t="s">
        <v>150</v>
      </c>
      <c r="E330" s="228" t="s">
        <v>2028</v>
      </c>
      <c r="F330" s="229" t="s">
        <v>2029</v>
      </c>
      <c r="G330" s="230" t="s">
        <v>552</v>
      </c>
      <c r="H330" s="231">
        <v>8</v>
      </c>
      <c r="I330" s="232"/>
      <c r="J330" s="233">
        <f>ROUND(I330*H330,2)</f>
        <v>0</v>
      </c>
      <c r="K330" s="229" t="s">
        <v>1</v>
      </c>
      <c r="L330" s="45"/>
      <c r="M330" s="234" t="s">
        <v>1</v>
      </c>
      <c r="N330" s="235" t="s">
        <v>42</v>
      </c>
      <c r="O330" s="92"/>
      <c r="P330" s="236">
        <f>O330*H330</f>
        <v>0</v>
      </c>
      <c r="Q330" s="236">
        <v>0</v>
      </c>
      <c r="R330" s="236">
        <f>Q330*H330</f>
        <v>0</v>
      </c>
      <c r="S330" s="236">
        <v>0</v>
      </c>
      <c r="T330" s="23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8" t="s">
        <v>155</v>
      </c>
      <c r="AT330" s="238" t="s">
        <v>150</v>
      </c>
      <c r="AU330" s="238" t="s">
        <v>85</v>
      </c>
      <c r="AY330" s="18" t="s">
        <v>148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8" t="s">
        <v>85</v>
      </c>
      <c r="BK330" s="239">
        <f>ROUND(I330*H330,2)</f>
        <v>0</v>
      </c>
      <c r="BL330" s="18" t="s">
        <v>155</v>
      </c>
      <c r="BM330" s="238" t="s">
        <v>2030</v>
      </c>
    </row>
    <row r="331" s="2" customFormat="1" ht="24.15" customHeight="1">
      <c r="A331" s="39"/>
      <c r="B331" s="40"/>
      <c r="C331" s="227" t="s">
        <v>626</v>
      </c>
      <c r="D331" s="227" t="s">
        <v>150</v>
      </c>
      <c r="E331" s="228" t="s">
        <v>2031</v>
      </c>
      <c r="F331" s="229" t="s">
        <v>2032</v>
      </c>
      <c r="G331" s="230" t="s">
        <v>273</v>
      </c>
      <c r="H331" s="231">
        <v>2</v>
      </c>
      <c r="I331" s="232"/>
      <c r="J331" s="233">
        <f>ROUND(I331*H331,2)</f>
        <v>0</v>
      </c>
      <c r="K331" s="229" t="s">
        <v>154</v>
      </c>
      <c r="L331" s="45"/>
      <c r="M331" s="234" t="s">
        <v>1</v>
      </c>
      <c r="N331" s="235" t="s">
        <v>42</v>
      </c>
      <c r="O331" s="92"/>
      <c r="P331" s="236">
        <f>O331*H331</f>
        <v>0</v>
      </c>
      <c r="Q331" s="236">
        <v>0.0014499999999999999</v>
      </c>
      <c r="R331" s="236">
        <f>Q331*H331</f>
        <v>0.0028999999999999998</v>
      </c>
      <c r="S331" s="236">
        <v>0</v>
      </c>
      <c r="T331" s="23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8" t="s">
        <v>155</v>
      </c>
      <c r="AT331" s="238" t="s">
        <v>150</v>
      </c>
      <c r="AU331" s="238" t="s">
        <v>85</v>
      </c>
      <c r="AY331" s="18" t="s">
        <v>148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8" t="s">
        <v>85</v>
      </c>
      <c r="BK331" s="239">
        <f>ROUND(I331*H331,2)</f>
        <v>0</v>
      </c>
      <c r="BL331" s="18" t="s">
        <v>155</v>
      </c>
      <c r="BM331" s="238" t="s">
        <v>2033</v>
      </c>
    </row>
    <row r="332" s="2" customFormat="1" ht="24.15" customHeight="1">
      <c r="A332" s="39"/>
      <c r="B332" s="40"/>
      <c r="C332" s="227" t="s">
        <v>630</v>
      </c>
      <c r="D332" s="227" t="s">
        <v>150</v>
      </c>
      <c r="E332" s="228" t="s">
        <v>2034</v>
      </c>
      <c r="F332" s="229" t="s">
        <v>2035</v>
      </c>
      <c r="G332" s="230" t="s">
        <v>273</v>
      </c>
      <c r="H332" s="231">
        <v>2</v>
      </c>
      <c r="I332" s="232"/>
      <c r="J332" s="233">
        <f>ROUND(I332*H332,2)</f>
        <v>0</v>
      </c>
      <c r="K332" s="229" t="s">
        <v>154</v>
      </c>
      <c r="L332" s="45"/>
      <c r="M332" s="234" t="s">
        <v>1</v>
      </c>
      <c r="N332" s="235" t="s">
        <v>42</v>
      </c>
      <c r="O332" s="92"/>
      <c r="P332" s="236">
        <f>O332*H332</f>
        <v>0</v>
      </c>
      <c r="Q332" s="236">
        <v>0.0025999999999999999</v>
      </c>
      <c r="R332" s="236">
        <f>Q332*H332</f>
        <v>0.0051999999999999998</v>
      </c>
      <c r="S332" s="236">
        <v>0</v>
      </c>
      <c r="T332" s="23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8" t="s">
        <v>155</v>
      </c>
      <c r="AT332" s="238" t="s">
        <v>150</v>
      </c>
      <c r="AU332" s="238" t="s">
        <v>85</v>
      </c>
      <c r="AY332" s="18" t="s">
        <v>148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8" t="s">
        <v>85</v>
      </c>
      <c r="BK332" s="239">
        <f>ROUND(I332*H332,2)</f>
        <v>0</v>
      </c>
      <c r="BL332" s="18" t="s">
        <v>155</v>
      </c>
      <c r="BM332" s="238" t="s">
        <v>2036</v>
      </c>
    </row>
    <row r="333" s="2" customFormat="1" ht="16.5" customHeight="1">
      <c r="A333" s="39"/>
      <c r="B333" s="40"/>
      <c r="C333" s="227" t="s">
        <v>636</v>
      </c>
      <c r="D333" s="227" t="s">
        <v>150</v>
      </c>
      <c r="E333" s="228" t="s">
        <v>2037</v>
      </c>
      <c r="F333" s="229" t="s">
        <v>2038</v>
      </c>
      <c r="G333" s="230" t="s">
        <v>273</v>
      </c>
      <c r="H333" s="231">
        <v>2</v>
      </c>
      <c r="I333" s="232"/>
      <c r="J333" s="233">
        <f>ROUND(I333*H333,2)</f>
        <v>0</v>
      </c>
      <c r="K333" s="229" t="s">
        <v>154</v>
      </c>
      <c r="L333" s="45"/>
      <c r="M333" s="234" t="s">
        <v>1</v>
      </c>
      <c r="N333" s="235" t="s">
        <v>42</v>
      </c>
      <c r="O333" s="92"/>
      <c r="P333" s="236">
        <f>O333*H333</f>
        <v>0</v>
      </c>
      <c r="Q333" s="236">
        <v>1.0000000000000001E-05</v>
      </c>
      <c r="R333" s="236">
        <f>Q333*H333</f>
        <v>2.0000000000000002E-05</v>
      </c>
      <c r="S333" s="236">
        <v>0</v>
      </c>
      <c r="T333" s="237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8" t="s">
        <v>155</v>
      </c>
      <c r="AT333" s="238" t="s">
        <v>150</v>
      </c>
      <c r="AU333" s="238" t="s">
        <v>85</v>
      </c>
      <c r="AY333" s="18" t="s">
        <v>148</v>
      </c>
      <c r="BE333" s="239">
        <f>IF(N333="základní",J333,0)</f>
        <v>0</v>
      </c>
      <c r="BF333" s="239">
        <f>IF(N333="snížená",J333,0)</f>
        <v>0</v>
      </c>
      <c r="BG333" s="239">
        <f>IF(N333="zákl. přenesená",J333,0)</f>
        <v>0</v>
      </c>
      <c r="BH333" s="239">
        <f>IF(N333="sníž. přenesená",J333,0)</f>
        <v>0</v>
      </c>
      <c r="BI333" s="239">
        <f>IF(N333="nulová",J333,0)</f>
        <v>0</v>
      </c>
      <c r="BJ333" s="18" t="s">
        <v>85</v>
      </c>
      <c r="BK333" s="239">
        <f>ROUND(I333*H333,2)</f>
        <v>0</v>
      </c>
      <c r="BL333" s="18" t="s">
        <v>155</v>
      </c>
      <c r="BM333" s="238" t="s">
        <v>2039</v>
      </c>
    </row>
    <row r="334" s="2" customFormat="1" ht="33" customHeight="1">
      <c r="A334" s="39"/>
      <c r="B334" s="40"/>
      <c r="C334" s="227" t="s">
        <v>643</v>
      </c>
      <c r="D334" s="227" t="s">
        <v>150</v>
      </c>
      <c r="E334" s="228" t="s">
        <v>2040</v>
      </c>
      <c r="F334" s="229" t="s">
        <v>2041</v>
      </c>
      <c r="G334" s="230" t="s">
        <v>176</v>
      </c>
      <c r="H334" s="231">
        <v>641</v>
      </c>
      <c r="I334" s="232"/>
      <c r="J334" s="233">
        <f>ROUND(I334*H334,2)</f>
        <v>0</v>
      </c>
      <c r="K334" s="229" t="s">
        <v>154</v>
      </c>
      <c r="L334" s="45"/>
      <c r="M334" s="234" t="s">
        <v>1</v>
      </c>
      <c r="N334" s="235" t="s">
        <v>42</v>
      </c>
      <c r="O334" s="92"/>
      <c r="P334" s="236">
        <f>O334*H334</f>
        <v>0</v>
      </c>
      <c r="Q334" s="236">
        <v>0.16850000000000001</v>
      </c>
      <c r="R334" s="236">
        <f>Q334*H334</f>
        <v>108.00850000000001</v>
      </c>
      <c r="S334" s="236">
        <v>0</v>
      </c>
      <c r="T334" s="23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8" t="s">
        <v>155</v>
      </c>
      <c r="AT334" s="238" t="s">
        <v>150</v>
      </c>
      <c r="AU334" s="238" t="s">
        <v>85</v>
      </c>
      <c r="AY334" s="18" t="s">
        <v>148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8" t="s">
        <v>85</v>
      </c>
      <c r="BK334" s="239">
        <f>ROUND(I334*H334,2)</f>
        <v>0</v>
      </c>
      <c r="BL334" s="18" t="s">
        <v>155</v>
      </c>
      <c r="BM334" s="238" t="s">
        <v>2042</v>
      </c>
    </row>
    <row r="335" s="14" customFormat="1">
      <c r="A335" s="14"/>
      <c r="B335" s="255"/>
      <c r="C335" s="256"/>
      <c r="D335" s="240" t="s">
        <v>159</v>
      </c>
      <c r="E335" s="257" t="s">
        <v>1</v>
      </c>
      <c r="F335" s="258" t="s">
        <v>2043</v>
      </c>
      <c r="G335" s="256"/>
      <c r="H335" s="259">
        <v>463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5" t="s">
        <v>159</v>
      </c>
      <c r="AU335" s="265" t="s">
        <v>85</v>
      </c>
      <c r="AV335" s="14" t="s">
        <v>87</v>
      </c>
      <c r="AW335" s="14" t="s">
        <v>33</v>
      </c>
      <c r="AX335" s="14" t="s">
        <v>77</v>
      </c>
      <c r="AY335" s="265" t="s">
        <v>148</v>
      </c>
    </row>
    <row r="336" s="14" customFormat="1">
      <c r="A336" s="14"/>
      <c r="B336" s="255"/>
      <c r="C336" s="256"/>
      <c r="D336" s="240" t="s">
        <v>159</v>
      </c>
      <c r="E336" s="257" t="s">
        <v>1</v>
      </c>
      <c r="F336" s="258" t="s">
        <v>2044</v>
      </c>
      <c r="G336" s="256"/>
      <c r="H336" s="259">
        <v>136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5" t="s">
        <v>159</v>
      </c>
      <c r="AU336" s="265" t="s">
        <v>85</v>
      </c>
      <c r="AV336" s="14" t="s">
        <v>87</v>
      </c>
      <c r="AW336" s="14" t="s">
        <v>33</v>
      </c>
      <c r="AX336" s="14" t="s">
        <v>77</v>
      </c>
      <c r="AY336" s="265" t="s">
        <v>148</v>
      </c>
    </row>
    <row r="337" s="14" customFormat="1">
      <c r="A337" s="14"/>
      <c r="B337" s="255"/>
      <c r="C337" s="256"/>
      <c r="D337" s="240" t="s">
        <v>159</v>
      </c>
      <c r="E337" s="257" t="s">
        <v>1</v>
      </c>
      <c r="F337" s="258" t="s">
        <v>2045</v>
      </c>
      <c r="G337" s="256"/>
      <c r="H337" s="259">
        <v>24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5" t="s">
        <v>159</v>
      </c>
      <c r="AU337" s="265" t="s">
        <v>85</v>
      </c>
      <c r="AV337" s="14" t="s">
        <v>87</v>
      </c>
      <c r="AW337" s="14" t="s">
        <v>33</v>
      </c>
      <c r="AX337" s="14" t="s">
        <v>77</v>
      </c>
      <c r="AY337" s="265" t="s">
        <v>148</v>
      </c>
    </row>
    <row r="338" s="14" customFormat="1">
      <c r="A338" s="14"/>
      <c r="B338" s="255"/>
      <c r="C338" s="256"/>
      <c r="D338" s="240" t="s">
        <v>159</v>
      </c>
      <c r="E338" s="257" t="s">
        <v>1</v>
      </c>
      <c r="F338" s="258" t="s">
        <v>2046</v>
      </c>
      <c r="G338" s="256"/>
      <c r="H338" s="259">
        <v>18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5" t="s">
        <v>159</v>
      </c>
      <c r="AU338" s="265" t="s">
        <v>85</v>
      </c>
      <c r="AV338" s="14" t="s">
        <v>87</v>
      </c>
      <c r="AW338" s="14" t="s">
        <v>33</v>
      </c>
      <c r="AX338" s="14" t="s">
        <v>77</v>
      </c>
      <c r="AY338" s="265" t="s">
        <v>148</v>
      </c>
    </row>
    <row r="339" s="16" customFormat="1">
      <c r="A339" s="16"/>
      <c r="B339" s="277"/>
      <c r="C339" s="278"/>
      <c r="D339" s="240" t="s">
        <v>159</v>
      </c>
      <c r="E339" s="279" t="s">
        <v>1</v>
      </c>
      <c r="F339" s="280" t="s">
        <v>185</v>
      </c>
      <c r="G339" s="278"/>
      <c r="H339" s="281">
        <v>641</v>
      </c>
      <c r="I339" s="282"/>
      <c r="J339" s="278"/>
      <c r="K339" s="278"/>
      <c r="L339" s="283"/>
      <c r="M339" s="284"/>
      <c r="N339" s="285"/>
      <c r="O339" s="285"/>
      <c r="P339" s="285"/>
      <c r="Q339" s="285"/>
      <c r="R339" s="285"/>
      <c r="S339" s="285"/>
      <c r="T339" s="28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87" t="s">
        <v>159</v>
      </c>
      <c r="AU339" s="287" t="s">
        <v>85</v>
      </c>
      <c r="AV339" s="16" t="s">
        <v>155</v>
      </c>
      <c r="AW339" s="16" t="s">
        <v>33</v>
      </c>
      <c r="AX339" s="16" t="s">
        <v>85</v>
      </c>
      <c r="AY339" s="287" t="s">
        <v>148</v>
      </c>
    </row>
    <row r="340" s="2" customFormat="1" ht="33" customHeight="1">
      <c r="A340" s="39"/>
      <c r="B340" s="40"/>
      <c r="C340" s="288" t="s">
        <v>649</v>
      </c>
      <c r="D340" s="288" t="s">
        <v>363</v>
      </c>
      <c r="E340" s="289" t="s">
        <v>2047</v>
      </c>
      <c r="F340" s="290" t="s">
        <v>2048</v>
      </c>
      <c r="G340" s="291" t="s">
        <v>552</v>
      </c>
      <c r="H340" s="292">
        <v>18.18</v>
      </c>
      <c r="I340" s="293"/>
      <c r="J340" s="294">
        <f>ROUND(I340*H340,2)</f>
        <v>0</v>
      </c>
      <c r="K340" s="290" t="s">
        <v>1</v>
      </c>
      <c r="L340" s="295"/>
      <c r="M340" s="296" t="s">
        <v>1</v>
      </c>
      <c r="N340" s="297" t="s">
        <v>42</v>
      </c>
      <c r="O340" s="92"/>
      <c r="P340" s="236">
        <f>O340*H340</f>
        <v>0</v>
      </c>
      <c r="Q340" s="236">
        <v>0.048000000000000001</v>
      </c>
      <c r="R340" s="236">
        <f>Q340*H340</f>
        <v>0.87263999999999997</v>
      </c>
      <c r="S340" s="236">
        <v>0</v>
      </c>
      <c r="T340" s="237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8" t="s">
        <v>265</v>
      </c>
      <c r="AT340" s="238" t="s">
        <v>363</v>
      </c>
      <c r="AU340" s="238" t="s">
        <v>85</v>
      </c>
      <c r="AY340" s="18" t="s">
        <v>148</v>
      </c>
      <c r="BE340" s="239">
        <f>IF(N340="základní",J340,0)</f>
        <v>0</v>
      </c>
      <c r="BF340" s="239">
        <f>IF(N340="snížená",J340,0)</f>
        <v>0</v>
      </c>
      <c r="BG340" s="239">
        <f>IF(N340="zákl. přenesená",J340,0)</f>
        <v>0</v>
      </c>
      <c r="BH340" s="239">
        <f>IF(N340="sníž. přenesená",J340,0)</f>
        <v>0</v>
      </c>
      <c r="BI340" s="239">
        <f>IF(N340="nulová",J340,0)</f>
        <v>0</v>
      </c>
      <c r="BJ340" s="18" t="s">
        <v>85</v>
      </c>
      <c r="BK340" s="239">
        <f>ROUND(I340*H340,2)</f>
        <v>0</v>
      </c>
      <c r="BL340" s="18" t="s">
        <v>155</v>
      </c>
      <c r="BM340" s="238" t="s">
        <v>2049</v>
      </c>
    </row>
    <row r="341" s="14" customFormat="1">
      <c r="A341" s="14"/>
      <c r="B341" s="255"/>
      <c r="C341" s="256"/>
      <c r="D341" s="240" t="s">
        <v>159</v>
      </c>
      <c r="E341" s="257" t="s">
        <v>1</v>
      </c>
      <c r="F341" s="258" t="s">
        <v>2050</v>
      </c>
      <c r="G341" s="256"/>
      <c r="H341" s="259">
        <v>18.18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5" t="s">
        <v>159</v>
      </c>
      <c r="AU341" s="265" t="s">
        <v>85</v>
      </c>
      <c r="AV341" s="14" t="s">
        <v>87</v>
      </c>
      <c r="AW341" s="14" t="s">
        <v>33</v>
      </c>
      <c r="AX341" s="14" t="s">
        <v>77</v>
      </c>
      <c r="AY341" s="265" t="s">
        <v>148</v>
      </c>
    </row>
    <row r="342" s="16" customFormat="1">
      <c r="A342" s="16"/>
      <c r="B342" s="277"/>
      <c r="C342" s="278"/>
      <c r="D342" s="240" t="s">
        <v>159</v>
      </c>
      <c r="E342" s="279" t="s">
        <v>1</v>
      </c>
      <c r="F342" s="280" t="s">
        <v>185</v>
      </c>
      <c r="G342" s="278"/>
      <c r="H342" s="281">
        <v>18.18</v>
      </c>
      <c r="I342" s="282"/>
      <c r="J342" s="278"/>
      <c r="K342" s="278"/>
      <c r="L342" s="283"/>
      <c r="M342" s="284"/>
      <c r="N342" s="285"/>
      <c r="O342" s="285"/>
      <c r="P342" s="285"/>
      <c r="Q342" s="285"/>
      <c r="R342" s="285"/>
      <c r="S342" s="285"/>
      <c r="T342" s="28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87" t="s">
        <v>159</v>
      </c>
      <c r="AU342" s="287" t="s">
        <v>85</v>
      </c>
      <c r="AV342" s="16" t="s">
        <v>155</v>
      </c>
      <c r="AW342" s="16" t="s">
        <v>33</v>
      </c>
      <c r="AX342" s="16" t="s">
        <v>85</v>
      </c>
      <c r="AY342" s="287" t="s">
        <v>148</v>
      </c>
    </row>
    <row r="343" s="2" customFormat="1" ht="33" customHeight="1">
      <c r="A343" s="39"/>
      <c r="B343" s="40"/>
      <c r="C343" s="288" t="s">
        <v>656</v>
      </c>
      <c r="D343" s="288" t="s">
        <v>363</v>
      </c>
      <c r="E343" s="289" t="s">
        <v>2051</v>
      </c>
      <c r="F343" s="290" t="s">
        <v>2052</v>
      </c>
      <c r="G343" s="291" t="s">
        <v>552</v>
      </c>
      <c r="H343" s="292">
        <v>467.63</v>
      </c>
      <c r="I343" s="293"/>
      <c r="J343" s="294">
        <f>ROUND(I343*H343,2)</f>
        <v>0</v>
      </c>
      <c r="K343" s="290" t="s">
        <v>1</v>
      </c>
      <c r="L343" s="295"/>
      <c r="M343" s="296" t="s">
        <v>1</v>
      </c>
      <c r="N343" s="297" t="s">
        <v>42</v>
      </c>
      <c r="O343" s="92"/>
      <c r="P343" s="236">
        <f>O343*H343</f>
        <v>0</v>
      </c>
      <c r="Q343" s="236">
        <v>0.080000000000000002</v>
      </c>
      <c r="R343" s="236">
        <f>Q343*H343</f>
        <v>37.410400000000003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265</v>
      </c>
      <c r="AT343" s="238" t="s">
        <v>363</v>
      </c>
      <c r="AU343" s="238" t="s">
        <v>85</v>
      </c>
      <c r="AY343" s="18" t="s">
        <v>148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85</v>
      </c>
      <c r="BK343" s="239">
        <f>ROUND(I343*H343,2)</f>
        <v>0</v>
      </c>
      <c r="BL343" s="18" t="s">
        <v>155</v>
      </c>
      <c r="BM343" s="238" t="s">
        <v>2053</v>
      </c>
    </row>
    <row r="344" s="14" customFormat="1">
      <c r="A344" s="14"/>
      <c r="B344" s="255"/>
      <c r="C344" s="256"/>
      <c r="D344" s="240" t="s">
        <v>159</v>
      </c>
      <c r="E344" s="257" t="s">
        <v>1</v>
      </c>
      <c r="F344" s="258" t="s">
        <v>2054</v>
      </c>
      <c r="G344" s="256"/>
      <c r="H344" s="259">
        <v>467.63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159</v>
      </c>
      <c r="AU344" s="265" t="s">
        <v>85</v>
      </c>
      <c r="AV344" s="14" t="s">
        <v>87</v>
      </c>
      <c r="AW344" s="14" t="s">
        <v>33</v>
      </c>
      <c r="AX344" s="14" t="s">
        <v>77</v>
      </c>
      <c r="AY344" s="265" t="s">
        <v>148</v>
      </c>
    </row>
    <row r="345" s="16" customFormat="1">
      <c r="A345" s="16"/>
      <c r="B345" s="277"/>
      <c r="C345" s="278"/>
      <c r="D345" s="240" t="s">
        <v>159</v>
      </c>
      <c r="E345" s="279" t="s">
        <v>1</v>
      </c>
      <c r="F345" s="280" t="s">
        <v>185</v>
      </c>
      <c r="G345" s="278"/>
      <c r="H345" s="281">
        <v>467.63</v>
      </c>
      <c r="I345" s="282"/>
      <c r="J345" s="278"/>
      <c r="K345" s="278"/>
      <c r="L345" s="283"/>
      <c r="M345" s="284"/>
      <c r="N345" s="285"/>
      <c r="O345" s="285"/>
      <c r="P345" s="285"/>
      <c r="Q345" s="285"/>
      <c r="R345" s="285"/>
      <c r="S345" s="285"/>
      <c r="T345" s="28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87" t="s">
        <v>159</v>
      </c>
      <c r="AU345" s="287" t="s">
        <v>85</v>
      </c>
      <c r="AV345" s="16" t="s">
        <v>155</v>
      </c>
      <c r="AW345" s="16" t="s">
        <v>33</v>
      </c>
      <c r="AX345" s="16" t="s">
        <v>85</v>
      </c>
      <c r="AY345" s="287" t="s">
        <v>148</v>
      </c>
    </row>
    <row r="346" s="2" customFormat="1" ht="33" customHeight="1">
      <c r="A346" s="39"/>
      <c r="B346" s="40"/>
      <c r="C346" s="288" t="s">
        <v>660</v>
      </c>
      <c r="D346" s="288" t="s">
        <v>363</v>
      </c>
      <c r="E346" s="289" t="s">
        <v>2055</v>
      </c>
      <c r="F346" s="290" t="s">
        <v>2056</v>
      </c>
      <c r="G346" s="291" t="s">
        <v>552</v>
      </c>
      <c r="H346" s="292">
        <v>137.36000000000001</v>
      </c>
      <c r="I346" s="293"/>
      <c r="J346" s="294">
        <f>ROUND(I346*H346,2)</f>
        <v>0</v>
      </c>
      <c r="K346" s="290" t="s">
        <v>1</v>
      </c>
      <c r="L346" s="295"/>
      <c r="M346" s="296" t="s">
        <v>1</v>
      </c>
      <c r="N346" s="297" t="s">
        <v>42</v>
      </c>
      <c r="O346" s="92"/>
      <c r="P346" s="236">
        <f>O346*H346</f>
        <v>0</v>
      </c>
      <c r="Q346" s="236">
        <v>0.048300000000000003</v>
      </c>
      <c r="R346" s="236">
        <f>Q346*H346</f>
        <v>6.6344880000000011</v>
      </c>
      <c r="S346" s="236">
        <v>0</v>
      </c>
      <c r="T346" s="237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8" t="s">
        <v>265</v>
      </c>
      <c r="AT346" s="238" t="s">
        <v>363</v>
      </c>
      <c r="AU346" s="238" t="s">
        <v>85</v>
      </c>
      <c r="AY346" s="18" t="s">
        <v>148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8" t="s">
        <v>85</v>
      </c>
      <c r="BK346" s="239">
        <f>ROUND(I346*H346,2)</f>
        <v>0</v>
      </c>
      <c r="BL346" s="18" t="s">
        <v>155</v>
      </c>
      <c r="BM346" s="238" t="s">
        <v>2057</v>
      </c>
    </row>
    <row r="347" s="14" customFormat="1">
      <c r="A347" s="14"/>
      <c r="B347" s="255"/>
      <c r="C347" s="256"/>
      <c r="D347" s="240" t="s">
        <v>159</v>
      </c>
      <c r="E347" s="257" t="s">
        <v>1</v>
      </c>
      <c r="F347" s="258" t="s">
        <v>2058</v>
      </c>
      <c r="G347" s="256"/>
      <c r="H347" s="259">
        <v>137.36000000000001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5" t="s">
        <v>159</v>
      </c>
      <c r="AU347" s="265" t="s">
        <v>85</v>
      </c>
      <c r="AV347" s="14" t="s">
        <v>87</v>
      </c>
      <c r="AW347" s="14" t="s">
        <v>33</v>
      </c>
      <c r="AX347" s="14" t="s">
        <v>77</v>
      </c>
      <c r="AY347" s="265" t="s">
        <v>148</v>
      </c>
    </row>
    <row r="348" s="16" customFormat="1">
      <c r="A348" s="16"/>
      <c r="B348" s="277"/>
      <c r="C348" s="278"/>
      <c r="D348" s="240" t="s">
        <v>159</v>
      </c>
      <c r="E348" s="279" t="s">
        <v>1</v>
      </c>
      <c r="F348" s="280" t="s">
        <v>185</v>
      </c>
      <c r="G348" s="278"/>
      <c r="H348" s="281">
        <v>137.36000000000001</v>
      </c>
      <c r="I348" s="282"/>
      <c r="J348" s="278"/>
      <c r="K348" s="278"/>
      <c r="L348" s="283"/>
      <c r="M348" s="284"/>
      <c r="N348" s="285"/>
      <c r="O348" s="285"/>
      <c r="P348" s="285"/>
      <c r="Q348" s="285"/>
      <c r="R348" s="285"/>
      <c r="S348" s="285"/>
      <c r="T348" s="28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287" t="s">
        <v>159</v>
      </c>
      <c r="AU348" s="287" t="s">
        <v>85</v>
      </c>
      <c r="AV348" s="16" t="s">
        <v>155</v>
      </c>
      <c r="AW348" s="16" t="s">
        <v>33</v>
      </c>
      <c r="AX348" s="16" t="s">
        <v>85</v>
      </c>
      <c r="AY348" s="287" t="s">
        <v>148</v>
      </c>
    </row>
    <row r="349" s="2" customFormat="1" ht="37.8" customHeight="1">
      <c r="A349" s="39"/>
      <c r="B349" s="40"/>
      <c r="C349" s="288" t="s">
        <v>666</v>
      </c>
      <c r="D349" s="288" t="s">
        <v>363</v>
      </c>
      <c r="E349" s="289" t="s">
        <v>2059</v>
      </c>
      <c r="F349" s="290" t="s">
        <v>2060</v>
      </c>
      <c r="G349" s="291" t="s">
        <v>552</v>
      </c>
      <c r="H349" s="292">
        <v>12.119999999999999</v>
      </c>
      <c r="I349" s="293"/>
      <c r="J349" s="294">
        <f>ROUND(I349*H349,2)</f>
        <v>0</v>
      </c>
      <c r="K349" s="290" t="s">
        <v>1</v>
      </c>
      <c r="L349" s="295"/>
      <c r="M349" s="296" t="s">
        <v>1</v>
      </c>
      <c r="N349" s="297" t="s">
        <v>42</v>
      </c>
      <c r="O349" s="92"/>
      <c r="P349" s="236">
        <f>O349*H349</f>
        <v>0</v>
      </c>
      <c r="Q349" s="236">
        <v>0.080000000000000002</v>
      </c>
      <c r="R349" s="236">
        <f>Q349*H349</f>
        <v>0.96959999999999991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265</v>
      </c>
      <c r="AT349" s="238" t="s">
        <v>363</v>
      </c>
      <c r="AU349" s="238" t="s">
        <v>85</v>
      </c>
      <c r="AY349" s="18" t="s">
        <v>148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85</v>
      </c>
      <c r="BK349" s="239">
        <f>ROUND(I349*H349,2)</f>
        <v>0</v>
      </c>
      <c r="BL349" s="18" t="s">
        <v>155</v>
      </c>
      <c r="BM349" s="238" t="s">
        <v>2061</v>
      </c>
    </row>
    <row r="350" s="14" customFormat="1">
      <c r="A350" s="14"/>
      <c r="B350" s="255"/>
      <c r="C350" s="256"/>
      <c r="D350" s="240" t="s">
        <v>159</v>
      </c>
      <c r="E350" s="257" t="s">
        <v>1</v>
      </c>
      <c r="F350" s="258" t="s">
        <v>2062</v>
      </c>
      <c r="G350" s="256"/>
      <c r="H350" s="259">
        <v>12.119999999999999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5" t="s">
        <v>159</v>
      </c>
      <c r="AU350" s="265" t="s">
        <v>85</v>
      </c>
      <c r="AV350" s="14" t="s">
        <v>87</v>
      </c>
      <c r="AW350" s="14" t="s">
        <v>33</v>
      </c>
      <c r="AX350" s="14" t="s">
        <v>77</v>
      </c>
      <c r="AY350" s="265" t="s">
        <v>148</v>
      </c>
    </row>
    <row r="351" s="16" customFormat="1">
      <c r="A351" s="16"/>
      <c r="B351" s="277"/>
      <c r="C351" s="278"/>
      <c r="D351" s="240" t="s">
        <v>159</v>
      </c>
      <c r="E351" s="279" t="s">
        <v>1</v>
      </c>
      <c r="F351" s="280" t="s">
        <v>185</v>
      </c>
      <c r="G351" s="278"/>
      <c r="H351" s="281">
        <v>12.119999999999999</v>
      </c>
      <c r="I351" s="282"/>
      <c r="J351" s="278"/>
      <c r="K351" s="278"/>
      <c r="L351" s="283"/>
      <c r="M351" s="284"/>
      <c r="N351" s="285"/>
      <c r="O351" s="285"/>
      <c r="P351" s="285"/>
      <c r="Q351" s="285"/>
      <c r="R351" s="285"/>
      <c r="S351" s="285"/>
      <c r="T351" s="28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T351" s="287" t="s">
        <v>159</v>
      </c>
      <c r="AU351" s="287" t="s">
        <v>85</v>
      </c>
      <c r="AV351" s="16" t="s">
        <v>155</v>
      </c>
      <c r="AW351" s="16" t="s">
        <v>33</v>
      </c>
      <c r="AX351" s="16" t="s">
        <v>85</v>
      </c>
      <c r="AY351" s="287" t="s">
        <v>148</v>
      </c>
    </row>
    <row r="352" s="2" customFormat="1" ht="37.8" customHeight="1">
      <c r="A352" s="39"/>
      <c r="B352" s="40"/>
      <c r="C352" s="288" t="s">
        <v>677</v>
      </c>
      <c r="D352" s="288" t="s">
        <v>363</v>
      </c>
      <c r="E352" s="289" t="s">
        <v>2063</v>
      </c>
      <c r="F352" s="290" t="s">
        <v>2064</v>
      </c>
      <c r="G352" s="291" t="s">
        <v>552</v>
      </c>
      <c r="H352" s="292">
        <v>12.119999999999999</v>
      </c>
      <c r="I352" s="293"/>
      <c r="J352" s="294">
        <f>ROUND(I352*H352,2)</f>
        <v>0</v>
      </c>
      <c r="K352" s="290" t="s">
        <v>1</v>
      </c>
      <c r="L352" s="295"/>
      <c r="M352" s="296" t="s">
        <v>1</v>
      </c>
      <c r="N352" s="297" t="s">
        <v>42</v>
      </c>
      <c r="O352" s="92"/>
      <c r="P352" s="236">
        <f>O352*H352</f>
        <v>0</v>
      </c>
      <c r="Q352" s="236">
        <v>0.080000000000000002</v>
      </c>
      <c r="R352" s="236">
        <f>Q352*H352</f>
        <v>0.96959999999999991</v>
      </c>
      <c r="S352" s="236">
        <v>0</v>
      </c>
      <c r="T352" s="237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8" t="s">
        <v>265</v>
      </c>
      <c r="AT352" s="238" t="s">
        <v>363</v>
      </c>
      <c r="AU352" s="238" t="s">
        <v>85</v>
      </c>
      <c r="AY352" s="18" t="s">
        <v>148</v>
      </c>
      <c r="BE352" s="239">
        <f>IF(N352="základní",J352,0)</f>
        <v>0</v>
      </c>
      <c r="BF352" s="239">
        <f>IF(N352="snížená",J352,0)</f>
        <v>0</v>
      </c>
      <c r="BG352" s="239">
        <f>IF(N352="zákl. přenesená",J352,0)</f>
        <v>0</v>
      </c>
      <c r="BH352" s="239">
        <f>IF(N352="sníž. přenesená",J352,0)</f>
        <v>0</v>
      </c>
      <c r="BI352" s="239">
        <f>IF(N352="nulová",J352,0)</f>
        <v>0</v>
      </c>
      <c r="BJ352" s="18" t="s">
        <v>85</v>
      </c>
      <c r="BK352" s="239">
        <f>ROUND(I352*H352,2)</f>
        <v>0</v>
      </c>
      <c r="BL352" s="18" t="s">
        <v>155</v>
      </c>
      <c r="BM352" s="238" t="s">
        <v>2065</v>
      </c>
    </row>
    <row r="353" s="14" customFormat="1">
      <c r="A353" s="14"/>
      <c r="B353" s="255"/>
      <c r="C353" s="256"/>
      <c r="D353" s="240" t="s">
        <v>159</v>
      </c>
      <c r="E353" s="257" t="s">
        <v>1</v>
      </c>
      <c r="F353" s="258" t="s">
        <v>2062</v>
      </c>
      <c r="G353" s="256"/>
      <c r="H353" s="259">
        <v>12.119999999999999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159</v>
      </c>
      <c r="AU353" s="265" t="s">
        <v>85</v>
      </c>
      <c r="AV353" s="14" t="s">
        <v>87</v>
      </c>
      <c r="AW353" s="14" t="s">
        <v>33</v>
      </c>
      <c r="AX353" s="14" t="s">
        <v>77</v>
      </c>
      <c r="AY353" s="265" t="s">
        <v>148</v>
      </c>
    </row>
    <row r="354" s="16" customFormat="1">
      <c r="A354" s="16"/>
      <c r="B354" s="277"/>
      <c r="C354" s="278"/>
      <c r="D354" s="240" t="s">
        <v>159</v>
      </c>
      <c r="E354" s="279" t="s">
        <v>1</v>
      </c>
      <c r="F354" s="280" t="s">
        <v>185</v>
      </c>
      <c r="G354" s="278"/>
      <c r="H354" s="281">
        <v>12.119999999999999</v>
      </c>
      <c r="I354" s="282"/>
      <c r="J354" s="278"/>
      <c r="K354" s="278"/>
      <c r="L354" s="283"/>
      <c r="M354" s="284"/>
      <c r="N354" s="285"/>
      <c r="O354" s="285"/>
      <c r="P354" s="285"/>
      <c r="Q354" s="285"/>
      <c r="R354" s="285"/>
      <c r="S354" s="285"/>
      <c r="T354" s="28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87" t="s">
        <v>159</v>
      </c>
      <c r="AU354" s="287" t="s">
        <v>85</v>
      </c>
      <c r="AV354" s="16" t="s">
        <v>155</v>
      </c>
      <c r="AW354" s="16" t="s">
        <v>33</v>
      </c>
      <c r="AX354" s="16" t="s">
        <v>85</v>
      </c>
      <c r="AY354" s="287" t="s">
        <v>148</v>
      </c>
    </row>
    <row r="355" s="2" customFormat="1" ht="24.15" customHeight="1">
      <c r="A355" s="39"/>
      <c r="B355" s="40"/>
      <c r="C355" s="227" t="s">
        <v>687</v>
      </c>
      <c r="D355" s="227" t="s">
        <v>150</v>
      </c>
      <c r="E355" s="228" t="s">
        <v>2066</v>
      </c>
      <c r="F355" s="229" t="s">
        <v>2067</v>
      </c>
      <c r="G355" s="230" t="s">
        <v>176</v>
      </c>
      <c r="H355" s="231">
        <v>31</v>
      </c>
      <c r="I355" s="232"/>
      <c r="J355" s="233">
        <f>ROUND(I355*H355,2)</f>
        <v>0</v>
      </c>
      <c r="K355" s="229" t="s">
        <v>154</v>
      </c>
      <c r="L355" s="45"/>
      <c r="M355" s="234" t="s">
        <v>1</v>
      </c>
      <c r="N355" s="235" t="s">
        <v>42</v>
      </c>
      <c r="O355" s="92"/>
      <c r="P355" s="236">
        <f>O355*H355</f>
        <v>0</v>
      </c>
      <c r="Q355" s="236">
        <v>0</v>
      </c>
      <c r="R355" s="236">
        <f>Q355*H355</f>
        <v>0</v>
      </c>
      <c r="S355" s="236">
        <v>0</v>
      </c>
      <c r="T355" s="237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8" t="s">
        <v>155</v>
      </c>
      <c r="AT355" s="238" t="s">
        <v>150</v>
      </c>
      <c r="AU355" s="238" t="s">
        <v>85</v>
      </c>
      <c r="AY355" s="18" t="s">
        <v>148</v>
      </c>
      <c r="BE355" s="239">
        <f>IF(N355="základní",J355,0)</f>
        <v>0</v>
      </c>
      <c r="BF355" s="239">
        <f>IF(N355="snížená",J355,0)</f>
        <v>0</v>
      </c>
      <c r="BG355" s="239">
        <f>IF(N355="zákl. přenesená",J355,0)</f>
        <v>0</v>
      </c>
      <c r="BH355" s="239">
        <f>IF(N355="sníž. přenesená",J355,0)</f>
        <v>0</v>
      </c>
      <c r="BI355" s="239">
        <f>IF(N355="nulová",J355,0)</f>
        <v>0</v>
      </c>
      <c r="BJ355" s="18" t="s">
        <v>85</v>
      </c>
      <c r="BK355" s="239">
        <f>ROUND(I355*H355,2)</f>
        <v>0</v>
      </c>
      <c r="BL355" s="18" t="s">
        <v>155</v>
      </c>
      <c r="BM355" s="238" t="s">
        <v>2068</v>
      </c>
    </row>
    <row r="356" s="2" customFormat="1" ht="24.15" customHeight="1">
      <c r="A356" s="39"/>
      <c r="B356" s="40"/>
      <c r="C356" s="227" t="s">
        <v>693</v>
      </c>
      <c r="D356" s="227" t="s">
        <v>150</v>
      </c>
      <c r="E356" s="228" t="s">
        <v>757</v>
      </c>
      <c r="F356" s="229" t="s">
        <v>1829</v>
      </c>
      <c r="G356" s="230" t="s">
        <v>176</v>
      </c>
      <c r="H356" s="231">
        <v>46</v>
      </c>
      <c r="I356" s="232"/>
      <c r="J356" s="233">
        <f>ROUND(I356*H356,2)</f>
        <v>0</v>
      </c>
      <c r="K356" s="229" t="s">
        <v>154</v>
      </c>
      <c r="L356" s="45"/>
      <c r="M356" s="234" t="s">
        <v>1</v>
      </c>
      <c r="N356" s="235" t="s">
        <v>42</v>
      </c>
      <c r="O356" s="92"/>
      <c r="P356" s="236">
        <f>O356*H356</f>
        <v>0</v>
      </c>
      <c r="Q356" s="236">
        <v>0</v>
      </c>
      <c r="R356" s="236">
        <f>Q356*H356</f>
        <v>0</v>
      </c>
      <c r="S356" s="236">
        <v>0</v>
      </c>
      <c r="T356" s="23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8" t="s">
        <v>155</v>
      </c>
      <c r="AT356" s="238" t="s">
        <v>150</v>
      </c>
      <c r="AU356" s="238" t="s">
        <v>85</v>
      </c>
      <c r="AY356" s="18" t="s">
        <v>148</v>
      </c>
      <c r="BE356" s="239">
        <f>IF(N356="základní",J356,0)</f>
        <v>0</v>
      </c>
      <c r="BF356" s="239">
        <f>IF(N356="snížená",J356,0)</f>
        <v>0</v>
      </c>
      <c r="BG356" s="239">
        <f>IF(N356="zákl. přenesená",J356,0)</f>
        <v>0</v>
      </c>
      <c r="BH356" s="239">
        <f>IF(N356="sníž. přenesená",J356,0)</f>
        <v>0</v>
      </c>
      <c r="BI356" s="239">
        <f>IF(N356="nulová",J356,0)</f>
        <v>0</v>
      </c>
      <c r="BJ356" s="18" t="s">
        <v>85</v>
      </c>
      <c r="BK356" s="239">
        <f>ROUND(I356*H356,2)</f>
        <v>0</v>
      </c>
      <c r="BL356" s="18" t="s">
        <v>155</v>
      </c>
      <c r="BM356" s="238" t="s">
        <v>2069</v>
      </c>
    </row>
    <row r="357" s="14" customFormat="1">
      <c r="A357" s="14"/>
      <c r="B357" s="255"/>
      <c r="C357" s="256"/>
      <c r="D357" s="240" t="s">
        <v>159</v>
      </c>
      <c r="E357" s="257" t="s">
        <v>1</v>
      </c>
      <c r="F357" s="258" t="s">
        <v>2070</v>
      </c>
      <c r="G357" s="256"/>
      <c r="H357" s="259">
        <v>46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159</v>
      </c>
      <c r="AU357" s="265" t="s">
        <v>85</v>
      </c>
      <c r="AV357" s="14" t="s">
        <v>87</v>
      </c>
      <c r="AW357" s="14" t="s">
        <v>33</v>
      </c>
      <c r="AX357" s="14" t="s">
        <v>77</v>
      </c>
      <c r="AY357" s="265" t="s">
        <v>148</v>
      </c>
    </row>
    <row r="358" s="16" customFormat="1">
      <c r="A358" s="16"/>
      <c r="B358" s="277"/>
      <c r="C358" s="278"/>
      <c r="D358" s="240" t="s">
        <v>159</v>
      </c>
      <c r="E358" s="279" t="s">
        <v>1</v>
      </c>
      <c r="F358" s="280" t="s">
        <v>185</v>
      </c>
      <c r="G358" s="278"/>
      <c r="H358" s="281">
        <v>46</v>
      </c>
      <c r="I358" s="282"/>
      <c r="J358" s="278"/>
      <c r="K358" s="278"/>
      <c r="L358" s="283"/>
      <c r="M358" s="284"/>
      <c r="N358" s="285"/>
      <c r="O358" s="285"/>
      <c r="P358" s="285"/>
      <c r="Q358" s="285"/>
      <c r="R358" s="285"/>
      <c r="S358" s="285"/>
      <c r="T358" s="28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87" t="s">
        <v>159</v>
      </c>
      <c r="AU358" s="287" t="s">
        <v>85</v>
      </c>
      <c r="AV358" s="16" t="s">
        <v>155</v>
      </c>
      <c r="AW358" s="16" t="s">
        <v>33</v>
      </c>
      <c r="AX358" s="16" t="s">
        <v>85</v>
      </c>
      <c r="AY358" s="287" t="s">
        <v>148</v>
      </c>
    </row>
    <row r="359" s="2" customFormat="1" ht="24.15" customHeight="1">
      <c r="A359" s="39"/>
      <c r="B359" s="40"/>
      <c r="C359" s="227" t="s">
        <v>699</v>
      </c>
      <c r="D359" s="227" t="s">
        <v>150</v>
      </c>
      <c r="E359" s="228" t="s">
        <v>2071</v>
      </c>
      <c r="F359" s="229" t="s">
        <v>2072</v>
      </c>
      <c r="G359" s="230" t="s">
        <v>552</v>
      </c>
      <c r="H359" s="231">
        <v>5</v>
      </c>
      <c r="I359" s="232"/>
      <c r="J359" s="233">
        <f>ROUND(I359*H359,2)</f>
        <v>0</v>
      </c>
      <c r="K359" s="229" t="s">
        <v>1</v>
      </c>
      <c r="L359" s="45"/>
      <c r="M359" s="234" t="s">
        <v>1</v>
      </c>
      <c r="N359" s="235" t="s">
        <v>42</v>
      </c>
      <c r="O359" s="92"/>
      <c r="P359" s="236">
        <f>O359*H359</f>
        <v>0</v>
      </c>
      <c r="Q359" s="236">
        <v>0.024500000000000001</v>
      </c>
      <c r="R359" s="236">
        <f>Q359*H359</f>
        <v>0.1225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155</v>
      </c>
      <c r="AT359" s="238" t="s">
        <v>150</v>
      </c>
      <c r="AU359" s="238" t="s">
        <v>85</v>
      </c>
      <c r="AY359" s="18" t="s">
        <v>148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85</v>
      </c>
      <c r="BK359" s="239">
        <f>ROUND(I359*H359,2)</f>
        <v>0</v>
      </c>
      <c r="BL359" s="18" t="s">
        <v>155</v>
      </c>
      <c r="BM359" s="238" t="s">
        <v>2073</v>
      </c>
    </row>
    <row r="360" s="2" customFormat="1" ht="76.35" customHeight="1">
      <c r="A360" s="39"/>
      <c r="B360" s="40"/>
      <c r="C360" s="227" t="s">
        <v>704</v>
      </c>
      <c r="D360" s="227" t="s">
        <v>150</v>
      </c>
      <c r="E360" s="228" t="s">
        <v>2074</v>
      </c>
      <c r="F360" s="229" t="s">
        <v>2075</v>
      </c>
      <c r="G360" s="230" t="s">
        <v>176</v>
      </c>
      <c r="H360" s="231">
        <v>13</v>
      </c>
      <c r="I360" s="232"/>
      <c r="J360" s="233">
        <f>ROUND(I360*H360,2)</f>
        <v>0</v>
      </c>
      <c r="K360" s="229" t="s">
        <v>1</v>
      </c>
      <c r="L360" s="45"/>
      <c r="M360" s="234" t="s">
        <v>1</v>
      </c>
      <c r="N360" s="235" t="s">
        <v>42</v>
      </c>
      <c r="O360" s="92"/>
      <c r="P360" s="236">
        <f>O360*H360</f>
        <v>0</v>
      </c>
      <c r="Q360" s="236">
        <v>0.050500000000000003</v>
      </c>
      <c r="R360" s="236">
        <f>Q360*H360</f>
        <v>0.65650000000000008</v>
      </c>
      <c r="S360" s="236">
        <v>0</v>
      </c>
      <c r="T360" s="23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8" t="s">
        <v>155</v>
      </c>
      <c r="AT360" s="238" t="s">
        <v>150</v>
      </c>
      <c r="AU360" s="238" t="s">
        <v>85</v>
      </c>
      <c r="AY360" s="18" t="s">
        <v>148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8" t="s">
        <v>85</v>
      </c>
      <c r="BK360" s="239">
        <f>ROUND(I360*H360,2)</f>
        <v>0</v>
      </c>
      <c r="BL360" s="18" t="s">
        <v>155</v>
      </c>
      <c r="BM360" s="238" t="s">
        <v>2076</v>
      </c>
    </row>
    <row r="361" s="2" customFormat="1">
      <c r="A361" s="39"/>
      <c r="B361" s="40"/>
      <c r="C361" s="41"/>
      <c r="D361" s="240" t="s">
        <v>157</v>
      </c>
      <c r="E361" s="41"/>
      <c r="F361" s="241" t="s">
        <v>2077</v>
      </c>
      <c r="G361" s="41"/>
      <c r="H361" s="41"/>
      <c r="I361" s="242"/>
      <c r="J361" s="41"/>
      <c r="K361" s="41"/>
      <c r="L361" s="45"/>
      <c r="M361" s="243"/>
      <c r="N361" s="244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157</v>
      </c>
      <c r="AU361" s="18" t="s">
        <v>85</v>
      </c>
    </row>
    <row r="362" s="12" customFormat="1" ht="25.92" customHeight="1">
      <c r="A362" s="12"/>
      <c r="B362" s="211"/>
      <c r="C362" s="212"/>
      <c r="D362" s="213" t="s">
        <v>76</v>
      </c>
      <c r="E362" s="214" t="s">
        <v>1222</v>
      </c>
      <c r="F362" s="214" t="s">
        <v>2078</v>
      </c>
      <c r="G362" s="212"/>
      <c r="H362" s="212"/>
      <c r="I362" s="215"/>
      <c r="J362" s="216">
        <f>BK362</f>
        <v>0</v>
      </c>
      <c r="K362" s="212"/>
      <c r="L362" s="217"/>
      <c r="M362" s="218"/>
      <c r="N362" s="219"/>
      <c r="O362" s="219"/>
      <c r="P362" s="220">
        <f>P363</f>
        <v>0</v>
      </c>
      <c r="Q362" s="219"/>
      <c r="R362" s="220">
        <f>R363</f>
        <v>0</v>
      </c>
      <c r="S362" s="219"/>
      <c r="T362" s="221">
        <f>T363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2" t="s">
        <v>85</v>
      </c>
      <c r="AT362" s="223" t="s">
        <v>76</v>
      </c>
      <c r="AU362" s="223" t="s">
        <v>77</v>
      </c>
      <c r="AY362" s="222" t="s">
        <v>148</v>
      </c>
      <c r="BK362" s="224">
        <f>BK363</f>
        <v>0</v>
      </c>
    </row>
    <row r="363" s="2" customFormat="1" ht="24.15" customHeight="1">
      <c r="A363" s="39"/>
      <c r="B363" s="40"/>
      <c r="C363" s="227" t="s">
        <v>709</v>
      </c>
      <c r="D363" s="227" t="s">
        <v>150</v>
      </c>
      <c r="E363" s="228" t="s">
        <v>2079</v>
      </c>
      <c r="F363" s="229" t="s">
        <v>2080</v>
      </c>
      <c r="G363" s="230" t="s">
        <v>315</v>
      </c>
      <c r="H363" s="231">
        <v>597.53499999999997</v>
      </c>
      <c r="I363" s="232"/>
      <c r="J363" s="233">
        <f>ROUND(I363*H363,2)</f>
        <v>0</v>
      </c>
      <c r="K363" s="229" t="s">
        <v>154</v>
      </c>
      <c r="L363" s="45"/>
      <c r="M363" s="234" t="s">
        <v>1</v>
      </c>
      <c r="N363" s="235" t="s">
        <v>42</v>
      </c>
      <c r="O363" s="92"/>
      <c r="P363" s="236">
        <f>O363*H363</f>
        <v>0</v>
      </c>
      <c r="Q363" s="236">
        <v>0</v>
      </c>
      <c r="R363" s="236">
        <f>Q363*H363</f>
        <v>0</v>
      </c>
      <c r="S363" s="236">
        <v>0</v>
      </c>
      <c r="T363" s="237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8" t="s">
        <v>155</v>
      </c>
      <c r="AT363" s="238" t="s">
        <v>150</v>
      </c>
      <c r="AU363" s="238" t="s">
        <v>85</v>
      </c>
      <c r="AY363" s="18" t="s">
        <v>148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8" t="s">
        <v>85</v>
      </c>
      <c r="BK363" s="239">
        <f>ROUND(I363*H363,2)</f>
        <v>0</v>
      </c>
      <c r="BL363" s="18" t="s">
        <v>155</v>
      </c>
      <c r="BM363" s="238" t="s">
        <v>2081</v>
      </c>
    </row>
    <row r="364" s="12" customFormat="1" ht="25.92" customHeight="1">
      <c r="A364" s="12"/>
      <c r="B364" s="211"/>
      <c r="C364" s="212"/>
      <c r="D364" s="213" t="s">
        <v>76</v>
      </c>
      <c r="E364" s="214" t="s">
        <v>2082</v>
      </c>
      <c r="F364" s="214" t="s">
        <v>2083</v>
      </c>
      <c r="G364" s="212"/>
      <c r="H364" s="212"/>
      <c r="I364" s="215"/>
      <c r="J364" s="216">
        <f>BK364</f>
        <v>0</v>
      </c>
      <c r="K364" s="212"/>
      <c r="L364" s="217"/>
      <c r="M364" s="218"/>
      <c r="N364" s="219"/>
      <c r="O364" s="219"/>
      <c r="P364" s="220">
        <f>SUM(P365:P377)</f>
        <v>0</v>
      </c>
      <c r="Q364" s="219"/>
      <c r="R364" s="220">
        <f>SUM(R365:R377)</f>
        <v>0.51207999999999998</v>
      </c>
      <c r="S364" s="219"/>
      <c r="T364" s="221">
        <f>SUM(T365:T377)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22" t="s">
        <v>85</v>
      </c>
      <c r="AT364" s="223" t="s">
        <v>76</v>
      </c>
      <c r="AU364" s="223" t="s">
        <v>77</v>
      </c>
      <c r="AY364" s="222" t="s">
        <v>148</v>
      </c>
      <c r="BK364" s="224">
        <f>SUM(BK365:BK377)</f>
        <v>0</v>
      </c>
    </row>
    <row r="365" s="2" customFormat="1" ht="37.8" customHeight="1">
      <c r="A365" s="39"/>
      <c r="B365" s="40"/>
      <c r="C365" s="227" t="s">
        <v>714</v>
      </c>
      <c r="D365" s="227" t="s">
        <v>150</v>
      </c>
      <c r="E365" s="228" t="s">
        <v>1854</v>
      </c>
      <c r="F365" s="229" t="s">
        <v>1855</v>
      </c>
      <c r="G365" s="230" t="s">
        <v>204</v>
      </c>
      <c r="H365" s="231">
        <v>138.40000000000001</v>
      </c>
      <c r="I365" s="232"/>
      <c r="J365" s="233">
        <f>ROUND(I365*H365,2)</f>
        <v>0</v>
      </c>
      <c r="K365" s="229" t="s">
        <v>154</v>
      </c>
      <c r="L365" s="45"/>
      <c r="M365" s="234" t="s">
        <v>1</v>
      </c>
      <c r="N365" s="235" t="s">
        <v>42</v>
      </c>
      <c r="O365" s="92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8" t="s">
        <v>155</v>
      </c>
      <c r="AT365" s="238" t="s">
        <v>150</v>
      </c>
      <c r="AU365" s="238" t="s">
        <v>85</v>
      </c>
      <c r="AY365" s="18" t="s">
        <v>148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8" t="s">
        <v>85</v>
      </c>
      <c r="BK365" s="239">
        <f>ROUND(I365*H365,2)</f>
        <v>0</v>
      </c>
      <c r="BL365" s="18" t="s">
        <v>155</v>
      </c>
      <c r="BM365" s="238" t="s">
        <v>2084</v>
      </c>
    </row>
    <row r="366" s="2" customFormat="1" ht="37.8" customHeight="1">
      <c r="A366" s="39"/>
      <c r="B366" s="40"/>
      <c r="C366" s="227" t="s">
        <v>718</v>
      </c>
      <c r="D366" s="227" t="s">
        <v>150</v>
      </c>
      <c r="E366" s="228" t="s">
        <v>293</v>
      </c>
      <c r="F366" s="229" t="s">
        <v>294</v>
      </c>
      <c r="G366" s="230" t="s">
        <v>204</v>
      </c>
      <c r="H366" s="231">
        <v>138.40000000000001</v>
      </c>
      <c r="I366" s="232"/>
      <c r="J366" s="233">
        <f>ROUND(I366*H366,2)</f>
        <v>0</v>
      </c>
      <c r="K366" s="229" t="s">
        <v>154</v>
      </c>
      <c r="L366" s="45"/>
      <c r="M366" s="234" t="s">
        <v>1</v>
      </c>
      <c r="N366" s="235" t="s">
        <v>42</v>
      </c>
      <c r="O366" s="92"/>
      <c r="P366" s="236">
        <f>O366*H366</f>
        <v>0</v>
      </c>
      <c r="Q366" s="236">
        <v>0</v>
      </c>
      <c r="R366" s="236">
        <f>Q366*H366</f>
        <v>0</v>
      </c>
      <c r="S366" s="236">
        <v>0</v>
      </c>
      <c r="T366" s="23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8" t="s">
        <v>155</v>
      </c>
      <c r="AT366" s="238" t="s">
        <v>150</v>
      </c>
      <c r="AU366" s="238" t="s">
        <v>85</v>
      </c>
      <c r="AY366" s="18" t="s">
        <v>148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8" t="s">
        <v>85</v>
      </c>
      <c r="BK366" s="239">
        <f>ROUND(I366*H366,2)</f>
        <v>0</v>
      </c>
      <c r="BL366" s="18" t="s">
        <v>155</v>
      </c>
      <c r="BM366" s="238" t="s">
        <v>2085</v>
      </c>
    </row>
    <row r="367" s="2" customFormat="1" ht="37.8" customHeight="1">
      <c r="A367" s="39"/>
      <c r="B367" s="40"/>
      <c r="C367" s="227" t="s">
        <v>722</v>
      </c>
      <c r="D367" s="227" t="s">
        <v>150</v>
      </c>
      <c r="E367" s="228" t="s">
        <v>298</v>
      </c>
      <c r="F367" s="229" t="s">
        <v>299</v>
      </c>
      <c r="G367" s="230" t="s">
        <v>204</v>
      </c>
      <c r="H367" s="231">
        <v>276.80000000000001</v>
      </c>
      <c r="I367" s="232"/>
      <c r="J367" s="233">
        <f>ROUND(I367*H367,2)</f>
        <v>0</v>
      </c>
      <c r="K367" s="229" t="s">
        <v>154</v>
      </c>
      <c r="L367" s="45"/>
      <c r="M367" s="234" t="s">
        <v>1</v>
      </c>
      <c r="N367" s="235" t="s">
        <v>42</v>
      </c>
      <c r="O367" s="92"/>
      <c r="P367" s="236">
        <f>O367*H367</f>
        <v>0</v>
      </c>
      <c r="Q367" s="236">
        <v>0</v>
      </c>
      <c r="R367" s="236">
        <f>Q367*H367</f>
        <v>0</v>
      </c>
      <c r="S367" s="236">
        <v>0</v>
      </c>
      <c r="T367" s="237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8" t="s">
        <v>155</v>
      </c>
      <c r="AT367" s="238" t="s">
        <v>150</v>
      </c>
      <c r="AU367" s="238" t="s">
        <v>85</v>
      </c>
      <c r="AY367" s="18" t="s">
        <v>148</v>
      </c>
      <c r="BE367" s="239">
        <f>IF(N367="základní",J367,0)</f>
        <v>0</v>
      </c>
      <c r="BF367" s="239">
        <f>IF(N367="snížená",J367,0)</f>
        <v>0</v>
      </c>
      <c r="BG367" s="239">
        <f>IF(N367="zákl. přenesená",J367,0)</f>
        <v>0</v>
      </c>
      <c r="BH367" s="239">
        <f>IF(N367="sníž. přenesená",J367,0)</f>
        <v>0</v>
      </c>
      <c r="BI367" s="239">
        <f>IF(N367="nulová",J367,0)</f>
        <v>0</v>
      </c>
      <c r="BJ367" s="18" t="s">
        <v>85</v>
      </c>
      <c r="BK367" s="239">
        <f>ROUND(I367*H367,2)</f>
        <v>0</v>
      </c>
      <c r="BL367" s="18" t="s">
        <v>155</v>
      </c>
      <c r="BM367" s="238" t="s">
        <v>2086</v>
      </c>
    </row>
    <row r="368" s="14" customFormat="1">
      <c r="A368" s="14"/>
      <c r="B368" s="255"/>
      <c r="C368" s="256"/>
      <c r="D368" s="240" t="s">
        <v>159</v>
      </c>
      <c r="E368" s="256"/>
      <c r="F368" s="258" t="s">
        <v>2087</v>
      </c>
      <c r="G368" s="256"/>
      <c r="H368" s="259">
        <v>276.80000000000001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5" t="s">
        <v>159</v>
      </c>
      <c r="AU368" s="265" t="s">
        <v>85</v>
      </c>
      <c r="AV368" s="14" t="s">
        <v>87</v>
      </c>
      <c r="AW368" s="14" t="s">
        <v>4</v>
      </c>
      <c r="AX368" s="14" t="s">
        <v>85</v>
      </c>
      <c r="AY368" s="265" t="s">
        <v>148</v>
      </c>
    </row>
    <row r="369" s="2" customFormat="1" ht="33" customHeight="1">
      <c r="A369" s="39"/>
      <c r="B369" s="40"/>
      <c r="C369" s="227" t="s">
        <v>727</v>
      </c>
      <c r="D369" s="227" t="s">
        <v>150</v>
      </c>
      <c r="E369" s="228" t="s">
        <v>313</v>
      </c>
      <c r="F369" s="229" t="s">
        <v>314</v>
      </c>
      <c r="G369" s="230" t="s">
        <v>315</v>
      </c>
      <c r="H369" s="231">
        <v>138.40000000000001</v>
      </c>
      <c r="I369" s="232"/>
      <c r="J369" s="233">
        <f>ROUND(I369*H369,2)</f>
        <v>0</v>
      </c>
      <c r="K369" s="229" t="s">
        <v>154</v>
      </c>
      <c r="L369" s="45"/>
      <c r="M369" s="234" t="s">
        <v>1</v>
      </c>
      <c r="N369" s="235" t="s">
        <v>42</v>
      </c>
      <c r="O369" s="92"/>
      <c r="P369" s="236">
        <f>O369*H369</f>
        <v>0</v>
      </c>
      <c r="Q369" s="236">
        <v>0</v>
      </c>
      <c r="R369" s="236">
        <f>Q369*H369</f>
        <v>0</v>
      </c>
      <c r="S369" s="236">
        <v>0</v>
      </c>
      <c r="T369" s="237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8" t="s">
        <v>155</v>
      </c>
      <c r="AT369" s="238" t="s">
        <v>150</v>
      </c>
      <c r="AU369" s="238" t="s">
        <v>85</v>
      </c>
      <c r="AY369" s="18" t="s">
        <v>148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8" t="s">
        <v>85</v>
      </c>
      <c r="BK369" s="239">
        <f>ROUND(I369*H369,2)</f>
        <v>0</v>
      </c>
      <c r="BL369" s="18" t="s">
        <v>155</v>
      </c>
      <c r="BM369" s="238" t="s">
        <v>2088</v>
      </c>
    </row>
    <row r="370" s="2" customFormat="1" ht="24.15" customHeight="1">
      <c r="A370" s="39"/>
      <c r="B370" s="40"/>
      <c r="C370" s="227" t="s">
        <v>731</v>
      </c>
      <c r="D370" s="227" t="s">
        <v>150</v>
      </c>
      <c r="E370" s="228" t="s">
        <v>2089</v>
      </c>
      <c r="F370" s="229" t="s">
        <v>2090</v>
      </c>
      <c r="G370" s="230" t="s">
        <v>273</v>
      </c>
      <c r="H370" s="231">
        <v>692</v>
      </c>
      <c r="I370" s="232"/>
      <c r="J370" s="233">
        <f>ROUND(I370*H370,2)</f>
        <v>0</v>
      </c>
      <c r="K370" s="229" t="s">
        <v>154</v>
      </c>
      <c r="L370" s="45"/>
      <c r="M370" s="234" t="s">
        <v>1</v>
      </c>
      <c r="N370" s="235" t="s">
        <v>42</v>
      </c>
      <c r="O370" s="92"/>
      <c r="P370" s="236">
        <f>O370*H370</f>
        <v>0</v>
      </c>
      <c r="Q370" s="236">
        <v>0.00013999999999999999</v>
      </c>
      <c r="R370" s="236">
        <f>Q370*H370</f>
        <v>0.096879999999999994</v>
      </c>
      <c r="S370" s="236">
        <v>0</v>
      </c>
      <c r="T370" s="23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8" t="s">
        <v>155</v>
      </c>
      <c r="AT370" s="238" t="s">
        <v>150</v>
      </c>
      <c r="AU370" s="238" t="s">
        <v>85</v>
      </c>
      <c r="AY370" s="18" t="s">
        <v>148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8" t="s">
        <v>85</v>
      </c>
      <c r="BK370" s="239">
        <f>ROUND(I370*H370,2)</f>
        <v>0</v>
      </c>
      <c r="BL370" s="18" t="s">
        <v>155</v>
      </c>
      <c r="BM370" s="238" t="s">
        <v>2091</v>
      </c>
    </row>
    <row r="371" s="2" customFormat="1" ht="49.05" customHeight="1">
      <c r="A371" s="39"/>
      <c r="B371" s="40"/>
      <c r="C371" s="288" t="s">
        <v>736</v>
      </c>
      <c r="D371" s="288" t="s">
        <v>363</v>
      </c>
      <c r="E371" s="289" t="s">
        <v>2092</v>
      </c>
      <c r="F371" s="290" t="s">
        <v>2093</v>
      </c>
      <c r="G371" s="291" t="s">
        <v>273</v>
      </c>
      <c r="H371" s="292">
        <v>830.39999999999998</v>
      </c>
      <c r="I371" s="293"/>
      <c r="J371" s="294">
        <f>ROUND(I371*H371,2)</f>
        <v>0</v>
      </c>
      <c r="K371" s="290" t="s">
        <v>1</v>
      </c>
      <c r="L371" s="295"/>
      <c r="M371" s="296" t="s">
        <v>1</v>
      </c>
      <c r="N371" s="297" t="s">
        <v>42</v>
      </c>
      <c r="O371" s="92"/>
      <c r="P371" s="236">
        <f>O371*H371</f>
        <v>0</v>
      </c>
      <c r="Q371" s="236">
        <v>0.00050000000000000001</v>
      </c>
      <c r="R371" s="236">
        <f>Q371*H371</f>
        <v>0.41520000000000001</v>
      </c>
      <c r="S371" s="236">
        <v>0</v>
      </c>
      <c r="T371" s="23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8" t="s">
        <v>265</v>
      </c>
      <c r="AT371" s="238" t="s">
        <v>363</v>
      </c>
      <c r="AU371" s="238" t="s">
        <v>85</v>
      </c>
      <c r="AY371" s="18" t="s">
        <v>148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8" t="s">
        <v>85</v>
      </c>
      <c r="BK371" s="239">
        <f>ROUND(I371*H371,2)</f>
        <v>0</v>
      </c>
      <c r="BL371" s="18" t="s">
        <v>155</v>
      </c>
      <c r="BM371" s="238" t="s">
        <v>2094</v>
      </c>
    </row>
    <row r="372" s="14" customFormat="1">
      <c r="A372" s="14"/>
      <c r="B372" s="255"/>
      <c r="C372" s="256"/>
      <c r="D372" s="240" t="s">
        <v>159</v>
      </c>
      <c r="E372" s="257" t="s">
        <v>1</v>
      </c>
      <c r="F372" s="258" t="s">
        <v>2095</v>
      </c>
      <c r="G372" s="256"/>
      <c r="H372" s="259">
        <v>830.39999999999998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5" t="s">
        <v>159</v>
      </c>
      <c r="AU372" s="265" t="s">
        <v>85</v>
      </c>
      <c r="AV372" s="14" t="s">
        <v>87</v>
      </c>
      <c r="AW372" s="14" t="s">
        <v>33</v>
      </c>
      <c r="AX372" s="14" t="s">
        <v>77</v>
      </c>
      <c r="AY372" s="265" t="s">
        <v>148</v>
      </c>
    </row>
    <row r="373" s="16" customFormat="1">
      <c r="A373" s="16"/>
      <c r="B373" s="277"/>
      <c r="C373" s="278"/>
      <c r="D373" s="240" t="s">
        <v>159</v>
      </c>
      <c r="E373" s="279" t="s">
        <v>1</v>
      </c>
      <c r="F373" s="280" t="s">
        <v>185</v>
      </c>
      <c r="G373" s="278"/>
      <c r="H373" s="281">
        <v>830.39999999999998</v>
      </c>
      <c r="I373" s="282"/>
      <c r="J373" s="278"/>
      <c r="K373" s="278"/>
      <c r="L373" s="283"/>
      <c r="M373" s="284"/>
      <c r="N373" s="285"/>
      <c r="O373" s="285"/>
      <c r="P373" s="285"/>
      <c r="Q373" s="285"/>
      <c r="R373" s="285"/>
      <c r="S373" s="285"/>
      <c r="T373" s="28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87" t="s">
        <v>159</v>
      </c>
      <c r="AU373" s="287" t="s">
        <v>85</v>
      </c>
      <c r="AV373" s="16" t="s">
        <v>155</v>
      </c>
      <c r="AW373" s="16" t="s">
        <v>33</v>
      </c>
      <c r="AX373" s="16" t="s">
        <v>85</v>
      </c>
      <c r="AY373" s="287" t="s">
        <v>148</v>
      </c>
    </row>
    <row r="374" s="2" customFormat="1" ht="24.15" customHeight="1">
      <c r="A374" s="39"/>
      <c r="B374" s="40"/>
      <c r="C374" s="227" t="s">
        <v>742</v>
      </c>
      <c r="D374" s="227" t="s">
        <v>150</v>
      </c>
      <c r="E374" s="228" t="s">
        <v>479</v>
      </c>
      <c r="F374" s="229" t="s">
        <v>480</v>
      </c>
      <c r="G374" s="230" t="s">
        <v>273</v>
      </c>
      <c r="H374" s="231">
        <v>657</v>
      </c>
      <c r="I374" s="232"/>
      <c r="J374" s="233">
        <f>ROUND(I374*H374,2)</f>
        <v>0</v>
      </c>
      <c r="K374" s="229" t="s">
        <v>154</v>
      </c>
      <c r="L374" s="45"/>
      <c r="M374" s="234" t="s">
        <v>1</v>
      </c>
      <c r="N374" s="235" t="s">
        <v>42</v>
      </c>
      <c r="O374" s="92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8" t="s">
        <v>155</v>
      </c>
      <c r="AT374" s="238" t="s">
        <v>150</v>
      </c>
      <c r="AU374" s="238" t="s">
        <v>85</v>
      </c>
      <c r="AY374" s="18" t="s">
        <v>148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8" t="s">
        <v>85</v>
      </c>
      <c r="BK374" s="239">
        <f>ROUND(I374*H374,2)</f>
        <v>0</v>
      </c>
      <c r="BL374" s="18" t="s">
        <v>155</v>
      </c>
      <c r="BM374" s="238" t="s">
        <v>2096</v>
      </c>
    </row>
    <row r="375" s="13" customFormat="1">
      <c r="A375" s="13"/>
      <c r="B375" s="245"/>
      <c r="C375" s="246"/>
      <c r="D375" s="240" t="s">
        <v>159</v>
      </c>
      <c r="E375" s="247" t="s">
        <v>1</v>
      </c>
      <c r="F375" s="248" t="s">
        <v>2097</v>
      </c>
      <c r="G375" s="246"/>
      <c r="H375" s="247" t="s">
        <v>1</v>
      </c>
      <c r="I375" s="249"/>
      <c r="J375" s="246"/>
      <c r="K375" s="246"/>
      <c r="L375" s="250"/>
      <c r="M375" s="251"/>
      <c r="N375" s="252"/>
      <c r="O375" s="252"/>
      <c r="P375" s="252"/>
      <c r="Q375" s="252"/>
      <c r="R375" s="252"/>
      <c r="S375" s="252"/>
      <c r="T375" s="25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4" t="s">
        <v>159</v>
      </c>
      <c r="AU375" s="254" t="s">
        <v>85</v>
      </c>
      <c r="AV375" s="13" t="s">
        <v>85</v>
      </c>
      <c r="AW375" s="13" t="s">
        <v>33</v>
      </c>
      <c r="AX375" s="13" t="s">
        <v>77</v>
      </c>
      <c r="AY375" s="254" t="s">
        <v>148</v>
      </c>
    </row>
    <row r="376" s="14" customFormat="1">
      <c r="A376" s="14"/>
      <c r="B376" s="255"/>
      <c r="C376" s="256"/>
      <c r="D376" s="240" t="s">
        <v>159</v>
      </c>
      <c r="E376" s="257" t="s">
        <v>1</v>
      </c>
      <c r="F376" s="258" t="s">
        <v>2098</v>
      </c>
      <c r="G376" s="256"/>
      <c r="H376" s="259">
        <v>657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159</v>
      </c>
      <c r="AU376" s="265" t="s">
        <v>85</v>
      </c>
      <c r="AV376" s="14" t="s">
        <v>87</v>
      </c>
      <c r="AW376" s="14" t="s">
        <v>33</v>
      </c>
      <c r="AX376" s="14" t="s">
        <v>77</v>
      </c>
      <c r="AY376" s="265" t="s">
        <v>148</v>
      </c>
    </row>
    <row r="377" s="16" customFormat="1">
      <c r="A377" s="16"/>
      <c r="B377" s="277"/>
      <c r="C377" s="278"/>
      <c r="D377" s="240" t="s">
        <v>159</v>
      </c>
      <c r="E377" s="279" t="s">
        <v>1</v>
      </c>
      <c r="F377" s="280" t="s">
        <v>185</v>
      </c>
      <c r="G377" s="278"/>
      <c r="H377" s="281">
        <v>657</v>
      </c>
      <c r="I377" s="282"/>
      <c r="J377" s="278"/>
      <c r="K377" s="278"/>
      <c r="L377" s="283"/>
      <c r="M377" s="284"/>
      <c r="N377" s="285"/>
      <c r="O377" s="285"/>
      <c r="P377" s="285"/>
      <c r="Q377" s="285"/>
      <c r="R377" s="285"/>
      <c r="S377" s="285"/>
      <c r="T377" s="28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87" t="s">
        <v>159</v>
      </c>
      <c r="AU377" s="287" t="s">
        <v>85</v>
      </c>
      <c r="AV377" s="16" t="s">
        <v>155</v>
      </c>
      <c r="AW377" s="16" t="s">
        <v>33</v>
      </c>
      <c r="AX377" s="16" t="s">
        <v>85</v>
      </c>
      <c r="AY377" s="287" t="s">
        <v>148</v>
      </c>
    </row>
    <row r="378" s="12" customFormat="1" ht="25.92" customHeight="1">
      <c r="A378" s="12"/>
      <c r="B378" s="211"/>
      <c r="C378" s="212"/>
      <c r="D378" s="213" t="s">
        <v>76</v>
      </c>
      <c r="E378" s="214" t="s">
        <v>2099</v>
      </c>
      <c r="F378" s="214" t="s">
        <v>2100</v>
      </c>
      <c r="G378" s="212"/>
      <c r="H378" s="212"/>
      <c r="I378" s="215"/>
      <c r="J378" s="216">
        <f>BK378</f>
        <v>0</v>
      </c>
      <c r="K378" s="212"/>
      <c r="L378" s="217"/>
      <c r="M378" s="218"/>
      <c r="N378" s="219"/>
      <c r="O378" s="219"/>
      <c r="P378" s="220">
        <f>SUM(P379:P381)</f>
        <v>0</v>
      </c>
      <c r="Q378" s="219"/>
      <c r="R378" s="220">
        <f>SUM(R379:R381)</f>
        <v>1.3779999999999999</v>
      </c>
      <c r="S378" s="219"/>
      <c r="T378" s="221">
        <f>SUM(T379:T381)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22" t="s">
        <v>87</v>
      </c>
      <c r="AT378" s="223" t="s">
        <v>76</v>
      </c>
      <c r="AU378" s="223" t="s">
        <v>77</v>
      </c>
      <c r="AY378" s="222" t="s">
        <v>148</v>
      </c>
      <c r="BK378" s="224">
        <f>SUM(BK379:BK381)</f>
        <v>0</v>
      </c>
    </row>
    <row r="379" s="2" customFormat="1" ht="33" customHeight="1">
      <c r="A379" s="39"/>
      <c r="B379" s="40"/>
      <c r="C379" s="227" t="s">
        <v>746</v>
      </c>
      <c r="D379" s="227" t="s">
        <v>150</v>
      </c>
      <c r="E379" s="228" t="s">
        <v>2101</v>
      </c>
      <c r="F379" s="229" t="s">
        <v>2102</v>
      </c>
      <c r="G379" s="230" t="s">
        <v>273</v>
      </c>
      <c r="H379" s="231">
        <v>212</v>
      </c>
      <c r="I379" s="232"/>
      <c r="J379" s="233">
        <f>ROUND(I379*H379,2)</f>
        <v>0</v>
      </c>
      <c r="K379" s="229" t="s">
        <v>1</v>
      </c>
      <c r="L379" s="45"/>
      <c r="M379" s="234" t="s">
        <v>1</v>
      </c>
      <c r="N379" s="235" t="s">
        <v>42</v>
      </c>
      <c r="O379" s="92"/>
      <c r="P379" s="236">
        <f>O379*H379</f>
        <v>0</v>
      </c>
      <c r="Q379" s="236">
        <v>0.0064999999999999997</v>
      </c>
      <c r="R379" s="236">
        <f>Q379*H379</f>
        <v>1.3779999999999999</v>
      </c>
      <c r="S379" s="236">
        <v>0</v>
      </c>
      <c r="T379" s="237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8" t="s">
        <v>320</v>
      </c>
      <c r="AT379" s="238" t="s">
        <v>150</v>
      </c>
      <c r="AU379" s="238" t="s">
        <v>85</v>
      </c>
      <c r="AY379" s="18" t="s">
        <v>148</v>
      </c>
      <c r="BE379" s="239">
        <f>IF(N379="základní",J379,0)</f>
        <v>0</v>
      </c>
      <c r="BF379" s="239">
        <f>IF(N379="snížená",J379,0)</f>
        <v>0</v>
      </c>
      <c r="BG379" s="239">
        <f>IF(N379="zákl. přenesená",J379,0)</f>
        <v>0</v>
      </c>
      <c r="BH379" s="239">
        <f>IF(N379="sníž. přenesená",J379,0)</f>
        <v>0</v>
      </c>
      <c r="BI379" s="239">
        <f>IF(N379="nulová",J379,0)</f>
        <v>0</v>
      </c>
      <c r="BJ379" s="18" t="s">
        <v>85</v>
      </c>
      <c r="BK379" s="239">
        <f>ROUND(I379*H379,2)</f>
        <v>0</v>
      </c>
      <c r="BL379" s="18" t="s">
        <v>320</v>
      </c>
      <c r="BM379" s="238" t="s">
        <v>2103</v>
      </c>
    </row>
    <row r="380" s="2" customFormat="1">
      <c r="A380" s="39"/>
      <c r="B380" s="40"/>
      <c r="C380" s="41"/>
      <c r="D380" s="240" t="s">
        <v>157</v>
      </c>
      <c r="E380" s="41"/>
      <c r="F380" s="241" t="s">
        <v>2104</v>
      </c>
      <c r="G380" s="41"/>
      <c r="H380" s="41"/>
      <c r="I380" s="242"/>
      <c r="J380" s="41"/>
      <c r="K380" s="41"/>
      <c r="L380" s="45"/>
      <c r="M380" s="243"/>
      <c r="N380" s="244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157</v>
      </c>
      <c r="AU380" s="18" t="s">
        <v>85</v>
      </c>
    </row>
    <row r="381" s="2" customFormat="1" ht="24.15" customHeight="1">
      <c r="A381" s="39"/>
      <c r="B381" s="40"/>
      <c r="C381" s="227" t="s">
        <v>750</v>
      </c>
      <c r="D381" s="227" t="s">
        <v>150</v>
      </c>
      <c r="E381" s="228" t="s">
        <v>2105</v>
      </c>
      <c r="F381" s="229" t="s">
        <v>2106</v>
      </c>
      <c r="G381" s="230" t="s">
        <v>2107</v>
      </c>
      <c r="H381" s="307"/>
      <c r="I381" s="232"/>
      <c r="J381" s="233">
        <f>ROUND(I381*H381,2)</f>
        <v>0</v>
      </c>
      <c r="K381" s="229" t="s">
        <v>154</v>
      </c>
      <c r="L381" s="45"/>
      <c r="M381" s="302" t="s">
        <v>1</v>
      </c>
      <c r="N381" s="303" t="s">
        <v>42</v>
      </c>
      <c r="O381" s="304"/>
      <c r="P381" s="305">
        <f>O381*H381</f>
        <v>0</v>
      </c>
      <c r="Q381" s="305">
        <v>0</v>
      </c>
      <c r="R381" s="305">
        <f>Q381*H381</f>
        <v>0</v>
      </c>
      <c r="S381" s="305">
        <v>0</v>
      </c>
      <c r="T381" s="30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8" t="s">
        <v>320</v>
      </c>
      <c r="AT381" s="238" t="s">
        <v>150</v>
      </c>
      <c r="AU381" s="238" t="s">
        <v>85</v>
      </c>
      <c r="AY381" s="18" t="s">
        <v>148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8" t="s">
        <v>85</v>
      </c>
      <c r="BK381" s="239">
        <f>ROUND(I381*H381,2)</f>
        <v>0</v>
      </c>
      <c r="BL381" s="18" t="s">
        <v>320</v>
      </c>
      <c r="BM381" s="238" t="s">
        <v>2108</v>
      </c>
    </row>
    <row r="382" s="2" customFormat="1" ht="6.96" customHeight="1">
      <c r="A382" s="39"/>
      <c r="B382" s="67"/>
      <c r="C382" s="68"/>
      <c r="D382" s="68"/>
      <c r="E382" s="68"/>
      <c r="F382" s="68"/>
      <c r="G382" s="68"/>
      <c r="H382" s="68"/>
      <c r="I382" s="68"/>
      <c r="J382" s="68"/>
      <c r="K382" s="68"/>
      <c r="L382" s="45"/>
      <c r="M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</row>
  </sheetData>
  <sheetProtection sheet="1" autoFilter="0" formatColumns="0" formatRows="0" objects="1" scenarios="1" spinCount="100000" saltValue="0ljGrfDWpoT/QOeoI1ly8xPvjhT9wJ2sXGtL0f9A/T3TSxAwYBDWczLwhiKRS+k3KOIKdDCgAr7PuDWdUwJBqA==" hashValue="DG2Y6qPdV3plUVS0tqHm74t0RF3dB//wxQ/J5s8a1vgV+L3tIYnSoqTfrPHr8jpgIqGyJGFj8sMmb3t2ER+rxQ==" algorithmName="SHA-512" password="C71F"/>
  <autoFilter ref="C130:K381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108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26.25" customHeight="1">
      <c r="B7" s="21"/>
      <c r="E7" s="152" t="str">
        <f>'Rekapitulace stavby'!K6</f>
        <v>Stavební úpravy ulic v oblasti Kouřimov - ul. U Cihelny, část ul. Sedláčkova a část ul. Za Výtopnou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2109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29. 1. 2025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34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111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ROUND((SUM(BE119:BE173)),  2)</f>
        <v>0</v>
      </c>
      <c r="G33" s="39"/>
      <c r="H33" s="39"/>
      <c r="I33" s="165">
        <v>0.20999999999999999</v>
      </c>
      <c r="J33" s="164">
        <f>ROUND(((SUM(BE119:BE173))*I33),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ROUND((SUM(BF119:BF173)),  2)</f>
        <v>0</v>
      </c>
      <c r="G34" s="39"/>
      <c r="H34" s="39"/>
      <c r="I34" s="165">
        <v>0.12</v>
      </c>
      <c r="J34" s="164">
        <f>ROUND(((SUM(BF119:BF173))*I34),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ROUND((SUM(BG119:BG173)),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ROUND((SUM(BH119:BH173)),  2)</f>
        <v>0</v>
      </c>
      <c r="G36" s="39"/>
      <c r="H36" s="39"/>
      <c r="I36" s="165">
        <v>0.12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ROUND((SUM(BI119:BI173)),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4" t="str">
        <f>E7</f>
        <v>Stavební úpravy ulic v oblasti Kouřimov - ul. U Cihelny, část ul. Sedláčkova a část ul. Za Výtopnou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99 -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Tábor</v>
      </c>
      <c r="G89" s="41"/>
      <c r="H89" s="41"/>
      <c r="I89" s="33" t="s">
        <v>22</v>
      </c>
      <c r="J89" s="80" t="str">
        <f>IF(J12="","",J12)</f>
        <v>29. 1. 2025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 xml:space="preserve">Město Tábor, Vodárenská společnost Táborsko </v>
      </c>
      <c r="G91" s="41"/>
      <c r="H91" s="41"/>
      <c r="I91" s="33" t="s">
        <v>30</v>
      </c>
      <c r="J91" s="37" t="str">
        <f>E21</f>
        <v>AQUA PROCON,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Jaroslav Pelnář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113</v>
      </c>
      <c r="D94" s="186"/>
      <c r="E94" s="186"/>
      <c r="F94" s="186"/>
      <c r="G94" s="186"/>
      <c r="H94" s="186"/>
      <c r="I94" s="186"/>
      <c r="J94" s="187" t="s">
        <v>114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115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9"/>
      <c r="C97" s="190"/>
      <c r="D97" s="191" t="s">
        <v>2110</v>
      </c>
      <c r="E97" s="192"/>
      <c r="F97" s="192"/>
      <c r="G97" s="192"/>
      <c r="H97" s="192"/>
      <c r="I97" s="192"/>
      <c r="J97" s="193">
        <f>J120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2111</v>
      </c>
      <c r="E98" s="197"/>
      <c r="F98" s="197"/>
      <c r="G98" s="197"/>
      <c r="H98" s="197"/>
      <c r="I98" s="197"/>
      <c r="J98" s="198">
        <f>J121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2112</v>
      </c>
      <c r="E99" s="197"/>
      <c r="F99" s="197"/>
      <c r="G99" s="197"/>
      <c r="H99" s="197"/>
      <c r="I99" s="197"/>
      <c r="J99" s="198">
        <f>J128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133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184" t="str">
        <f>E7</f>
        <v>Stavební úpravy ulic v oblasti Kouřimov - ul. U Cihelny, část ul. Sedláčkova a část ul. Za Výtopnou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SO 99 - Vedlejší a ostatní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Tábor</v>
      </c>
      <c r="G113" s="41"/>
      <c r="H113" s="41"/>
      <c r="I113" s="33" t="s">
        <v>22</v>
      </c>
      <c r="J113" s="80" t="str">
        <f>IF(J12="","",J12)</f>
        <v>29. 1. 2025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24</v>
      </c>
      <c r="D115" s="41"/>
      <c r="E115" s="41"/>
      <c r="F115" s="28" t="str">
        <f>E15</f>
        <v xml:space="preserve">Město Tábor, Vodárenská společnost Táborsko </v>
      </c>
      <c r="G115" s="41"/>
      <c r="H115" s="41"/>
      <c r="I115" s="33" t="s">
        <v>30</v>
      </c>
      <c r="J115" s="37" t="str">
        <f>E21</f>
        <v>AQUA PROCON,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34</v>
      </c>
      <c r="J116" s="37" t="str">
        <f>E24</f>
        <v>Jaroslav Pelnář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0"/>
      <c r="B118" s="201"/>
      <c r="C118" s="202" t="s">
        <v>134</v>
      </c>
      <c r="D118" s="203" t="s">
        <v>62</v>
      </c>
      <c r="E118" s="203" t="s">
        <v>58</v>
      </c>
      <c r="F118" s="203" t="s">
        <v>59</v>
      </c>
      <c r="G118" s="203" t="s">
        <v>135</v>
      </c>
      <c r="H118" s="203" t="s">
        <v>136</v>
      </c>
      <c r="I118" s="203" t="s">
        <v>137</v>
      </c>
      <c r="J118" s="203" t="s">
        <v>114</v>
      </c>
      <c r="K118" s="204" t="s">
        <v>138</v>
      </c>
      <c r="L118" s="205"/>
      <c r="M118" s="101" t="s">
        <v>1</v>
      </c>
      <c r="N118" s="102" t="s">
        <v>41</v>
      </c>
      <c r="O118" s="102" t="s">
        <v>139</v>
      </c>
      <c r="P118" s="102" t="s">
        <v>140</v>
      </c>
      <c r="Q118" s="102" t="s">
        <v>141</v>
      </c>
      <c r="R118" s="102" t="s">
        <v>142</v>
      </c>
      <c r="S118" s="102" t="s">
        <v>143</v>
      </c>
      <c r="T118" s="103" t="s">
        <v>144</v>
      </c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</row>
    <row r="119" s="2" customFormat="1" ht="22.8" customHeight="1">
      <c r="A119" s="39"/>
      <c r="B119" s="40"/>
      <c r="C119" s="108" t="s">
        <v>145</v>
      </c>
      <c r="D119" s="41"/>
      <c r="E119" s="41"/>
      <c r="F119" s="41"/>
      <c r="G119" s="41"/>
      <c r="H119" s="41"/>
      <c r="I119" s="41"/>
      <c r="J119" s="206">
        <f>BK119</f>
        <v>0</v>
      </c>
      <c r="K119" s="41"/>
      <c r="L119" s="45"/>
      <c r="M119" s="104"/>
      <c r="N119" s="207"/>
      <c r="O119" s="105"/>
      <c r="P119" s="208">
        <f>P120</f>
        <v>0</v>
      </c>
      <c r="Q119" s="105"/>
      <c r="R119" s="208">
        <f>R120</f>
        <v>0</v>
      </c>
      <c r="S119" s="105"/>
      <c r="T119" s="209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76</v>
      </c>
      <c r="AU119" s="18" t="s">
        <v>116</v>
      </c>
      <c r="BK119" s="210">
        <f>BK120</f>
        <v>0</v>
      </c>
    </row>
    <row r="120" s="12" customFormat="1" ht="25.92" customHeight="1">
      <c r="A120" s="12"/>
      <c r="B120" s="211"/>
      <c r="C120" s="212"/>
      <c r="D120" s="213" t="s">
        <v>76</v>
      </c>
      <c r="E120" s="214" t="s">
        <v>2113</v>
      </c>
      <c r="F120" s="214" t="s">
        <v>2114</v>
      </c>
      <c r="G120" s="212"/>
      <c r="H120" s="212"/>
      <c r="I120" s="215"/>
      <c r="J120" s="216">
        <f>BK120</f>
        <v>0</v>
      </c>
      <c r="K120" s="212"/>
      <c r="L120" s="217"/>
      <c r="M120" s="218"/>
      <c r="N120" s="219"/>
      <c r="O120" s="219"/>
      <c r="P120" s="220">
        <f>P121+P128</f>
        <v>0</v>
      </c>
      <c r="Q120" s="219"/>
      <c r="R120" s="220">
        <f>R121+R128</f>
        <v>0</v>
      </c>
      <c r="S120" s="219"/>
      <c r="T120" s="221">
        <f>T121+T128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191</v>
      </c>
      <c r="AT120" s="223" t="s">
        <v>76</v>
      </c>
      <c r="AU120" s="223" t="s">
        <v>77</v>
      </c>
      <c r="AY120" s="222" t="s">
        <v>148</v>
      </c>
      <c r="BK120" s="224">
        <f>BK121+BK128</f>
        <v>0</v>
      </c>
    </row>
    <row r="121" s="12" customFormat="1" ht="22.8" customHeight="1">
      <c r="A121" s="12"/>
      <c r="B121" s="211"/>
      <c r="C121" s="212"/>
      <c r="D121" s="213" t="s">
        <v>76</v>
      </c>
      <c r="E121" s="225" t="s">
        <v>2115</v>
      </c>
      <c r="F121" s="225" t="s">
        <v>2116</v>
      </c>
      <c r="G121" s="212"/>
      <c r="H121" s="212"/>
      <c r="I121" s="215"/>
      <c r="J121" s="226">
        <f>BK121</f>
        <v>0</v>
      </c>
      <c r="K121" s="212"/>
      <c r="L121" s="217"/>
      <c r="M121" s="218"/>
      <c r="N121" s="219"/>
      <c r="O121" s="219"/>
      <c r="P121" s="220">
        <f>SUM(P122:P127)</f>
        <v>0</v>
      </c>
      <c r="Q121" s="219"/>
      <c r="R121" s="220">
        <f>SUM(R122:R127)</f>
        <v>0</v>
      </c>
      <c r="S121" s="219"/>
      <c r="T121" s="221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191</v>
      </c>
      <c r="AT121" s="223" t="s">
        <v>76</v>
      </c>
      <c r="AU121" s="223" t="s">
        <v>85</v>
      </c>
      <c r="AY121" s="222" t="s">
        <v>148</v>
      </c>
      <c r="BK121" s="224">
        <f>SUM(BK122:BK127)</f>
        <v>0</v>
      </c>
    </row>
    <row r="122" s="2" customFormat="1" ht="16.5" customHeight="1">
      <c r="A122" s="39"/>
      <c r="B122" s="40"/>
      <c r="C122" s="227" t="s">
        <v>85</v>
      </c>
      <c r="D122" s="227" t="s">
        <v>150</v>
      </c>
      <c r="E122" s="228" t="s">
        <v>2117</v>
      </c>
      <c r="F122" s="229" t="s">
        <v>2118</v>
      </c>
      <c r="G122" s="230" t="s">
        <v>2119</v>
      </c>
      <c r="H122" s="231">
        <v>1</v>
      </c>
      <c r="I122" s="232"/>
      <c r="J122" s="233">
        <f>ROUND(I122*H122,2)</f>
        <v>0</v>
      </c>
      <c r="K122" s="229" t="s">
        <v>1</v>
      </c>
      <c r="L122" s="45"/>
      <c r="M122" s="234" t="s">
        <v>1</v>
      </c>
      <c r="N122" s="235" t="s">
        <v>42</v>
      </c>
      <c r="O122" s="92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8" t="s">
        <v>2120</v>
      </c>
      <c r="AT122" s="238" t="s">
        <v>150</v>
      </c>
      <c r="AU122" s="238" t="s">
        <v>87</v>
      </c>
      <c r="AY122" s="18" t="s">
        <v>148</v>
      </c>
      <c r="BE122" s="239">
        <f>IF(N122="základní",J122,0)</f>
        <v>0</v>
      </c>
      <c r="BF122" s="239">
        <f>IF(N122="snížená",J122,0)</f>
        <v>0</v>
      </c>
      <c r="BG122" s="239">
        <f>IF(N122="zákl. přenesená",J122,0)</f>
        <v>0</v>
      </c>
      <c r="BH122" s="239">
        <f>IF(N122="sníž. přenesená",J122,0)</f>
        <v>0</v>
      </c>
      <c r="BI122" s="239">
        <f>IF(N122="nulová",J122,0)</f>
        <v>0</v>
      </c>
      <c r="BJ122" s="18" t="s">
        <v>85</v>
      </c>
      <c r="BK122" s="239">
        <f>ROUND(I122*H122,2)</f>
        <v>0</v>
      </c>
      <c r="BL122" s="18" t="s">
        <v>2120</v>
      </c>
      <c r="BM122" s="238" t="s">
        <v>2121</v>
      </c>
    </row>
    <row r="123" s="2" customFormat="1">
      <c r="A123" s="39"/>
      <c r="B123" s="40"/>
      <c r="C123" s="41"/>
      <c r="D123" s="240" t="s">
        <v>157</v>
      </c>
      <c r="E123" s="41"/>
      <c r="F123" s="241" t="s">
        <v>2122</v>
      </c>
      <c r="G123" s="41"/>
      <c r="H123" s="41"/>
      <c r="I123" s="242"/>
      <c r="J123" s="41"/>
      <c r="K123" s="41"/>
      <c r="L123" s="45"/>
      <c r="M123" s="243"/>
      <c r="N123" s="244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87</v>
      </c>
    </row>
    <row r="124" s="14" customFormat="1">
      <c r="A124" s="14"/>
      <c r="B124" s="255"/>
      <c r="C124" s="256"/>
      <c r="D124" s="240" t="s">
        <v>159</v>
      </c>
      <c r="E124" s="257" t="s">
        <v>1</v>
      </c>
      <c r="F124" s="258" t="s">
        <v>682</v>
      </c>
      <c r="G124" s="256"/>
      <c r="H124" s="259">
        <v>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159</v>
      </c>
      <c r="AU124" s="265" t="s">
        <v>87</v>
      </c>
      <c r="AV124" s="14" t="s">
        <v>87</v>
      </c>
      <c r="AW124" s="14" t="s">
        <v>33</v>
      </c>
      <c r="AX124" s="14" t="s">
        <v>85</v>
      </c>
      <c r="AY124" s="265" t="s">
        <v>148</v>
      </c>
    </row>
    <row r="125" s="2" customFormat="1" ht="16.5" customHeight="1">
      <c r="A125" s="39"/>
      <c r="B125" s="40"/>
      <c r="C125" s="227" t="s">
        <v>87</v>
      </c>
      <c r="D125" s="227" t="s">
        <v>150</v>
      </c>
      <c r="E125" s="228" t="s">
        <v>2123</v>
      </c>
      <c r="F125" s="229" t="s">
        <v>2124</v>
      </c>
      <c r="G125" s="230" t="s">
        <v>2119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2120</v>
      </c>
      <c r="AT125" s="238" t="s">
        <v>150</v>
      </c>
      <c r="AU125" s="238" t="s">
        <v>87</v>
      </c>
      <c r="AY125" s="18" t="s">
        <v>148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2120</v>
      </c>
      <c r="BM125" s="238" t="s">
        <v>2125</v>
      </c>
    </row>
    <row r="126" s="2" customFormat="1">
      <c r="A126" s="39"/>
      <c r="B126" s="40"/>
      <c r="C126" s="41"/>
      <c r="D126" s="240" t="s">
        <v>157</v>
      </c>
      <c r="E126" s="41"/>
      <c r="F126" s="241" t="s">
        <v>2126</v>
      </c>
      <c r="G126" s="41"/>
      <c r="H126" s="41"/>
      <c r="I126" s="242"/>
      <c r="J126" s="41"/>
      <c r="K126" s="41"/>
      <c r="L126" s="45"/>
      <c r="M126" s="243"/>
      <c r="N126" s="24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87</v>
      </c>
    </row>
    <row r="127" s="14" customFormat="1">
      <c r="A127" s="14"/>
      <c r="B127" s="255"/>
      <c r="C127" s="256"/>
      <c r="D127" s="240" t="s">
        <v>159</v>
      </c>
      <c r="E127" s="257" t="s">
        <v>1</v>
      </c>
      <c r="F127" s="258" t="s">
        <v>682</v>
      </c>
      <c r="G127" s="256"/>
      <c r="H127" s="259">
        <v>1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5" t="s">
        <v>159</v>
      </c>
      <c r="AU127" s="265" t="s">
        <v>87</v>
      </c>
      <c r="AV127" s="14" t="s">
        <v>87</v>
      </c>
      <c r="AW127" s="14" t="s">
        <v>33</v>
      </c>
      <c r="AX127" s="14" t="s">
        <v>85</v>
      </c>
      <c r="AY127" s="265" t="s">
        <v>148</v>
      </c>
    </row>
    <row r="128" s="12" customFormat="1" ht="22.8" customHeight="1">
      <c r="A128" s="12"/>
      <c r="B128" s="211"/>
      <c r="C128" s="212"/>
      <c r="D128" s="213" t="s">
        <v>76</v>
      </c>
      <c r="E128" s="225" t="s">
        <v>2127</v>
      </c>
      <c r="F128" s="225" t="s">
        <v>2128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SUM(P129:P173)</f>
        <v>0</v>
      </c>
      <c r="Q128" s="219"/>
      <c r="R128" s="220">
        <f>SUM(R129:R173)</f>
        <v>0</v>
      </c>
      <c r="S128" s="219"/>
      <c r="T128" s="221">
        <f>SUM(T129:T173)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191</v>
      </c>
      <c r="AT128" s="223" t="s">
        <v>76</v>
      </c>
      <c r="AU128" s="223" t="s">
        <v>85</v>
      </c>
      <c r="AY128" s="222" t="s">
        <v>148</v>
      </c>
      <c r="BK128" s="224">
        <f>SUM(BK129:BK173)</f>
        <v>0</v>
      </c>
    </row>
    <row r="129" s="2" customFormat="1" ht="16.5" customHeight="1">
      <c r="A129" s="39"/>
      <c r="B129" s="40"/>
      <c r="C129" s="227" t="s">
        <v>166</v>
      </c>
      <c r="D129" s="227" t="s">
        <v>150</v>
      </c>
      <c r="E129" s="228" t="s">
        <v>2129</v>
      </c>
      <c r="F129" s="229" t="s">
        <v>2130</v>
      </c>
      <c r="G129" s="230" t="s">
        <v>2119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2120</v>
      </c>
      <c r="AT129" s="238" t="s">
        <v>150</v>
      </c>
      <c r="AU129" s="238" t="s">
        <v>87</v>
      </c>
      <c r="AY129" s="18" t="s">
        <v>148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2120</v>
      </c>
      <c r="BM129" s="238" t="s">
        <v>2131</v>
      </c>
    </row>
    <row r="130" s="2" customFormat="1">
      <c r="A130" s="39"/>
      <c r="B130" s="40"/>
      <c r="C130" s="41"/>
      <c r="D130" s="240" t="s">
        <v>157</v>
      </c>
      <c r="E130" s="41"/>
      <c r="F130" s="241" t="s">
        <v>2132</v>
      </c>
      <c r="G130" s="41"/>
      <c r="H130" s="41"/>
      <c r="I130" s="242"/>
      <c r="J130" s="41"/>
      <c r="K130" s="41"/>
      <c r="L130" s="45"/>
      <c r="M130" s="243"/>
      <c r="N130" s="24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157</v>
      </c>
      <c r="AU130" s="18" t="s">
        <v>87</v>
      </c>
    </row>
    <row r="131" s="14" customFormat="1">
      <c r="A131" s="14"/>
      <c r="B131" s="255"/>
      <c r="C131" s="256"/>
      <c r="D131" s="240" t="s">
        <v>159</v>
      </c>
      <c r="E131" s="257" t="s">
        <v>1</v>
      </c>
      <c r="F131" s="258" t="s">
        <v>682</v>
      </c>
      <c r="G131" s="256"/>
      <c r="H131" s="259">
        <v>1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159</v>
      </c>
      <c r="AU131" s="265" t="s">
        <v>87</v>
      </c>
      <c r="AV131" s="14" t="s">
        <v>87</v>
      </c>
      <c r="AW131" s="14" t="s">
        <v>33</v>
      </c>
      <c r="AX131" s="14" t="s">
        <v>85</v>
      </c>
      <c r="AY131" s="265" t="s">
        <v>148</v>
      </c>
    </row>
    <row r="132" s="2" customFormat="1" ht="24.15" customHeight="1">
      <c r="A132" s="39"/>
      <c r="B132" s="40"/>
      <c r="C132" s="227" t="s">
        <v>155</v>
      </c>
      <c r="D132" s="227" t="s">
        <v>150</v>
      </c>
      <c r="E132" s="228" t="s">
        <v>2133</v>
      </c>
      <c r="F132" s="229" t="s">
        <v>2134</v>
      </c>
      <c r="G132" s="230" t="s">
        <v>2119</v>
      </c>
      <c r="H132" s="231">
        <v>1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2120</v>
      </c>
      <c r="AT132" s="238" t="s">
        <v>150</v>
      </c>
      <c r="AU132" s="238" t="s">
        <v>87</v>
      </c>
      <c r="AY132" s="18" t="s">
        <v>148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2120</v>
      </c>
      <c r="BM132" s="238" t="s">
        <v>2135</v>
      </c>
    </row>
    <row r="133" s="2" customFormat="1">
      <c r="A133" s="39"/>
      <c r="B133" s="40"/>
      <c r="C133" s="41"/>
      <c r="D133" s="240" t="s">
        <v>157</v>
      </c>
      <c r="E133" s="41"/>
      <c r="F133" s="241" t="s">
        <v>2136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87</v>
      </c>
    </row>
    <row r="134" s="14" customFormat="1">
      <c r="A134" s="14"/>
      <c r="B134" s="255"/>
      <c r="C134" s="256"/>
      <c r="D134" s="240" t="s">
        <v>159</v>
      </c>
      <c r="E134" s="257" t="s">
        <v>1</v>
      </c>
      <c r="F134" s="258" t="s">
        <v>682</v>
      </c>
      <c r="G134" s="256"/>
      <c r="H134" s="259">
        <v>1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5" t="s">
        <v>159</v>
      </c>
      <c r="AU134" s="265" t="s">
        <v>87</v>
      </c>
      <c r="AV134" s="14" t="s">
        <v>87</v>
      </c>
      <c r="AW134" s="14" t="s">
        <v>33</v>
      </c>
      <c r="AX134" s="14" t="s">
        <v>85</v>
      </c>
      <c r="AY134" s="265" t="s">
        <v>148</v>
      </c>
    </row>
    <row r="135" s="2" customFormat="1" ht="33" customHeight="1">
      <c r="A135" s="39"/>
      <c r="B135" s="40"/>
      <c r="C135" s="227" t="s">
        <v>191</v>
      </c>
      <c r="D135" s="227" t="s">
        <v>150</v>
      </c>
      <c r="E135" s="228" t="s">
        <v>2137</v>
      </c>
      <c r="F135" s="229" t="s">
        <v>2138</v>
      </c>
      <c r="G135" s="230" t="s">
        <v>2119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2120</v>
      </c>
      <c r="AT135" s="238" t="s">
        <v>150</v>
      </c>
      <c r="AU135" s="238" t="s">
        <v>87</v>
      </c>
      <c r="AY135" s="18" t="s">
        <v>148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2120</v>
      </c>
      <c r="BM135" s="238" t="s">
        <v>2139</v>
      </c>
    </row>
    <row r="136" s="2" customFormat="1">
      <c r="A136" s="39"/>
      <c r="B136" s="40"/>
      <c r="C136" s="41"/>
      <c r="D136" s="240" t="s">
        <v>157</v>
      </c>
      <c r="E136" s="41"/>
      <c r="F136" s="241" t="s">
        <v>2136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87</v>
      </c>
    </row>
    <row r="137" s="14" customFormat="1">
      <c r="A137" s="14"/>
      <c r="B137" s="255"/>
      <c r="C137" s="256"/>
      <c r="D137" s="240" t="s">
        <v>159</v>
      </c>
      <c r="E137" s="257" t="s">
        <v>1</v>
      </c>
      <c r="F137" s="258" t="s">
        <v>682</v>
      </c>
      <c r="G137" s="256"/>
      <c r="H137" s="259">
        <v>1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159</v>
      </c>
      <c r="AU137" s="265" t="s">
        <v>87</v>
      </c>
      <c r="AV137" s="14" t="s">
        <v>87</v>
      </c>
      <c r="AW137" s="14" t="s">
        <v>33</v>
      </c>
      <c r="AX137" s="14" t="s">
        <v>85</v>
      </c>
      <c r="AY137" s="265" t="s">
        <v>148</v>
      </c>
    </row>
    <row r="138" s="2" customFormat="1" ht="16.5" customHeight="1">
      <c r="A138" s="39"/>
      <c r="B138" s="40"/>
      <c r="C138" s="227" t="s">
        <v>201</v>
      </c>
      <c r="D138" s="227" t="s">
        <v>150</v>
      </c>
      <c r="E138" s="228" t="s">
        <v>2140</v>
      </c>
      <c r="F138" s="229" t="s">
        <v>2141</v>
      </c>
      <c r="G138" s="230" t="s">
        <v>2119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2120</v>
      </c>
      <c r="AT138" s="238" t="s">
        <v>150</v>
      </c>
      <c r="AU138" s="238" t="s">
        <v>87</v>
      </c>
      <c r="AY138" s="18" t="s">
        <v>148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2120</v>
      </c>
      <c r="BM138" s="238" t="s">
        <v>2142</v>
      </c>
    </row>
    <row r="139" s="2" customFormat="1">
      <c r="A139" s="39"/>
      <c r="B139" s="40"/>
      <c r="C139" s="41"/>
      <c r="D139" s="240" t="s">
        <v>157</v>
      </c>
      <c r="E139" s="41"/>
      <c r="F139" s="241" t="s">
        <v>2143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157</v>
      </c>
      <c r="AU139" s="18" t="s">
        <v>87</v>
      </c>
    </row>
    <row r="140" s="14" customFormat="1">
      <c r="A140" s="14"/>
      <c r="B140" s="255"/>
      <c r="C140" s="256"/>
      <c r="D140" s="240" t="s">
        <v>159</v>
      </c>
      <c r="E140" s="257" t="s">
        <v>1</v>
      </c>
      <c r="F140" s="258" t="s">
        <v>682</v>
      </c>
      <c r="G140" s="256"/>
      <c r="H140" s="259">
        <v>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159</v>
      </c>
      <c r="AU140" s="265" t="s">
        <v>87</v>
      </c>
      <c r="AV140" s="14" t="s">
        <v>87</v>
      </c>
      <c r="AW140" s="14" t="s">
        <v>33</v>
      </c>
      <c r="AX140" s="14" t="s">
        <v>85</v>
      </c>
      <c r="AY140" s="265" t="s">
        <v>148</v>
      </c>
    </row>
    <row r="141" s="2" customFormat="1" ht="16.5" customHeight="1">
      <c r="A141" s="39"/>
      <c r="B141" s="40"/>
      <c r="C141" s="227" t="s">
        <v>220</v>
      </c>
      <c r="D141" s="227" t="s">
        <v>150</v>
      </c>
      <c r="E141" s="228" t="s">
        <v>2144</v>
      </c>
      <c r="F141" s="229" t="s">
        <v>2145</v>
      </c>
      <c r="G141" s="230" t="s">
        <v>2119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2120</v>
      </c>
      <c r="AT141" s="238" t="s">
        <v>150</v>
      </c>
      <c r="AU141" s="238" t="s">
        <v>87</v>
      </c>
      <c r="AY141" s="18" t="s">
        <v>148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2120</v>
      </c>
      <c r="BM141" s="238" t="s">
        <v>2146</v>
      </c>
    </row>
    <row r="142" s="2" customFormat="1">
      <c r="A142" s="39"/>
      <c r="B142" s="40"/>
      <c r="C142" s="41"/>
      <c r="D142" s="240" t="s">
        <v>157</v>
      </c>
      <c r="E142" s="41"/>
      <c r="F142" s="241" t="s">
        <v>2147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87</v>
      </c>
    </row>
    <row r="143" s="14" customFormat="1">
      <c r="A143" s="14"/>
      <c r="B143" s="255"/>
      <c r="C143" s="256"/>
      <c r="D143" s="240" t="s">
        <v>159</v>
      </c>
      <c r="E143" s="257" t="s">
        <v>1</v>
      </c>
      <c r="F143" s="258" t="s">
        <v>682</v>
      </c>
      <c r="G143" s="256"/>
      <c r="H143" s="259">
        <v>1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159</v>
      </c>
      <c r="AU143" s="265" t="s">
        <v>87</v>
      </c>
      <c r="AV143" s="14" t="s">
        <v>87</v>
      </c>
      <c r="AW143" s="14" t="s">
        <v>33</v>
      </c>
      <c r="AX143" s="14" t="s">
        <v>85</v>
      </c>
      <c r="AY143" s="265" t="s">
        <v>148</v>
      </c>
    </row>
    <row r="144" s="2" customFormat="1" ht="16.5" customHeight="1">
      <c r="A144" s="39"/>
      <c r="B144" s="40"/>
      <c r="C144" s="227" t="s">
        <v>265</v>
      </c>
      <c r="D144" s="227" t="s">
        <v>150</v>
      </c>
      <c r="E144" s="228" t="s">
        <v>2148</v>
      </c>
      <c r="F144" s="229" t="s">
        <v>2149</v>
      </c>
      <c r="G144" s="230" t="s">
        <v>2119</v>
      </c>
      <c r="H144" s="231">
        <v>1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2120</v>
      </c>
      <c r="AT144" s="238" t="s">
        <v>150</v>
      </c>
      <c r="AU144" s="238" t="s">
        <v>87</v>
      </c>
      <c r="AY144" s="18" t="s">
        <v>148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2120</v>
      </c>
      <c r="BM144" s="238" t="s">
        <v>2150</v>
      </c>
    </row>
    <row r="145" s="2" customFormat="1">
      <c r="A145" s="39"/>
      <c r="B145" s="40"/>
      <c r="C145" s="41"/>
      <c r="D145" s="240" t="s">
        <v>157</v>
      </c>
      <c r="E145" s="41"/>
      <c r="F145" s="241" t="s">
        <v>2132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87</v>
      </c>
    </row>
    <row r="146" s="14" customFormat="1">
      <c r="A146" s="14"/>
      <c r="B146" s="255"/>
      <c r="C146" s="256"/>
      <c r="D146" s="240" t="s">
        <v>159</v>
      </c>
      <c r="E146" s="257" t="s">
        <v>1</v>
      </c>
      <c r="F146" s="258" t="s">
        <v>682</v>
      </c>
      <c r="G146" s="256"/>
      <c r="H146" s="259">
        <v>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159</v>
      </c>
      <c r="AU146" s="265" t="s">
        <v>87</v>
      </c>
      <c r="AV146" s="14" t="s">
        <v>87</v>
      </c>
      <c r="AW146" s="14" t="s">
        <v>33</v>
      </c>
      <c r="AX146" s="14" t="s">
        <v>85</v>
      </c>
      <c r="AY146" s="265" t="s">
        <v>148</v>
      </c>
    </row>
    <row r="147" s="2" customFormat="1" ht="16.5" customHeight="1">
      <c r="A147" s="39"/>
      <c r="B147" s="40"/>
      <c r="C147" s="227" t="s">
        <v>270</v>
      </c>
      <c r="D147" s="227" t="s">
        <v>150</v>
      </c>
      <c r="E147" s="228" t="s">
        <v>2151</v>
      </c>
      <c r="F147" s="229" t="s">
        <v>2152</v>
      </c>
      <c r="G147" s="230" t="s">
        <v>2119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2120</v>
      </c>
      <c r="AT147" s="238" t="s">
        <v>150</v>
      </c>
      <c r="AU147" s="238" t="s">
        <v>87</v>
      </c>
      <c r="AY147" s="18" t="s">
        <v>148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2120</v>
      </c>
      <c r="BM147" s="238" t="s">
        <v>2153</v>
      </c>
    </row>
    <row r="148" s="2" customFormat="1">
      <c r="A148" s="39"/>
      <c r="B148" s="40"/>
      <c r="C148" s="41"/>
      <c r="D148" s="240" t="s">
        <v>157</v>
      </c>
      <c r="E148" s="41"/>
      <c r="F148" s="241" t="s">
        <v>2132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157</v>
      </c>
      <c r="AU148" s="18" t="s">
        <v>87</v>
      </c>
    </row>
    <row r="149" s="14" customFormat="1">
      <c r="A149" s="14"/>
      <c r="B149" s="255"/>
      <c r="C149" s="256"/>
      <c r="D149" s="240" t="s">
        <v>159</v>
      </c>
      <c r="E149" s="257" t="s">
        <v>1</v>
      </c>
      <c r="F149" s="258" t="s">
        <v>682</v>
      </c>
      <c r="G149" s="256"/>
      <c r="H149" s="259">
        <v>1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159</v>
      </c>
      <c r="AU149" s="265" t="s">
        <v>87</v>
      </c>
      <c r="AV149" s="14" t="s">
        <v>87</v>
      </c>
      <c r="AW149" s="14" t="s">
        <v>33</v>
      </c>
      <c r="AX149" s="14" t="s">
        <v>85</v>
      </c>
      <c r="AY149" s="265" t="s">
        <v>148</v>
      </c>
    </row>
    <row r="150" s="2" customFormat="1" ht="21.75" customHeight="1">
      <c r="A150" s="39"/>
      <c r="B150" s="40"/>
      <c r="C150" s="227" t="s">
        <v>287</v>
      </c>
      <c r="D150" s="227" t="s">
        <v>150</v>
      </c>
      <c r="E150" s="228" t="s">
        <v>2154</v>
      </c>
      <c r="F150" s="229" t="s">
        <v>2155</v>
      </c>
      <c r="G150" s="230" t="s">
        <v>2119</v>
      </c>
      <c r="H150" s="231">
        <v>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2120</v>
      </c>
      <c r="AT150" s="238" t="s">
        <v>150</v>
      </c>
      <c r="AU150" s="238" t="s">
        <v>87</v>
      </c>
      <c r="AY150" s="18" t="s">
        <v>148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2120</v>
      </c>
      <c r="BM150" s="238" t="s">
        <v>2156</v>
      </c>
    </row>
    <row r="151" s="2" customFormat="1">
      <c r="A151" s="39"/>
      <c r="B151" s="40"/>
      <c r="C151" s="41"/>
      <c r="D151" s="240" t="s">
        <v>157</v>
      </c>
      <c r="E151" s="41"/>
      <c r="F151" s="241" t="s">
        <v>2132</v>
      </c>
      <c r="G151" s="41"/>
      <c r="H151" s="41"/>
      <c r="I151" s="242"/>
      <c r="J151" s="41"/>
      <c r="K151" s="41"/>
      <c r="L151" s="45"/>
      <c r="M151" s="243"/>
      <c r="N151" s="244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87</v>
      </c>
    </row>
    <row r="152" s="14" customFormat="1">
      <c r="A152" s="14"/>
      <c r="B152" s="255"/>
      <c r="C152" s="256"/>
      <c r="D152" s="240" t="s">
        <v>159</v>
      </c>
      <c r="E152" s="257" t="s">
        <v>1</v>
      </c>
      <c r="F152" s="258" t="s">
        <v>682</v>
      </c>
      <c r="G152" s="256"/>
      <c r="H152" s="259">
        <v>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159</v>
      </c>
      <c r="AU152" s="265" t="s">
        <v>87</v>
      </c>
      <c r="AV152" s="14" t="s">
        <v>87</v>
      </c>
      <c r="AW152" s="14" t="s">
        <v>33</v>
      </c>
      <c r="AX152" s="14" t="s">
        <v>85</v>
      </c>
      <c r="AY152" s="265" t="s">
        <v>148</v>
      </c>
    </row>
    <row r="153" s="2" customFormat="1" ht="16.5" customHeight="1">
      <c r="A153" s="39"/>
      <c r="B153" s="40"/>
      <c r="C153" s="227" t="s">
        <v>292</v>
      </c>
      <c r="D153" s="227" t="s">
        <v>150</v>
      </c>
      <c r="E153" s="228" t="s">
        <v>2157</v>
      </c>
      <c r="F153" s="229" t="s">
        <v>2158</v>
      </c>
      <c r="G153" s="230" t="s">
        <v>2119</v>
      </c>
      <c r="H153" s="231">
        <v>1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2120</v>
      </c>
      <c r="AT153" s="238" t="s">
        <v>150</v>
      </c>
      <c r="AU153" s="238" t="s">
        <v>87</v>
      </c>
      <c r="AY153" s="18" t="s">
        <v>148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2120</v>
      </c>
      <c r="BM153" s="238" t="s">
        <v>2159</v>
      </c>
    </row>
    <row r="154" s="2" customFormat="1">
      <c r="A154" s="39"/>
      <c r="B154" s="40"/>
      <c r="C154" s="41"/>
      <c r="D154" s="240" t="s">
        <v>157</v>
      </c>
      <c r="E154" s="41"/>
      <c r="F154" s="241" t="s">
        <v>2136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87</v>
      </c>
    </row>
    <row r="155" s="14" customFormat="1">
      <c r="A155" s="14"/>
      <c r="B155" s="255"/>
      <c r="C155" s="256"/>
      <c r="D155" s="240" t="s">
        <v>159</v>
      </c>
      <c r="E155" s="257" t="s">
        <v>1</v>
      </c>
      <c r="F155" s="258" t="s">
        <v>682</v>
      </c>
      <c r="G155" s="256"/>
      <c r="H155" s="259">
        <v>1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159</v>
      </c>
      <c r="AU155" s="265" t="s">
        <v>87</v>
      </c>
      <c r="AV155" s="14" t="s">
        <v>87</v>
      </c>
      <c r="AW155" s="14" t="s">
        <v>33</v>
      </c>
      <c r="AX155" s="14" t="s">
        <v>85</v>
      </c>
      <c r="AY155" s="265" t="s">
        <v>148</v>
      </c>
    </row>
    <row r="156" s="2" customFormat="1" ht="16.5" customHeight="1">
      <c r="A156" s="39"/>
      <c r="B156" s="40"/>
      <c r="C156" s="227" t="s">
        <v>8</v>
      </c>
      <c r="D156" s="227" t="s">
        <v>150</v>
      </c>
      <c r="E156" s="228" t="s">
        <v>2160</v>
      </c>
      <c r="F156" s="229" t="s">
        <v>2161</v>
      </c>
      <c r="G156" s="230" t="s">
        <v>2119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2120</v>
      </c>
      <c r="AT156" s="238" t="s">
        <v>150</v>
      </c>
      <c r="AU156" s="238" t="s">
        <v>87</v>
      </c>
      <c r="AY156" s="18" t="s">
        <v>148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2120</v>
      </c>
      <c r="BM156" s="238" t="s">
        <v>2162</v>
      </c>
    </row>
    <row r="157" s="2" customFormat="1">
      <c r="A157" s="39"/>
      <c r="B157" s="40"/>
      <c r="C157" s="41"/>
      <c r="D157" s="240" t="s">
        <v>157</v>
      </c>
      <c r="E157" s="41"/>
      <c r="F157" s="241" t="s">
        <v>2136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87</v>
      </c>
    </row>
    <row r="158" s="14" customFormat="1">
      <c r="A158" s="14"/>
      <c r="B158" s="255"/>
      <c r="C158" s="256"/>
      <c r="D158" s="240" t="s">
        <v>159</v>
      </c>
      <c r="E158" s="257" t="s">
        <v>1</v>
      </c>
      <c r="F158" s="258" t="s">
        <v>682</v>
      </c>
      <c r="G158" s="256"/>
      <c r="H158" s="259">
        <v>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159</v>
      </c>
      <c r="AU158" s="265" t="s">
        <v>87</v>
      </c>
      <c r="AV158" s="14" t="s">
        <v>87</v>
      </c>
      <c r="AW158" s="14" t="s">
        <v>33</v>
      </c>
      <c r="AX158" s="14" t="s">
        <v>85</v>
      </c>
      <c r="AY158" s="265" t="s">
        <v>148</v>
      </c>
    </row>
    <row r="159" s="2" customFormat="1" ht="21.75" customHeight="1">
      <c r="A159" s="39"/>
      <c r="B159" s="40"/>
      <c r="C159" s="227" t="s">
        <v>302</v>
      </c>
      <c r="D159" s="227" t="s">
        <v>150</v>
      </c>
      <c r="E159" s="228" t="s">
        <v>2163</v>
      </c>
      <c r="F159" s="229" t="s">
        <v>2164</v>
      </c>
      <c r="G159" s="230" t="s">
        <v>2119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2120</v>
      </c>
      <c r="AT159" s="238" t="s">
        <v>150</v>
      </c>
      <c r="AU159" s="238" t="s">
        <v>87</v>
      </c>
      <c r="AY159" s="18" t="s">
        <v>148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2120</v>
      </c>
      <c r="BM159" s="238" t="s">
        <v>2165</v>
      </c>
    </row>
    <row r="160" s="2" customFormat="1">
      <c r="A160" s="39"/>
      <c r="B160" s="40"/>
      <c r="C160" s="41"/>
      <c r="D160" s="240" t="s">
        <v>157</v>
      </c>
      <c r="E160" s="41"/>
      <c r="F160" s="241" t="s">
        <v>2166</v>
      </c>
      <c r="G160" s="41"/>
      <c r="H160" s="41"/>
      <c r="I160" s="242"/>
      <c r="J160" s="41"/>
      <c r="K160" s="41"/>
      <c r="L160" s="45"/>
      <c r="M160" s="243"/>
      <c r="N160" s="24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157</v>
      </c>
      <c r="AU160" s="18" t="s">
        <v>87</v>
      </c>
    </row>
    <row r="161" s="14" customFormat="1">
      <c r="A161" s="14"/>
      <c r="B161" s="255"/>
      <c r="C161" s="256"/>
      <c r="D161" s="240" t="s">
        <v>159</v>
      </c>
      <c r="E161" s="257" t="s">
        <v>1</v>
      </c>
      <c r="F161" s="258" t="s">
        <v>682</v>
      </c>
      <c r="G161" s="256"/>
      <c r="H161" s="259">
        <v>1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159</v>
      </c>
      <c r="AU161" s="265" t="s">
        <v>87</v>
      </c>
      <c r="AV161" s="14" t="s">
        <v>87</v>
      </c>
      <c r="AW161" s="14" t="s">
        <v>33</v>
      </c>
      <c r="AX161" s="14" t="s">
        <v>85</v>
      </c>
      <c r="AY161" s="265" t="s">
        <v>148</v>
      </c>
    </row>
    <row r="162" s="2" customFormat="1" ht="16.5" customHeight="1">
      <c r="A162" s="39"/>
      <c r="B162" s="40"/>
      <c r="C162" s="227" t="s">
        <v>307</v>
      </c>
      <c r="D162" s="227" t="s">
        <v>150</v>
      </c>
      <c r="E162" s="228" t="s">
        <v>2167</v>
      </c>
      <c r="F162" s="229" t="s">
        <v>2168</v>
      </c>
      <c r="G162" s="230" t="s">
        <v>2119</v>
      </c>
      <c r="H162" s="231">
        <v>1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2120</v>
      </c>
      <c r="AT162" s="238" t="s">
        <v>150</v>
      </c>
      <c r="AU162" s="238" t="s">
        <v>87</v>
      </c>
      <c r="AY162" s="18" t="s">
        <v>148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2120</v>
      </c>
      <c r="BM162" s="238" t="s">
        <v>2169</v>
      </c>
    </row>
    <row r="163" s="2" customFormat="1">
      <c r="A163" s="39"/>
      <c r="B163" s="40"/>
      <c r="C163" s="41"/>
      <c r="D163" s="240" t="s">
        <v>157</v>
      </c>
      <c r="E163" s="41"/>
      <c r="F163" s="241" t="s">
        <v>2136</v>
      </c>
      <c r="G163" s="41"/>
      <c r="H163" s="41"/>
      <c r="I163" s="242"/>
      <c r="J163" s="41"/>
      <c r="K163" s="41"/>
      <c r="L163" s="45"/>
      <c r="M163" s="243"/>
      <c r="N163" s="244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87</v>
      </c>
    </row>
    <row r="164" s="14" customFormat="1">
      <c r="A164" s="14"/>
      <c r="B164" s="255"/>
      <c r="C164" s="256"/>
      <c r="D164" s="240" t="s">
        <v>159</v>
      </c>
      <c r="E164" s="257" t="s">
        <v>1</v>
      </c>
      <c r="F164" s="258" t="s">
        <v>682</v>
      </c>
      <c r="G164" s="256"/>
      <c r="H164" s="259">
        <v>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159</v>
      </c>
      <c r="AU164" s="265" t="s">
        <v>87</v>
      </c>
      <c r="AV164" s="14" t="s">
        <v>87</v>
      </c>
      <c r="AW164" s="14" t="s">
        <v>33</v>
      </c>
      <c r="AX164" s="14" t="s">
        <v>85</v>
      </c>
      <c r="AY164" s="265" t="s">
        <v>148</v>
      </c>
    </row>
    <row r="165" s="2" customFormat="1" ht="24.15" customHeight="1">
      <c r="A165" s="39"/>
      <c r="B165" s="40"/>
      <c r="C165" s="227" t="s">
        <v>312</v>
      </c>
      <c r="D165" s="227" t="s">
        <v>150</v>
      </c>
      <c r="E165" s="228" t="s">
        <v>2170</v>
      </c>
      <c r="F165" s="229" t="s">
        <v>2171</v>
      </c>
      <c r="G165" s="230" t="s">
        <v>2119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2120</v>
      </c>
      <c r="AT165" s="238" t="s">
        <v>150</v>
      </c>
      <c r="AU165" s="238" t="s">
        <v>87</v>
      </c>
      <c r="AY165" s="18" t="s">
        <v>148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2120</v>
      </c>
      <c r="BM165" s="238" t="s">
        <v>2172</v>
      </c>
    </row>
    <row r="166" s="2" customFormat="1">
      <c r="A166" s="39"/>
      <c r="B166" s="40"/>
      <c r="C166" s="41"/>
      <c r="D166" s="240" t="s">
        <v>157</v>
      </c>
      <c r="E166" s="41"/>
      <c r="F166" s="241" t="s">
        <v>2136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157</v>
      </c>
      <c r="AU166" s="18" t="s">
        <v>87</v>
      </c>
    </row>
    <row r="167" s="14" customFormat="1">
      <c r="A167" s="14"/>
      <c r="B167" s="255"/>
      <c r="C167" s="256"/>
      <c r="D167" s="240" t="s">
        <v>159</v>
      </c>
      <c r="E167" s="257" t="s">
        <v>1</v>
      </c>
      <c r="F167" s="258" t="s">
        <v>682</v>
      </c>
      <c r="G167" s="256"/>
      <c r="H167" s="259">
        <v>1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159</v>
      </c>
      <c r="AU167" s="265" t="s">
        <v>87</v>
      </c>
      <c r="AV167" s="14" t="s">
        <v>87</v>
      </c>
      <c r="AW167" s="14" t="s">
        <v>33</v>
      </c>
      <c r="AX167" s="14" t="s">
        <v>85</v>
      </c>
      <c r="AY167" s="265" t="s">
        <v>148</v>
      </c>
    </row>
    <row r="168" s="2" customFormat="1" ht="16.5" customHeight="1">
      <c r="A168" s="39"/>
      <c r="B168" s="40"/>
      <c r="C168" s="227" t="s">
        <v>320</v>
      </c>
      <c r="D168" s="227" t="s">
        <v>150</v>
      </c>
      <c r="E168" s="228" t="s">
        <v>2173</v>
      </c>
      <c r="F168" s="229" t="s">
        <v>2174</v>
      </c>
      <c r="G168" s="230" t="s">
        <v>2119</v>
      </c>
      <c r="H168" s="231">
        <v>1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2120</v>
      </c>
      <c r="AT168" s="238" t="s">
        <v>150</v>
      </c>
      <c r="AU168" s="238" t="s">
        <v>87</v>
      </c>
      <c r="AY168" s="18" t="s">
        <v>148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2120</v>
      </c>
      <c r="BM168" s="238" t="s">
        <v>2175</v>
      </c>
    </row>
    <row r="169" s="2" customFormat="1">
      <c r="A169" s="39"/>
      <c r="B169" s="40"/>
      <c r="C169" s="41"/>
      <c r="D169" s="240" t="s">
        <v>157</v>
      </c>
      <c r="E169" s="41"/>
      <c r="F169" s="241" t="s">
        <v>2136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87</v>
      </c>
    </row>
    <row r="170" s="14" customFormat="1">
      <c r="A170" s="14"/>
      <c r="B170" s="255"/>
      <c r="C170" s="256"/>
      <c r="D170" s="240" t="s">
        <v>159</v>
      </c>
      <c r="E170" s="257" t="s">
        <v>1</v>
      </c>
      <c r="F170" s="258" t="s">
        <v>682</v>
      </c>
      <c r="G170" s="256"/>
      <c r="H170" s="259">
        <v>1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159</v>
      </c>
      <c r="AU170" s="265" t="s">
        <v>87</v>
      </c>
      <c r="AV170" s="14" t="s">
        <v>87</v>
      </c>
      <c r="AW170" s="14" t="s">
        <v>33</v>
      </c>
      <c r="AX170" s="14" t="s">
        <v>85</v>
      </c>
      <c r="AY170" s="265" t="s">
        <v>148</v>
      </c>
    </row>
    <row r="171" s="2" customFormat="1" ht="21.75" customHeight="1">
      <c r="A171" s="39"/>
      <c r="B171" s="40"/>
      <c r="C171" s="227" t="s">
        <v>326</v>
      </c>
      <c r="D171" s="227" t="s">
        <v>150</v>
      </c>
      <c r="E171" s="228" t="s">
        <v>2176</v>
      </c>
      <c r="F171" s="229" t="s">
        <v>2177</v>
      </c>
      <c r="G171" s="230" t="s">
        <v>2119</v>
      </c>
      <c r="H171" s="231">
        <v>1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2120</v>
      </c>
      <c r="AT171" s="238" t="s">
        <v>150</v>
      </c>
      <c r="AU171" s="238" t="s">
        <v>87</v>
      </c>
      <c r="AY171" s="18" t="s">
        <v>148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2120</v>
      </c>
      <c r="BM171" s="238" t="s">
        <v>2178</v>
      </c>
    </row>
    <row r="172" s="2" customFormat="1">
      <c r="A172" s="39"/>
      <c r="B172" s="40"/>
      <c r="C172" s="41"/>
      <c r="D172" s="240" t="s">
        <v>157</v>
      </c>
      <c r="E172" s="41"/>
      <c r="F172" s="241" t="s">
        <v>2136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157</v>
      </c>
      <c r="AU172" s="18" t="s">
        <v>87</v>
      </c>
    </row>
    <row r="173" s="14" customFormat="1">
      <c r="A173" s="14"/>
      <c r="B173" s="255"/>
      <c r="C173" s="256"/>
      <c r="D173" s="240" t="s">
        <v>159</v>
      </c>
      <c r="E173" s="257" t="s">
        <v>1</v>
      </c>
      <c r="F173" s="258" t="s">
        <v>682</v>
      </c>
      <c r="G173" s="256"/>
      <c r="H173" s="259">
        <v>1</v>
      </c>
      <c r="I173" s="260"/>
      <c r="J173" s="256"/>
      <c r="K173" s="256"/>
      <c r="L173" s="261"/>
      <c r="M173" s="308"/>
      <c r="N173" s="309"/>
      <c r="O173" s="309"/>
      <c r="P173" s="309"/>
      <c r="Q173" s="309"/>
      <c r="R173" s="309"/>
      <c r="S173" s="309"/>
      <c r="T173" s="31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159</v>
      </c>
      <c r="AU173" s="265" t="s">
        <v>87</v>
      </c>
      <c r="AV173" s="14" t="s">
        <v>87</v>
      </c>
      <c r="AW173" s="14" t="s">
        <v>33</v>
      </c>
      <c r="AX173" s="14" t="s">
        <v>85</v>
      </c>
      <c r="AY173" s="265" t="s">
        <v>148</v>
      </c>
    </row>
    <row r="174" s="2" customFormat="1" ht="6.96" customHeight="1">
      <c r="A174" s="39"/>
      <c r="B174" s="67"/>
      <c r="C174" s="68"/>
      <c r="D174" s="68"/>
      <c r="E174" s="68"/>
      <c r="F174" s="68"/>
      <c r="G174" s="68"/>
      <c r="H174" s="68"/>
      <c r="I174" s="68"/>
      <c r="J174" s="68"/>
      <c r="K174" s="68"/>
      <c r="L174" s="45"/>
      <c r="M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</sheetData>
  <sheetProtection sheet="1" autoFilter="0" formatColumns="0" formatRows="0" objects="1" scenarios="1" spinCount="100000" saltValue="TDmLEe97/LXYvhpBkaxkra5IH47kHP/jg8txZpkCcJNJenAftZKt8nhb4dq11pKWPK6QJSp4h/dtZRvOLk38sA==" hashValue="XKbIr247X/LJV111dFxP9UqJh49g+rBTckw8S+ttBESy9PmP85UnE6it5kjH1yVl2dGfE1mcECjXPWYLatIlDA==" algorithmName="SHA-512" password="C71F"/>
  <autoFilter ref="C118:K173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7"/>
      <c r="C3" s="148"/>
      <c r="D3" s="148"/>
      <c r="E3" s="148"/>
      <c r="F3" s="148"/>
      <c r="G3" s="148"/>
      <c r="H3" s="21"/>
    </row>
    <row r="4" s="1" customFormat="1" ht="24.96" customHeight="1">
      <c r="B4" s="21"/>
      <c r="C4" s="149" t="s">
        <v>2179</v>
      </c>
      <c r="H4" s="21"/>
    </row>
    <row r="5" s="1" customFormat="1" ht="12" customHeight="1">
      <c r="B5" s="21"/>
      <c r="C5" s="311" t="s">
        <v>13</v>
      </c>
      <c r="D5" s="157" t="s">
        <v>14</v>
      </c>
      <c r="E5" s="1"/>
      <c r="F5" s="1"/>
      <c r="H5" s="21"/>
    </row>
    <row r="6" s="1" customFormat="1" ht="36.96" customHeight="1">
      <c r="B6" s="21"/>
      <c r="C6" s="312" t="s">
        <v>16</v>
      </c>
      <c r="D6" s="313" t="s">
        <v>17</v>
      </c>
      <c r="E6" s="1"/>
      <c r="F6" s="1"/>
      <c r="H6" s="21"/>
    </row>
    <row r="7" s="1" customFormat="1" ht="24.75" customHeight="1">
      <c r="B7" s="21"/>
      <c r="C7" s="151" t="s">
        <v>22</v>
      </c>
      <c r="D7" s="154" t="str">
        <f>'Rekapitulace stavby'!AN8</f>
        <v>29. 1. 2025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0"/>
      <c r="B9" s="314"/>
      <c r="C9" s="315" t="s">
        <v>58</v>
      </c>
      <c r="D9" s="316" t="s">
        <v>59</v>
      </c>
      <c r="E9" s="316" t="s">
        <v>135</v>
      </c>
      <c r="F9" s="317" t="s">
        <v>2180</v>
      </c>
      <c r="G9" s="200"/>
      <c r="H9" s="314"/>
    </row>
    <row r="10" s="2" customFormat="1" ht="26.4" customHeight="1">
      <c r="A10" s="39"/>
      <c r="B10" s="45"/>
      <c r="C10" s="318" t="s">
        <v>88</v>
      </c>
      <c r="D10" s="318" t="s">
        <v>89</v>
      </c>
      <c r="E10" s="39"/>
      <c r="F10" s="39"/>
      <c r="G10" s="39"/>
      <c r="H10" s="45"/>
    </row>
    <row r="11" s="2" customFormat="1" ht="16.8" customHeight="1">
      <c r="A11" s="39"/>
      <c r="B11" s="45"/>
      <c r="C11" s="319" t="s">
        <v>856</v>
      </c>
      <c r="D11" s="320" t="s">
        <v>1</v>
      </c>
      <c r="E11" s="321" t="s">
        <v>1</v>
      </c>
      <c r="F11" s="322">
        <v>303.08100000000002</v>
      </c>
      <c r="G11" s="39"/>
      <c r="H11" s="45"/>
    </row>
    <row r="12" s="2" customFormat="1" ht="16.8" customHeight="1">
      <c r="A12" s="39"/>
      <c r="B12" s="45"/>
      <c r="C12" s="323" t="s">
        <v>1</v>
      </c>
      <c r="D12" s="323" t="s">
        <v>918</v>
      </c>
      <c r="E12" s="18" t="s">
        <v>1</v>
      </c>
      <c r="F12" s="324">
        <v>0</v>
      </c>
      <c r="G12" s="39"/>
      <c r="H12" s="45"/>
    </row>
    <row r="13" s="2" customFormat="1" ht="16.8" customHeight="1">
      <c r="A13" s="39"/>
      <c r="B13" s="45"/>
      <c r="C13" s="323" t="s">
        <v>1</v>
      </c>
      <c r="D13" s="323" t="s">
        <v>919</v>
      </c>
      <c r="E13" s="18" t="s">
        <v>1</v>
      </c>
      <c r="F13" s="324">
        <v>130.84800000000001</v>
      </c>
      <c r="G13" s="39"/>
      <c r="H13" s="45"/>
    </row>
    <row r="14" s="2" customFormat="1" ht="16.8" customHeight="1">
      <c r="A14" s="39"/>
      <c r="B14" s="45"/>
      <c r="C14" s="323" t="s">
        <v>1</v>
      </c>
      <c r="D14" s="323" t="s">
        <v>920</v>
      </c>
      <c r="E14" s="18" t="s">
        <v>1</v>
      </c>
      <c r="F14" s="324">
        <v>110.628</v>
      </c>
      <c r="G14" s="39"/>
      <c r="H14" s="45"/>
    </row>
    <row r="15" s="2" customFormat="1" ht="16.8" customHeight="1">
      <c r="A15" s="39"/>
      <c r="B15" s="45"/>
      <c r="C15" s="323" t="s">
        <v>1</v>
      </c>
      <c r="D15" s="323" t="s">
        <v>921</v>
      </c>
      <c r="E15" s="18" t="s">
        <v>1</v>
      </c>
      <c r="F15" s="324">
        <v>45.420000000000002</v>
      </c>
      <c r="G15" s="39"/>
      <c r="H15" s="45"/>
    </row>
    <row r="16" s="2" customFormat="1" ht="16.8" customHeight="1">
      <c r="A16" s="39"/>
      <c r="B16" s="45"/>
      <c r="C16" s="323" t="s">
        <v>1</v>
      </c>
      <c r="D16" s="323" t="s">
        <v>922</v>
      </c>
      <c r="E16" s="18" t="s">
        <v>1</v>
      </c>
      <c r="F16" s="324">
        <v>8.0399999999999991</v>
      </c>
      <c r="G16" s="39"/>
      <c r="H16" s="45"/>
    </row>
    <row r="17" s="2" customFormat="1" ht="16.8" customHeight="1">
      <c r="A17" s="39"/>
      <c r="B17" s="45"/>
      <c r="C17" s="323" t="s">
        <v>1</v>
      </c>
      <c r="D17" s="323" t="s">
        <v>923</v>
      </c>
      <c r="E17" s="18" t="s">
        <v>1</v>
      </c>
      <c r="F17" s="324">
        <v>0</v>
      </c>
      <c r="G17" s="39"/>
      <c r="H17" s="45"/>
    </row>
    <row r="18" s="2" customFormat="1" ht="16.8" customHeight="1">
      <c r="A18" s="39"/>
      <c r="B18" s="45"/>
      <c r="C18" s="323" t="s">
        <v>1</v>
      </c>
      <c r="D18" s="323" t="s">
        <v>924</v>
      </c>
      <c r="E18" s="18" t="s">
        <v>1</v>
      </c>
      <c r="F18" s="324">
        <v>7.2750000000000004</v>
      </c>
      <c r="G18" s="39"/>
      <c r="H18" s="45"/>
    </row>
    <row r="19" s="2" customFormat="1" ht="16.8" customHeight="1">
      <c r="A19" s="39"/>
      <c r="B19" s="45"/>
      <c r="C19" s="323" t="s">
        <v>1</v>
      </c>
      <c r="D19" s="323" t="s">
        <v>925</v>
      </c>
      <c r="E19" s="18" t="s">
        <v>1</v>
      </c>
      <c r="F19" s="324">
        <v>0</v>
      </c>
      <c r="G19" s="39"/>
      <c r="H19" s="45"/>
    </row>
    <row r="20" s="2" customFormat="1" ht="16.8" customHeight="1">
      <c r="A20" s="39"/>
      <c r="B20" s="45"/>
      <c r="C20" s="323" t="s">
        <v>1</v>
      </c>
      <c r="D20" s="323" t="s">
        <v>926</v>
      </c>
      <c r="E20" s="18" t="s">
        <v>1</v>
      </c>
      <c r="F20" s="324">
        <v>0.87</v>
      </c>
      <c r="G20" s="39"/>
      <c r="H20" s="45"/>
    </row>
    <row r="21" s="2" customFormat="1" ht="16.8" customHeight="1">
      <c r="A21" s="39"/>
      <c r="B21" s="45"/>
      <c r="C21" s="323" t="s">
        <v>856</v>
      </c>
      <c r="D21" s="323" t="s">
        <v>185</v>
      </c>
      <c r="E21" s="18" t="s">
        <v>1</v>
      </c>
      <c r="F21" s="324">
        <v>303.08100000000002</v>
      </c>
      <c r="G21" s="39"/>
      <c r="H21" s="45"/>
    </row>
    <row r="22" s="2" customFormat="1" ht="16.8" customHeight="1">
      <c r="A22" s="39"/>
      <c r="B22" s="45"/>
      <c r="C22" s="325" t="s">
        <v>2181</v>
      </c>
      <c r="D22" s="39"/>
      <c r="E22" s="39"/>
      <c r="F22" s="39"/>
      <c r="G22" s="39"/>
      <c r="H22" s="45"/>
    </row>
    <row r="23" s="2" customFormat="1">
      <c r="A23" s="39"/>
      <c r="B23" s="45"/>
      <c r="C23" s="323" t="s">
        <v>915</v>
      </c>
      <c r="D23" s="323" t="s">
        <v>916</v>
      </c>
      <c r="E23" s="18" t="s">
        <v>204</v>
      </c>
      <c r="F23" s="324">
        <v>303.08100000000002</v>
      </c>
      <c r="G23" s="39"/>
      <c r="H23" s="45"/>
    </row>
    <row r="24" s="2" customFormat="1">
      <c r="A24" s="39"/>
      <c r="B24" s="45"/>
      <c r="C24" s="323" t="s">
        <v>929</v>
      </c>
      <c r="D24" s="323" t="s">
        <v>930</v>
      </c>
      <c r="E24" s="18" t="s">
        <v>204</v>
      </c>
      <c r="F24" s="324">
        <v>151.541</v>
      </c>
      <c r="G24" s="39"/>
      <c r="H24" s="45"/>
    </row>
    <row r="25" s="2" customFormat="1" ht="16.8" customHeight="1">
      <c r="A25" s="39"/>
      <c r="B25" s="45"/>
      <c r="C25" s="323" t="s">
        <v>932</v>
      </c>
      <c r="D25" s="323" t="s">
        <v>203</v>
      </c>
      <c r="E25" s="18" t="s">
        <v>204</v>
      </c>
      <c r="F25" s="324">
        <v>60.616</v>
      </c>
      <c r="G25" s="39"/>
      <c r="H25" s="45"/>
    </row>
    <row r="26" s="2" customFormat="1" ht="16.8" customHeight="1">
      <c r="A26" s="39"/>
      <c r="B26" s="45"/>
      <c r="C26" s="323" t="s">
        <v>321</v>
      </c>
      <c r="D26" s="323" t="s">
        <v>322</v>
      </c>
      <c r="E26" s="18" t="s">
        <v>204</v>
      </c>
      <c r="F26" s="324">
        <v>531.46400000000006</v>
      </c>
      <c r="G26" s="39"/>
      <c r="H26" s="45"/>
    </row>
    <row r="27" s="2" customFormat="1" ht="16.8" customHeight="1">
      <c r="A27" s="39"/>
      <c r="B27" s="45"/>
      <c r="C27" s="319" t="s">
        <v>868</v>
      </c>
      <c r="D27" s="320" t="s">
        <v>1</v>
      </c>
      <c r="E27" s="321" t="s">
        <v>1</v>
      </c>
      <c r="F27" s="322">
        <v>5.3099999999999996</v>
      </c>
      <c r="G27" s="39"/>
      <c r="H27" s="45"/>
    </row>
    <row r="28" s="2" customFormat="1" ht="16.8" customHeight="1">
      <c r="A28" s="39"/>
      <c r="B28" s="45"/>
      <c r="C28" s="323" t="s">
        <v>868</v>
      </c>
      <c r="D28" s="323" t="s">
        <v>888</v>
      </c>
      <c r="E28" s="18" t="s">
        <v>1</v>
      </c>
      <c r="F28" s="324">
        <v>5.3099999999999996</v>
      </c>
      <c r="G28" s="39"/>
      <c r="H28" s="45"/>
    </row>
    <row r="29" s="2" customFormat="1" ht="16.8" customHeight="1">
      <c r="A29" s="39"/>
      <c r="B29" s="45"/>
      <c r="C29" s="325" t="s">
        <v>2181</v>
      </c>
      <c r="D29" s="39"/>
      <c r="E29" s="39"/>
      <c r="F29" s="39"/>
      <c r="G29" s="39"/>
      <c r="H29" s="45"/>
    </row>
    <row r="30" s="2" customFormat="1" ht="16.8" customHeight="1">
      <c r="A30" s="39"/>
      <c r="B30" s="45"/>
      <c r="C30" s="323" t="s">
        <v>885</v>
      </c>
      <c r="D30" s="323" t="s">
        <v>886</v>
      </c>
      <c r="E30" s="18" t="s">
        <v>273</v>
      </c>
      <c r="F30" s="324">
        <v>5.3099999999999996</v>
      </c>
      <c r="G30" s="39"/>
      <c r="H30" s="45"/>
    </row>
    <row r="31" s="2" customFormat="1" ht="16.8" customHeight="1">
      <c r="A31" s="39"/>
      <c r="B31" s="45"/>
      <c r="C31" s="323" t="s">
        <v>899</v>
      </c>
      <c r="D31" s="323" t="s">
        <v>900</v>
      </c>
      <c r="E31" s="18" t="s">
        <v>273</v>
      </c>
      <c r="F31" s="324">
        <v>5.3099999999999996</v>
      </c>
      <c r="G31" s="39"/>
      <c r="H31" s="45"/>
    </row>
    <row r="32" s="2" customFormat="1" ht="16.8" customHeight="1">
      <c r="A32" s="39"/>
      <c r="B32" s="45"/>
      <c r="C32" s="323" t="s">
        <v>1027</v>
      </c>
      <c r="D32" s="323" t="s">
        <v>1028</v>
      </c>
      <c r="E32" s="18" t="s">
        <v>273</v>
      </c>
      <c r="F32" s="324">
        <v>5.3099999999999996</v>
      </c>
      <c r="G32" s="39"/>
      <c r="H32" s="45"/>
    </row>
    <row r="33" s="2" customFormat="1" ht="16.8" customHeight="1">
      <c r="A33" s="39"/>
      <c r="B33" s="45"/>
      <c r="C33" s="323" t="s">
        <v>1033</v>
      </c>
      <c r="D33" s="323" t="s">
        <v>1034</v>
      </c>
      <c r="E33" s="18" t="s">
        <v>273</v>
      </c>
      <c r="F33" s="324">
        <v>5.3099999999999996</v>
      </c>
      <c r="G33" s="39"/>
      <c r="H33" s="45"/>
    </row>
    <row r="34" s="2" customFormat="1" ht="16.8" customHeight="1">
      <c r="A34" s="39"/>
      <c r="B34" s="45"/>
      <c r="C34" s="323" t="s">
        <v>1058</v>
      </c>
      <c r="D34" s="323" t="s">
        <v>1059</v>
      </c>
      <c r="E34" s="18" t="s">
        <v>273</v>
      </c>
      <c r="F34" s="324">
        <v>5.3099999999999996</v>
      </c>
      <c r="G34" s="39"/>
      <c r="H34" s="45"/>
    </row>
    <row r="35" s="2" customFormat="1" ht="16.8" customHeight="1">
      <c r="A35" s="39"/>
      <c r="B35" s="45"/>
      <c r="C35" s="319" t="s">
        <v>864</v>
      </c>
      <c r="D35" s="320" t="s">
        <v>1</v>
      </c>
      <c r="E35" s="321" t="s">
        <v>1</v>
      </c>
      <c r="F35" s="322">
        <v>245.78</v>
      </c>
      <c r="G35" s="39"/>
      <c r="H35" s="45"/>
    </row>
    <row r="36" s="2" customFormat="1" ht="16.8" customHeight="1">
      <c r="A36" s="39"/>
      <c r="B36" s="45"/>
      <c r="C36" s="323" t="s">
        <v>1</v>
      </c>
      <c r="D36" s="323" t="s">
        <v>892</v>
      </c>
      <c r="E36" s="18" t="s">
        <v>1</v>
      </c>
      <c r="F36" s="324">
        <v>109.04000000000001</v>
      </c>
      <c r="G36" s="39"/>
      <c r="H36" s="45"/>
    </row>
    <row r="37" s="2" customFormat="1" ht="16.8" customHeight="1">
      <c r="A37" s="39"/>
      <c r="B37" s="45"/>
      <c r="C37" s="323" t="s">
        <v>1</v>
      </c>
      <c r="D37" s="323" t="s">
        <v>893</v>
      </c>
      <c r="E37" s="18" t="s">
        <v>1</v>
      </c>
      <c r="F37" s="324">
        <v>92.189999999999998</v>
      </c>
      <c r="G37" s="39"/>
      <c r="H37" s="45"/>
    </row>
    <row r="38" s="2" customFormat="1" ht="16.8" customHeight="1">
      <c r="A38" s="39"/>
      <c r="B38" s="45"/>
      <c r="C38" s="323" t="s">
        <v>1</v>
      </c>
      <c r="D38" s="323" t="s">
        <v>894</v>
      </c>
      <c r="E38" s="18" t="s">
        <v>1</v>
      </c>
      <c r="F38" s="324">
        <v>37.850000000000001</v>
      </c>
      <c r="G38" s="39"/>
      <c r="H38" s="45"/>
    </row>
    <row r="39" s="2" customFormat="1" ht="16.8" customHeight="1">
      <c r="A39" s="39"/>
      <c r="B39" s="45"/>
      <c r="C39" s="323" t="s">
        <v>1</v>
      </c>
      <c r="D39" s="323" t="s">
        <v>895</v>
      </c>
      <c r="E39" s="18" t="s">
        <v>1</v>
      </c>
      <c r="F39" s="324">
        <v>6.7000000000000002</v>
      </c>
      <c r="G39" s="39"/>
      <c r="H39" s="45"/>
    </row>
    <row r="40" s="2" customFormat="1" ht="16.8" customHeight="1">
      <c r="A40" s="39"/>
      <c r="B40" s="45"/>
      <c r="C40" s="323" t="s">
        <v>864</v>
      </c>
      <c r="D40" s="323" t="s">
        <v>185</v>
      </c>
      <c r="E40" s="18" t="s">
        <v>1</v>
      </c>
      <c r="F40" s="324">
        <v>245.78</v>
      </c>
      <c r="G40" s="39"/>
      <c r="H40" s="45"/>
    </row>
    <row r="41" s="2" customFormat="1" ht="16.8" customHeight="1">
      <c r="A41" s="39"/>
      <c r="B41" s="45"/>
      <c r="C41" s="325" t="s">
        <v>2181</v>
      </c>
      <c r="D41" s="39"/>
      <c r="E41" s="39"/>
      <c r="F41" s="39"/>
      <c r="G41" s="39"/>
      <c r="H41" s="45"/>
    </row>
    <row r="42" s="2" customFormat="1">
      <c r="A42" s="39"/>
      <c r="B42" s="45"/>
      <c r="C42" s="323" t="s">
        <v>889</v>
      </c>
      <c r="D42" s="323" t="s">
        <v>890</v>
      </c>
      <c r="E42" s="18" t="s">
        <v>273</v>
      </c>
      <c r="F42" s="324">
        <v>245.78</v>
      </c>
      <c r="G42" s="39"/>
      <c r="H42" s="45"/>
    </row>
    <row r="43" s="2" customFormat="1" ht="16.8" customHeight="1">
      <c r="A43" s="39"/>
      <c r="B43" s="45"/>
      <c r="C43" s="323" t="s">
        <v>896</v>
      </c>
      <c r="D43" s="323" t="s">
        <v>897</v>
      </c>
      <c r="E43" s="18" t="s">
        <v>273</v>
      </c>
      <c r="F43" s="324">
        <v>245.78</v>
      </c>
      <c r="G43" s="39"/>
      <c r="H43" s="45"/>
    </row>
    <row r="44" s="2" customFormat="1" ht="16.8" customHeight="1">
      <c r="A44" s="39"/>
      <c r="B44" s="45"/>
      <c r="C44" s="323" t="s">
        <v>1051</v>
      </c>
      <c r="D44" s="323" t="s">
        <v>1052</v>
      </c>
      <c r="E44" s="18" t="s">
        <v>273</v>
      </c>
      <c r="F44" s="324">
        <v>238.08000000000001</v>
      </c>
      <c r="G44" s="39"/>
      <c r="H44" s="45"/>
    </row>
    <row r="45" s="2" customFormat="1" ht="16.8" customHeight="1">
      <c r="A45" s="39"/>
      <c r="B45" s="45"/>
      <c r="C45" s="319" t="s">
        <v>878</v>
      </c>
      <c r="D45" s="320" t="s">
        <v>1</v>
      </c>
      <c r="E45" s="321" t="s">
        <v>1</v>
      </c>
      <c r="F45" s="322">
        <v>238.08000000000001</v>
      </c>
      <c r="G45" s="39"/>
      <c r="H45" s="45"/>
    </row>
    <row r="46" s="2" customFormat="1" ht="16.8" customHeight="1">
      <c r="A46" s="39"/>
      <c r="B46" s="45"/>
      <c r="C46" s="323" t="s">
        <v>878</v>
      </c>
      <c r="D46" s="323" t="s">
        <v>1054</v>
      </c>
      <c r="E46" s="18" t="s">
        <v>1</v>
      </c>
      <c r="F46" s="324">
        <v>238.08000000000001</v>
      </c>
      <c r="G46" s="39"/>
      <c r="H46" s="45"/>
    </row>
    <row r="47" s="2" customFormat="1" ht="16.8" customHeight="1">
      <c r="A47" s="39"/>
      <c r="B47" s="45"/>
      <c r="C47" s="325" t="s">
        <v>2181</v>
      </c>
      <c r="D47" s="39"/>
      <c r="E47" s="39"/>
      <c r="F47" s="39"/>
      <c r="G47" s="39"/>
      <c r="H47" s="45"/>
    </row>
    <row r="48" s="2" customFormat="1" ht="16.8" customHeight="1">
      <c r="A48" s="39"/>
      <c r="B48" s="45"/>
      <c r="C48" s="323" t="s">
        <v>1051</v>
      </c>
      <c r="D48" s="323" t="s">
        <v>1052</v>
      </c>
      <c r="E48" s="18" t="s">
        <v>273</v>
      </c>
      <c r="F48" s="324">
        <v>238.08000000000001</v>
      </c>
      <c r="G48" s="39"/>
      <c r="H48" s="45"/>
    </row>
    <row r="49" s="2" customFormat="1" ht="16.8" customHeight="1">
      <c r="A49" s="39"/>
      <c r="B49" s="45"/>
      <c r="C49" s="323" t="s">
        <v>484</v>
      </c>
      <c r="D49" s="323" t="s">
        <v>1030</v>
      </c>
      <c r="E49" s="18" t="s">
        <v>273</v>
      </c>
      <c r="F49" s="324">
        <v>476.16000000000002</v>
      </c>
      <c r="G49" s="39"/>
      <c r="H49" s="45"/>
    </row>
    <row r="50" s="2" customFormat="1" ht="16.8" customHeight="1">
      <c r="A50" s="39"/>
      <c r="B50" s="45"/>
      <c r="C50" s="323" t="s">
        <v>479</v>
      </c>
      <c r="D50" s="323" t="s">
        <v>480</v>
      </c>
      <c r="E50" s="18" t="s">
        <v>273</v>
      </c>
      <c r="F50" s="324">
        <v>238.08000000000001</v>
      </c>
      <c r="G50" s="39"/>
      <c r="H50" s="45"/>
    </row>
    <row r="51" s="2" customFormat="1" ht="16.8" customHeight="1">
      <c r="A51" s="39"/>
      <c r="B51" s="45"/>
      <c r="C51" s="323" t="s">
        <v>1040</v>
      </c>
      <c r="D51" s="323" t="s">
        <v>1041</v>
      </c>
      <c r="E51" s="18" t="s">
        <v>273</v>
      </c>
      <c r="F51" s="324">
        <v>238.08000000000001</v>
      </c>
      <c r="G51" s="39"/>
      <c r="H51" s="45"/>
    </row>
    <row r="52" s="2" customFormat="1" ht="16.8" customHeight="1">
      <c r="A52" s="39"/>
      <c r="B52" s="45"/>
      <c r="C52" s="323" t="s">
        <v>496</v>
      </c>
      <c r="D52" s="323" t="s">
        <v>497</v>
      </c>
      <c r="E52" s="18" t="s">
        <v>273</v>
      </c>
      <c r="F52" s="324">
        <v>238.08000000000001</v>
      </c>
      <c r="G52" s="39"/>
      <c r="H52" s="45"/>
    </row>
    <row r="53" s="2" customFormat="1" ht="16.8" customHeight="1">
      <c r="A53" s="39"/>
      <c r="B53" s="45"/>
      <c r="C53" s="323" t="s">
        <v>1048</v>
      </c>
      <c r="D53" s="323" t="s">
        <v>502</v>
      </c>
      <c r="E53" s="18" t="s">
        <v>273</v>
      </c>
      <c r="F53" s="324">
        <v>714.24000000000001</v>
      </c>
      <c r="G53" s="39"/>
      <c r="H53" s="45"/>
    </row>
    <row r="54" s="2" customFormat="1" ht="16.8" customHeight="1">
      <c r="A54" s="39"/>
      <c r="B54" s="45"/>
      <c r="C54" s="323" t="s">
        <v>1055</v>
      </c>
      <c r="D54" s="323" t="s">
        <v>1056</v>
      </c>
      <c r="E54" s="18" t="s">
        <v>273</v>
      </c>
      <c r="F54" s="324">
        <v>238.08000000000001</v>
      </c>
      <c r="G54" s="39"/>
      <c r="H54" s="45"/>
    </row>
    <row r="55" s="2" customFormat="1" ht="16.8" customHeight="1">
      <c r="A55" s="39"/>
      <c r="B55" s="45"/>
      <c r="C55" s="323" t="s">
        <v>1257</v>
      </c>
      <c r="D55" s="323" t="s">
        <v>1258</v>
      </c>
      <c r="E55" s="18" t="s">
        <v>273</v>
      </c>
      <c r="F55" s="324">
        <v>238.08000000000001</v>
      </c>
      <c r="G55" s="39"/>
      <c r="H55" s="45"/>
    </row>
    <row r="56" s="2" customFormat="1" ht="16.8" customHeight="1">
      <c r="A56" s="39"/>
      <c r="B56" s="45"/>
      <c r="C56" s="319" t="s">
        <v>858</v>
      </c>
      <c r="D56" s="320" t="s">
        <v>1</v>
      </c>
      <c r="E56" s="321" t="s">
        <v>1</v>
      </c>
      <c r="F56" s="322">
        <v>25.169</v>
      </c>
      <c r="G56" s="39"/>
      <c r="H56" s="45"/>
    </row>
    <row r="57" s="2" customFormat="1" ht="16.8" customHeight="1">
      <c r="A57" s="39"/>
      <c r="B57" s="45"/>
      <c r="C57" s="323" t="s">
        <v>1</v>
      </c>
      <c r="D57" s="323" t="s">
        <v>1023</v>
      </c>
      <c r="E57" s="18" t="s">
        <v>1</v>
      </c>
      <c r="F57" s="324">
        <v>10.904</v>
      </c>
      <c r="G57" s="39"/>
      <c r="H57" s="45"/>
    </row>
    <row r="58" s="2" customFormat="1" ht="16.8" customHeight="1">
      <c r="A58" s="39"/>
      <c r="B58" s="45"/>
      <c r="C58" s="323" t="s">
        <v>1</v>
      </c>
      <c r="D58" s="323" t="s">
        <v>1024</v>
      </c>
      <c r="E58" s="18" t="s">
        <v>1</v>
      </c>
      <c r="F58" s="324">
        <v>9.2189999999999994</v>
      </c>
      <c r="G58" s="39"/>
      <c r="H58" s="45"/>
    </row>
    <row r="59" s="2" customFormat="1" ht="16.8" customHeight="1">
      <c r="A59" s="39"/>
      <c r="B59" s="45"/>
      <c r="C59" s="323" t="s">
        <v>1</v>
      </c>
      <c r="D59" s="323" t="s">
        <v>1025</v>
      </c>
      <c r="E59" s="18" t="s">
        <v>1</v>
      </c>
      <c r="F59" s="324">
        <v>4.3159999999999998</v>
      </c>
      <c r="G59" s="39"/>
      <c r="H59" s="45"/>
    </row>
    <row r="60" s="2" customFormat="1" ht="16.8" customHeight="1">
      <c r="A60" s="39"/>
      <c r="B60" s="45"/>
      <c r="C60" s="323" t="s">
        <v>1</v>
      </c>
      <c r="D60" s="323" t="s">
        <v>1026</v>
      </c>
      <c r="E60" s="18" t="s">
        <v>1</v>
      </c>
      <c r="F60" s="324">
        <v>0.72999999999999998</v>
      </c>
      <c r="G60" s="39"/>
      <c r="H60" s="45"/>
    </row>
    <row r="61" s="2" customFormat="1" ht="16.8" customHeight="1">
      <c r="A61" s="39"/>
      <c r="B61" s="45"/>
      <c r="C61" s="323" t="s">
        <v>858</v>
      </c>
      <c r="D61" s="323" t="s">
        <v>185</v>
      </c>
      <c r="E61" s="18" t="s">
        <v>1</v>
      </c>
      <c r="F61" s="324">
        <v>25.169</v>
      </c>
      <c r="G61" s="39"/>
      <c r="H61" s="45"/>
    </row>
    <row r="62" s="2" customFormat="1" ht="16.8" customHeight="1">
      <c r="A62" s="39"/>
      <c r="B62" s="45"/>
      <c r="C62" s="325" t="s">
        <v>2181</v>
      </c>
      <c r="D62" s="39"/>
      <c r="E62" s="39"/>
      <c r="F62" s="39"/>
      <c r="G62" s="39"/>
      <c r="H62" s="45"/>
    </row>
    <row r="63" s="2" customFormat="1" ht="16.8" customHeight="1">
      <c r="A63" s="39"/>
      <c r="B63" s="45"/>
      <c r="C63" s="323" t="s">
        <v>452</v>
      </c>
      <c r="D63" s="323" t="s">
        <v>453</v>
      </c>
      <c r="E63" s="18" t="s">
        <v>204</v>
      </c>
      <c r="F63" s="324">
        <v>25.169</v>
      </c>
      <c r="G63" s="39"/>
      <c r="H63" s="45"/>
    </row>
    <row r="64" s="2" customFormat="1" ht="16.8" customHeight="1">
      <c r="A64" s="39"/>
      <c r="B64" s="45"/>
      <c r="C64" s="323" t="s">
        <v>321</v>
      </c>
      <c r="D64" s="323" t="s">
        <v>322</v>
      </c>
      <c r="E64" s="18" t="s">
        <v>204</v>
      </c>
      <c r="F64" s="324">
        <v>531.46400000000006</v>
      </c>
      <c r="G64" s="39"/>
      <c r="H64" s="45"/>
    </row>
    <row r="65" s="2" customFormat="1" ht="16.8" customHeight="1">
      <c r="A65" s="39"/>
      <c r="B65" s="45"/>
      <c r="C65" s="319" t="s">
        <v>860</v>
      </c>
      <c r="D65" s="320" t="s">
        <v>1</v>
      </c>
      <c r="E65" s="321" t="s">
        <v>1</v>
      </c>
      <c r="F65" s="322">
        <v>237.24100000000001</v>
      </c>
      <c r="G65" s="39"/>
      <c r="H65" s="45"/>
    </row>
    <row r="66" s="2" customFormat="1" ht="16.8" customHeight="1">
      <c r="A66" s="39"/>
      <c r="B66" s="45"/>
      <c r="C66" s="323" t="s">
        <v>860</v>
      </c>
      <c r="D66" s="323" t="s">
        <v>962</v>
      </c>
      <c r="E66" s="18" t="s">
        <v>1</v>
      </c>
      <c r="F66" s="324">
        <v>237.24100000000001</v>
      </c>
      <c r="G66" s="39"/>
      <c r="H66" s="45"/>
    </row>
    <row r="67" s="2" customFormat="1" ht="16.8" customHeight="1">
      <c r="A67" s="39"/>
      <c r="B67" s="45"/>
      <c r="C67" s="325" t="s">
        <v>2181</v>
      </c>
      <c r="D67" s="39"/>
      <c r="E67" s="39"/>
      <c r="F67" s="39"/>
      <c r="G67" s="39"/>
      <c r="H67" s="45"/>
    </row>
    <row r="68" s="2" customFormat="1" ht="16.8" customHeight="1">
      <c r="A68" s="39"/>
      <c r="B68" s="45"/>
      <c r="C68" s="323" t="s">
        <v>321</v>
      </c>
      <c r="D68" s="323" t="s">
        <v>322</v>
      </c>
      <c r="E68" s="18" t="s">
        <v>204</v>
      </c>
      <c r="F68" s="324">
        <v>531.46400000000006</v>
      </c>
      <c r="G68" s="39"/>
      <c r="H68" s="45"/>
    </row>
    <row r="69" s="2" customFormat="1">
      <c r="A69" s="39"/>
      <c r="B69" s="45"/>
      <c r="C69" s="323" t="s">
        <v>942</v>
      </c>
      <c r="D69" s="323" t="s">
        <v>943</v>
      </c>
      <c r="E69" s="18" t="s">
        <v>204</v>
      </c>
      <c r="F69" s="324">
        <v>118.621</v>
      </c>
      <c r="G69" s="39"/>
      <c r="H69" s="45"/>
    </row>
    <row r="70" s="2" customFormat="1">
      <c r="A70" s="39"/>
      <c r="B70" s="45"/>
      <c r="C70" s="323" t="s">
        <v>946</v>
      </c>
      <c r="D70" s="323" t="s">
        <v>947</v>
      </c>
      <c r="E70" s="18" t="s">
        <v>204</v>
      </c>
      <c r="F70" s="324">
        <v>118.621</v>
      </c>
      <c r="G70" s="39"/>
      <c r="H70" s="45"/>
    </row>
    <row r="71" s="2" customFormat="1" ht="16.8" customHeight="1">
      <c r="A71" s="39"/>
      <c r="B71" s="45"/>
      <c r="C71" s="323" t="s">
        <v>956</v>
      </c>
      <c r="D71" s="323" t="s">
        <v>957</v>
      </c>
      <c r="E71" s="18" t="s">
        <v>204</v>
      </c>
      <c r="F71" s="324">
        <v>237.24100000000001</v>
      </c>
      <c r="G71" s="39"/>
      <c r="H71" s="45"/>
    </row>
    <row r="72" s="2" customFormat="1" ht="16.8" customHeight="1">
      <c r="A72" s="39"/>
      <c r="B72" s="45"/>
      <c r="C72" s="319" t="s">
        <v>862</v>
      </c>
      <c r="D72" s="320" t="s">
        <v>1</v>
      </c>
      <c r="E72" s="321" t="s">
        <v>1</v>
      </c>
      <c r="F72" s="322">
        <v>101.089</v>
      </c>
      <c r="G72" s="39"/>
      <c r="H72" s="45"/>
    </row>
    <row r="73" s="2" customFormat="1" ht="16.8" customHeight="1">
      <c r="A73" s="39"/>
      <c r="B73" s="45"/>
      <c r="C73" s="323" t="s">
        <v>1</v>
      </c>
      <c r="D73" s="323" t="s">
        <v>984</v>
      </c>
      <c r="E73" s="18" t="s">
        <v>1</v>
      </c>
      <c r="F73" s="324">
        <v>44.706000000000003</v>
      </c>
      <c r="G73" s="39"/>
      <c r="H73" s="45"/>
    </row>
    <row r="74" s="2" customFormat="1" ht="16.8" customHeight="1">
      <c r="A74" s="39"/>
      <c r="B74" s="45"/>
      <c r="C74" s="323" t="s">
        <v>1</v>
      </c>
      <c r="D74" s="323" t="s">
        <v>985</v>
      </c>
      <c r="E74" s="18" t="s">
        <v>1</v>
      </c>
      <c r="F74" s="324">
        <v>37.798000000000002</v>
      </c>
      <c r="G74" s="39"/>
      <c r="H74" s="45"/>
    </row>
    <row r="75" s="2" customFormat="1" ht="16.8" customHeight="1">
      <c r="A75" s="39"/>
      <c r="B75" s="45"/>
      <c r="C75" s="323" t="s">
        <v>1</v>
      </c>
      <c r="D75" s="323" t="s">
        <v>986</v>
      </c>
      <c r="E75" s="18" t="s">
        <v>1</v>
      </c>
      <c r="F75" s="324">
        <v>17.696000000000002</v>
      </c>
      <c r="G75" s="39"/>
      <c r="H75" s="45"/>
    </row>
    <row r="76" s="2" customFormat="1" ht="16.8" customHeight="1">
      <c r="A76" s="39"/>
      <c r="B76" s="45"/>
      <c r="C76" s="323" t="s">
        <v>1</v>
      </c>
      <c r="D76" s="323" t="s">
        <v>987</v>
      </c>
      <c r="E76" s="18" t="s">
        <v>1</v>
      </c>
      <c r="F76" s="324">
        <v>3.3580000000000001</v>
      </c>
      <c r="G76" s="39"/>
      <c r="H76" s="45"/>
    </row>
    <row r="77" s="2" customFormat="1" ht="16.8" customHeight="1">
      <c r="A77" s="39"/>
      <c r="B77" s="45"/>
      <c r="C77" s="323" t="s">
        <v>1</v>
      </c>
      <c r="D77" s="323" t="s">
        <v>988</v>
      </c>
      <c r="E77" s="18" t="s">
        <v>1</v>
      </c>
      <c r="F77" s="324">
        <v>0</v>
      </c>
      <c r="G77" s="39"/>
      <c r="H77" s="45"/>
    </row>
    <row r="78" s="2" customFormat="1" ht="16.8" customHeight="1">
      <c r="A78" s="39"/>
      <c r="B78" s="45"/>
      <c r="C78" s="323" t="s">
        <v>1</v>
      </c>
      <c r="D78" s="323" t="s">
        <v>989</v>
      </c>
      <c r="E78" s="18" t="s">
        <v>1</v>
      </c>
      <c r="F78" s="324">
        <v>-1.036</v>
      </c>
      <c r="G78" s="39"/>
      <c r="H78" s="45"/>
    </row>
    <row r="79" s="2" customFormat="1" ht="16.8" customHeight="1">
      <c r="A79" s="39"/>
      <c r="B79" s="45"/>
      <c r="C79" s="323" t="s">
        <v>1</v>
      </c>
      <c r="D79" s="323" t="s">
        <v>990</v>
      </c>
      <c r="E79" s="18" t="s">
        <v>1</v>
      </c>
      <c r="F79" s="324">
        <v>-0.876</v>
      </c>
      <c r="G79" s="39"/>
      <c r="H79" s="45"/>
    </row>
    <row r="80" s="2" customFormat="1" ht="16.8" customHeight="1">
      <c r="A80" s="39"/>
      <c r="B80" s="45"/>
      <c r="C80" s="323" t="s">
        <v>1</v>
      </c>
      <c r="D80" s="323" t="s">
        <v>991</v>
      </c>
      <c r="E80" s="18" t="s">
        <v>1</v>
      </c>
      <c r="F80" s="324">
        <v>-0.40999999999999998</v>
      </c>
      <c r="G80" s="39"/>
      <c r="H80" s="45"/>
    </row>
    <row r="81" s="2" customFormat="1" ht="16.8" customHeight="1">
      <c r="A81" s="39"/>
      <c r="B81" s="45"/>
      <c r="C81" s="323" t="s">
        <v>1</v>
      </c>
      <c r="D81" s="323" t="s">
        <v>992</v>
      </c>
      <c r="E81" s="18" t="s">
        <v>1</v>
      </c>
      <c r="F81" s="324">
        <v>-0.14699999999999999</v>
      </c>
      <c r="G81" s="39"/>
      <c r="H81" s="45"/>
    </row>
    <row r="82" s="2" customFormat="1" ht="16.8" customHeight="1">
      <c r="A82" s="39"/>
      <c r="B82" s="45"/>
      <c r="C82" s="323" t="s">
        <v>862</v>
      </c>
      <c r="D82" s="323" t="s">
        <v>185</v>
      </c>
      <c r="E82" s="18" t="s">
        <v>1</v>
      </c>
      <c r="F82" s="324">
        <v>101.089</v>
      </c>
      <c r="G82" s="39"/>
      <c r="H82" s="45"/>
    </row>
    <row r="83" s="2" customFormat="1" ht="16.8" customHeight="1">
      <c r="A83" s="39"/>
      <c r="B83" s="45"/>
      <c r="C83" s="325" t="s">
        <v>2181</v>
      </c>
      <c r="D83" s="39"/>
      <c r="E83" s="39"/>
      <c r="F83" s="39"/>
      <c r="G83" s="39"/>
      <c r="H83" s="45"/>
    </row>
    <row r="84" s="2" customFormat="1" ht="16.8" customHeight="1">
      <c r="A84" s="39"/>
      <c r="B84" s="45"/>
      <c r="C84" s="323" t="s">
        <v>981</v>
      </c>
      <c r="D84" s="323" t="s">
        <v>982</v>
      </c>
      <c r="E84" s="18" t="s">
        <v>204</v>
      </c>
      <c r="F84" s="324">
        <v>101.089</v>
      </c>
      <c r="G84" s="39"/>
      <c r="H84" s="45"/>
    </row>
    <row r="85" s="2" customFormat="1" ht="16.8" customHeight="1">
      <c r="A85" s="39"/>
      <c r="B85" s="45"/>
      <c r="C85" s="323" t="s">
        <v>321</v>
      </c>
      <c r="D85" s="323" t="s">
        <v>322</v>
      </c>
      <c r="E85" s="18" t="s">
        <v>204</v>
      </c>
      <c r="F85" s="324">
        <v>531.46400000000006</v>
      </c>
      <c r="G85" s="39"/>
      <c r="H85" s="45"/>
    </row>
    <row r="86" s="2" customFormat="1" ht="16.8" customHeight="1">
      <c r="A86" s="39"/>
      <c r="B86" s="45"/>
      <c r="C86" s="319" t="s">
        <v>873</v>
      </c>
      <c r="D86" s="320" t="s">
        <v>1</v>
      </c>
      <c r="E86" s="321" t="s">
        <v>1</v>
      </c>
      <c r="F86" s="322">
        <v>7.7000000000000002</v>
      </c>
      <c r="G86" s="39"/>
      <c r="H86" s="45"/>
    </row>
    <row r="87" s="2" customFormat="1" ht="16.8" customHeight="1">
      <c r="A87" s="39"/>
      <c r="B87" s="45"/>
      <c r="C87" s="323" t="s">
        <v>873</v>
      </c>
      <c r="D87" s="323" t="s">
        <v>1046</v>
      </c>
      <c r="E87" s="18" t="s">
        <v>1</v>
      </c>
      <c r="F87" s="324">
        <v>7.7000000000000002</v>
      </c>
      <c r="G87" s="39"/>
      <c r="H87" s="45"/>
    </row>
    <row r="88" s="2" customFormat="1" ht="16.8" customHeight="1">
      <c r="A88" s="39"/>
      <c r="B88" s="45"/>
      <c r="C88" s="325" t="s">
        <v>2181</v>
      </c>
      <c r="D88" s="39"/>
      <c r="E88" s="39"/>
      <c r="F88" s="39"/>
      <c r="G88" s="39"/>
      <c r="H88" s="45"/>
    </row>
    <row r="89" s="2" customFormat="1" ht="16.8" customHeight="1">
      <c r="A89" s="39"/>
      <c r="B89" s="45"/>
      <c r="C89" s="323" t="s">
        <v>1043</v>
      </c>
      <c r="D89" s="323" t="s">
        <v>1044</v>
      </c>
      <c r="E89" s="18" t="s">
        <v>273</v>
      </c>
      <c r="F89" s="324">
        <v>7.7000000000000002</v>
      </c>
      <c r="G89" s="39"/>
      <c r="H89" s="45"/>
    </row>
    <row r="90" s="2" customFormat="1" ht="16.8" customHeight="1">
      <c r="A90" s="39"/>
      <c r="B90" s="45"/>
      <c r="C90" s="323" t="s">
        <v>1036</v>
      </c>
      <c r="D90" s="323" t="s">
        <v>1037</v>
      </c>
      <c r="E90" s="18" t="s">
        <v>273</v>
      </c>
      <c r="F90" s="324">
        <v>7.7000000000000002</v>
      </c>
      <c r="G90" s="39"/>
      <c r="H90" s="45"/>
    </row>
    <row r="91" s="2" customFormat="1" ht="16.8" customHeight="1">
      <c r="A91" s="39"/>
      <c r="B91" s="45"/>
      <c r="C91" s="323" t="s">
        <v>1051</v>
      </c>
      <c r="D91" s="323" t="s">
        <v>1052</v>
      </c>
      <c r="E91" s="18" t="s">
        <v>273</v>
      </c>
      <c r="F91" s="324">
        <v>238.08000000000001</v>
      </c>
      <c r="G91" s="39"/>
      <c r="H91" s="45"/>
    </row>
    <row r="92" s="2" customFormat="1" ht="16.8" customHeight="1">
      <c r="A92" s="39"/>
      <c r="B92" s="45"/>
      <c r="C92" s="323" t="s">
        <v>1065</v>
      </c>
      <c r="D92" s="323" t="s">
        <v>1066</v>
      </c>
      <c r="E92" s="18" t="s">
        <v>273</v>
      </c>
      <c r="F92" s="324">
        <v>7.7000000000000002</v>
      </c>
      <c r="G92" s="39"/>
      <c r="H92" s="45"/>
    </row>
    <row r="93" s="2" customFormat="1" ht="16.8" customHeight="1">
      <c r="A93" s="39"/>
      <c r="B93" s="45"/>
      <c r="C93" s="319" t="s">
        <v>993</v>
      </c>
      <c r="D93" s="320" t="s">
        <v>1</v>
      </c>
      <c r="E93" s="321" t="s">
        <v>1</v>
      </c>
      <c r="F93" s="322">
        <v>-2.4689999999999999</v>
      </c>
      <c r="G93" s="39"/>
      <c r="H93" s="45"/>
    </row>
    <row r="94" s="2" customFormat="1" ht="16.8" customHeight="1">
      <c r="A94" s="39"/>
      <c r="B94" s="45"/>
      <c r="C94" s="323" t="s">
        <v>1</v>
      </c>
      <c r="D94" s="323" t="s">
        <v>988</v>
      </c>
      <c r="E94" s="18" t="s">
        <v>1</v>
      </c>
      <c r="F94" s="324">
        <v>0</v>
      </c>
      <c r="G94" s="39"/>
      <c r="H94" s="45"/>
    </row>
    <row r="95" s="2" customFormat="1" ht="16.8" customHeight="1">
      <c r="A95" s="39"/>
      <c r="B95" s="45"/>
      <c r="C95" s="323" t="s">
        <v>1</v>
      </c>
      <c r="D95" s="323" t="s">
        <v>989</v>
      </c>
      <c r="E95" s="18" t="s">
        <v>1</v>
      </c>
      <c r="F95" s="324">
        <v>-1.036</v>
      </c>
      <c r="G95" s="39"/>
      <c r="H95" s="45"/>
    </row>
    <row r="96" s="2" customFormat="1" ht="16.8" customHeight="1">
      <c r="A96" s="39"/>
      <c r="B96" s="45"/>
      <c r="C96" s="323" t="s">
        <v>1</v>
      </c>
      <c r="D96" s="323" t="s">
        <v>990</v>
      </c>
      <c r="E96" s="18" t="s">
        <v>1</v>
      </c>
      <c r="F96" s="324">
        <v>-0.876</v>
      </c>
      <c r="G96" s="39"/>
      <c r="H96" s="45"/>
    </row>
    <row r="97" s="2" customFormat="1" ht="16.8" customHeight="1">
      <c r="A97" s="39"/>
      <c r="B97" s="45"/>
      <c r="C97" s="323" t="s">
        <v>1</v>
      </c>
      <c r="D97" s="323" t="s">
        <v>991</v>
      </c>
      <c r="E97" s="18" t="s">
        <v>1</v>
      </c>
      <c r="F97" s="324">
        <v>-0.40999999999999998</v>
      </c>
      <c r="G97" s="39"/>
      <c r="H97" s="45"/>
    </row>
    <row r="98" s="2" customFormat="1" ht="16.8" customHeight="1">
      <c r="A98" s="39"/>
      <c r="B98" s="45"/>
      <c r="C98" s="323" t="s">
        <v>1</v>
      </c>
      <c r="D98" s="323" t="s">
        <v>992</v>
      </c>
      <c r="E98" s="18" t="s">
        <v>1</v>
      </c>
      <c r="F98" s="324">
        <v>-0.14699999999999999</v>
      </c>
      <c r="G98" s="39"/>
      <c r="H98" s="45"/>
    </row>
    <row r="99" s="2" customFormat="1" ht="16.8" customHeight="1">
      <c r="A99" s="39"/>
      <c r="B99" s="45"/>
      <c r="C99" s="323" t="s">
        <v>993</v>
      </c>
      <c r="D99" s="323" t="s">
        <v>165</v>
      </c>
      <c r="E99" s="18" t="s">
        <v>1</v>
      </c>
      <c r="F99" s="324">
        <v>-2.4689999999999999</v>
      </c>
      <c r="G99" s="39"/>
      <c r="H99" s="45"/>
    </row>
    <row r="100" s="2" customFormat="1" ht="16.8" customHeight="1">
      <c r="A100" s="39"/>
      <c r="B100" s="45"/>
      <c r="C100" s="319" t="s">
        <v>317</v>
      </c>
      <c r="D100" s="320" t="s">
        <v>1</v>
      </c>
      <c r="E100" s="321" t="s">
        <v>1</v>
      </c>
      <c r="F100" s="322">
        <v>294.22300000000001</v>
      </c>
      <c r="G100" s="39"/>
      <c r="H100" s="45"/>
    </row>
    <row r="101" s="2" customFormat="1" ht="16.8" customHeight="1">
      <c r="A101" s="39"/>
      <c r="B101" s="45"/>
      <c r="C101" s="323" t="s">
        <v>317</v>
      </c>
      <c r="D101" s="323" t="s">
        <v>963</v>
      </c>
      <c r="E101" s="18" t="s">
        <v>1</v>
      </c>
      <c r="F101" s="324">
        <v>294.22300000000001</v>
      </c>
      <c r="G101" s="39"/>
      <c r="H101" s="45"/>
    </row>
    <row r="102" s="2" customFormat="1" ht="16.8" customHeight="1">
      <c r="A102" s="39"/>
      <c r="B102" s="45"/>
      <c r="C102" s="325" t="s">
        <v>2181</v>
      </c>
      <c r="D102" s="39"/>
      <c r="E102" s="39"/>
      <c r="F102" s="39"/>
      <c r="G102" s="39"/>
      <c r="H102" s="45"/>
    </row>
    <row r="103" s="2" customFormat="1" ht="16.8" customHeight="1">
      <c r="A103" s="39"/>
      <c r="B103" s="45"/>
      <c r="C103" s="323" t="s">
        <v>321</v>
      </c>
      <c r="D103" s="323" t="s">
        <v>322</v>
      </c>
      <c r="E103" s="18" t="s">
        <v>204</v>
      </c>
      <c r="F103" s="324">
        <v>531.46400000000006</v>
      </c>
      <c r="G103" s="39"/>
      <c r="H103" s="45"/>
    </row>
    <row r="104" s="2" customFormat="1">
      <c r="A104" s="39"/>
      <c r="B104" s="45"/>
      <c r="C104" s="323" t="s">
        <v>293</v>
      </c>
      <c r="D104" s="323" t="s">
        <v>294</v>
      </c>
      <c r="E104" s="18" t="s">
        <v>204</v>
      </c>
      <c r="F104" s="324">
        <v>147.112</v>
      </c>
      <c r="G104" s="39"/>
      <c r="H104" s="45"/>
    </row>
    <row r="105" s="2" customFormat="1">
      <c r="A105" s="39"/>
      <c r="B105" s="45"/>
      <c r="C105" s="323" t="s">
        <v>298</v>
      </c>
      <c r="D105" s="323" t="s">
        <v>299</v>
      </c>
      <c r="E105" s="18" t="s">
        <v>204</v>
      </c>
      <c r="F105" s="324">
        <v>294.22300000000001</v>
      </c>
      <c r="G105" s="39"/>
      <c r="H105" s="45"/>
    </row>
    <row r="106" s="2" customFormat="1">
      <c r="A106" s="39"/>
      <c r="B106" s="45"/>
      <c r="C106" s="323" t="s">
        <v>303</v>
      </c>
      <c r="D106" s="323" t="s">
        <v>304</v>
      </c>
      <c r="E106" s="18" t="s">
        <v>204</v>
      </c>
      <c r="F106" s="324">
        <v>147.112</v>
      </c>
      <c r="G106" s="39"/>
      <c r="H106" s="45"/>
    </row>
    <row r="107" s="2" customFormat="1">
      <c r="A107" s="39"/>
      <c r="B107" s="45"/>
      <c r="C107" s="323" t="s">
        <v>308</v>
      </c>
      <c r="D107" s="323" t="s">
        <v>309</v>
      </c>
      <c r="E107" s="18" t="s">
        <v>204</v>
      </c>
      <c r="F107" s="324">
        <v>294.22300000000001</v>
      </c>
      <c r="G107" s="39"/>
      <c r="H107" s="45"/>
    </row>
    <row r="108" s="2" customFormat="1">
      <c r="A108" s="39"/>
      <c r="B108" s="45"/>
      <c r="C108" s="323" t="s">
        <v>313</v>
      </c>
      <c r="D108" s="323" t="s">
        <v>314</v>
      </c>
      <c r="E108" s="18" t="s">
        <v>315</v>
      </c>
      <c r="F108" s="324">
        <v>529.601</v>
      </c>
      <c r="G108" s="39"/>
      <c r="H108" s="45"/>
    </row>
    <row r="109" s="2" customFormat="1" ht="16.8" customHeight="1">
      <c r="A109" s="39"/>
      <c r="B109" s="45"/>
      <c r="C109" s="319" t="s">
        <v>876</v>
      </c>
      <c r="D109" s="320" t="s">
        <v>1</v>
      </c>
      <c r="E109" s="321" t="s">
        <v>1</v>
      </c>
      <c r="F109" s="322">
        <v>110.983</v>
      </c>
      <c r="G109" s="39"/>
      <c r="H109" s="45"/>
    </row>
    <row r="110" s="2" customFormat="1" ht="16.8" customHeight="1">
      <c r="A110" s="39"/>
      <c r="B110" s="45"/>
      <c r="C110" s="323" t="s">
        <v>1</v>
      </c>
      <c r="D110" s="323" t="s">
        <v>966</v>
      </c>
      <c r="E110" s="18" t="s">
        <v>1</v>
      </c>
      <c r="F110" s="324">
        <v>0</v>
      </c>
      <c r="G110" s="39"/>
      <c r="H110" s="45"/>
    </row>
    <row r="111" s="2" customFormat="1" ht="16.8" customHeight="1">
      <c r="A111" s="39"/>
      <c r="B111" s="45"/>
      <c r="C111" s="323" t="s">
        <v>1</v>
      </c>
      <c r="D111" s="323" t="s">
        <v>967</v>
      </c>
      <c r="E111" s="18" t="s">
        <v>1</v>
      </c>
      <c r="F111" s="324">
        <v>45.597000000000001</v>
      </c>
      <c r="G111" s="39"/>
      <c r="H111" s="45"/>
    </row>
    <row r="112" s="2" customFormat="1" ht="16.8" customHeight="1">
      <c r="A112" s="39"/>
      <c r="B112" s="45"/>
      <c r="C112" s="323" t="s">
        <v>1</v>
      </c>
      <c r="D112" s="323" t="s">
        <v>968</v>
      </c>
      <c r="E112" s="18" t="s">
        <v>1</v>
      </c>
      <c r="F112" s="324">
        <v>38.997</v>
      </c>
      <c r="G112" s="39"/>
      <c r="H112" s="45"/>
    </row>
    <row r="113" s="2" customFormat="1" ht="16.8" customHeight="1">
      <c r="A113" s="39"/>
      <c r="B113" s="45"/>
      <c r="C113" s="323" t="s">
        <v>1</v>
      </c>
      <c r="D113" s="323" t="s">
        <v>969</v>
      </c>
      <c r="E113" s="18" t="s">
        <v>1</v>
      </c>
      <c r="F113" s="324">
        <v>15.631</v>
      </c>
      <c r="G113" s="39"/>
      <c r="H113" s="45"/>
    </row>
    <row r="114" s="2" customFormat="1" ht="16.8" customHeight="1">
      <c r="A114" s="39"/>
      <c r="B114" s="45"/>
      <c r="C114" s="323" t="s">
        <v>1</v>
      </c>
      <c r="D114" s="323" t="s">
        <v>970</v>
      </c>
      <c r="E114" s="18" t="s">
        <v>1</v>
      </c>
      <c r="F114" s="324">
        <v>1.8999999999999999</v>
      </c>
      <c r="G114" s="39"/>
      <c r="H114" s="45"/>
    </row>
    <row r="115" s="2" customFormat="1" ht="16.8" customHeight="1">
      <c r="A115" s="39"/>
      <c r="B115" s="45"/>
      <c r="C115" s="323" t="s">
        <v>1</v>
      </c>
      <c r="D115" s="323" t="s">
        <v>971</v>
      </c>
      <c r="E115" s="18" t="s">
        <v>1</v>
      </c>
      <c r="F115" s="324">
        <v>0</v>
      </c>
      <c r="G115" s="39"/>
      <c r="H115" s="45"/>
    </row>
    <row r="116" s="2" customFormat="1" ht="16.8" customHeight="1">
      <c r="A116" s="39"/>
      <c r="B116" s="45"/>
      <c r="C116" s="323" t="s">
        <v>1</v>
      </c>
      <c r="D116" s="323" t="s">
        <v>972</v>
      </c>
      <c r="E116" s="18" t="s">
        <v>1</v>
      </c>
      <c r="F116" s="324">
        <v>1.8899999999999999</v>
      </c>
      <c r="G116" s="39"/>
      <c r="H116" s="45"/>
    </row>
    <row r="117" s="2" customFormat="1" ht="16.8" customHeight="1">
      <c r="A117" s="39"/>
      <c r="B117" s="45"/>
      <c r="C117" s="323" t="s">
        <v>1</v>
      </c>
      <c r="D117" s="323" t="s">
        <v>973</v>
      </c>
      <c r="E117" s="18" t="s">
        <v>1</v>
      </c>
      <c r="F117" s="324">
        <v>0.94499999999999995</v>
      </c>
      <c r="G117" s="39"/>
      <c r="H117" s="45"/>
    </row>
    <row r="118" s="2" customFormat="1" ht="16.8" customHeight="1">
      <c r="A118" s="39"/>
      <c r="B118" s="45"/>
      <c r="C118" s="323" t="s">
        <v>1</v>
      </c>
      <c r="D118" s="323" t="s">
        <v>974</v>
      </c>
      <c r="E118" s="18" t="s">
        <v>1</v>
      </c>
      <c r="F118" s="324">
        <v>0.94499999999999995</v>
      </c>
      <c r="G118" s="39"/>
      <c r="H118" s="45"/>
    </row>
    <row r="119" s="2" customFormat="1" ht="16.8" customHeight="1">
      <c r="A119" s="39"/>
      <c r="B119" s="45"/>
      <c r="C119" s="323" t="s">
        <v>1</v>
      </c>
      <c r="D119" s="323" t="s">
        <v>975</v>
      </c>
      <c r="E119" s="18" t="s">
        <v>1</v>
      </c>
      <c r="F119" s="324">
        <v>0.98599999999999999</v>
      </c>
      <c r="G119" s="39"/>
      <c r="H119" s="45"/>
    </row>
    <row r="120" s="2" customFormat="1" ht="16.8" customHeight="1">
      <c r="A120" s="39"/>
      <c r="B120" s="45"/>
      <c r="C120" s="323" t="s">
        <v>1</v>
      </c>
      <c r="D120" s="323" t="s">
        <v>976</v>
      </c>
      <c r="E120" s="18" t="s">
        <v>1</v>
      </c>
      <c r="F120" s="324">
        <v>0</v>
      </c>
      <c r="G120" s="39"/>
      <c r="H120" s="45"/>
    </row>
    <row r="121" s="2" customFormat="1" ht="16.8" customHeight="1">
      <c r="A121" s="39"/>
      <c r="B121" s="45"/>
      <c r="C121" s="323" t="s">
        <v>1</v>
      </c>
      <c r="D121" s="323" t="s">
        <v>977</v>
      </c>
      <c r="E121" s="18" t="s">
        <v>1</v>
      </c>
      <c r="F121" s="324">
        <v>3.5579999999999998</v>
      </c>
      <c r="G121" s="39"/>
      <c r="H121" s="45"/>
    </row>
    <row r="122" s="2" customFormat="1" ht="16.8" customHeight="1">
      <c r="A122" s="39"/>
      <c r="B122" s="45"/>
      <c r="C122" s="323" t="s">
        <v>1</v>
      </c>
      <c r="D122" s="323" t="s">
        <v>925</v>
      </c>
      <c r="E122" s="18" t="s">
        <v>1</v>
      </c>
      <c r="F122" s="324">
        <v>0</v>
      </c>
      <c r="G122" s="39"/>
      <c r="H122" s="45"/>
    </row>
    <row r="123" s="2" customFormat="1" ht="16.8" customHeight="1">
      <c r="A123" s="39"/>
      <c r="B123" s="45"/>
      <c r="C123" s="323" t="s">
        <v>1</v>
      </c>
      <c r="D123" s="323" t="s">
        <v>978</v>
      </c>
      <c r="E123" s="18" t="s">
        <v>1</v>
      </c>
      <c r="F123" s="324">
        <v>0.53400000000000003</v>
      </c>
      <c r="G123" s="39"/>
      <c r="H123" s="45"/>
    </row>
    <row r="124" s="2" customFormat="1" ht="16.8" customHeight="1">
      <c r="A124" s="39"/>
      <c r="B124" s="45"/>
      <c r="C124" s="323" t="s">
        <v>876</v>
      </c>
      <c r="D124" s="323" t="s">
        <v>185</v>
      </c>
      <c r="E124" s="18" t="s">
        <v>1</v>
      </c>
      <c r="F124" s="324">
        <v>110.983</v>
      </c>
      <c r="G124" s="39"/>
      <c r="H124" s="45"/>
    </row>
    <row r="125" s="2" customFormat="1" ht="16.8" customHeight="1">
      <c r="A125" s="39"/>
      <c r="B125" s="45"/>
      <c r="C125" s="325" t="s">
        <v>2181</v>
      </c>
      <c r="D125" s="39"/>
      <c r="E125" s="39"/>
      <c r="F125" s="39"/>
      <c r="G125" s="39"/>
      <c r="H125" s="45"/>
    </row>
    <row r="126" s="2" customFormat="1" ht="16.8" customHeight="1">
      <c r="A126" s="39"/>
      <c r="B126" s="45"/>
      <c r="C126" s="323" t="s">
        <v>964</v>
      </c>
      <c r="D126" s="323" t="s">
        <v>328</v>
      </c>
      <c r="E126" s="18" t="s">
        <v>204</v>
      </c>
      <c r="F126" s="324">
        <v>110.983</v>
      </c>
      <c r="G126" s="39"/>
      <c r="H126" s="45"/>
    </row>
    <row r="127" s="2" customFormat="1" ht="16.8" customHeight="1">
      <c r="A127" s="39"/>
      <c r="B127" s="45"/>
      <c r="C127" s="323" t="s">
        <v>321</v>
      </c>
      <c r="D127" s="323" t="s">
        <v>322</v>
      </c>
      <c r="E127" s="18" t="s">
        <v>204</v>
      </c>
      <c r="F127" s="324">
        <v>531.46400000000006</v>
      </c>
      <c r="G127" s="39"/>
      <c r="H127" s="45"/>
    </row>
    <row r="128" s="2" customFormat="1" ht="16.8" customHeight="1">
      <c r="A128" s="39"/>
      <c r="B128" s="45"/>
      <c r="C128" s="319" t="s">
        <v>866</v>
      </c>
      <c r="D128" s="320" t="s">
        <v>1</v>
      </c>
      <c r="E128" s="321" t="s">
        <v>1</v>
      </c>
      <c r="F128" s="322">
        <v>102.125</v>
      </c>
      <c r="G128" s="39"/>
      <c r="H128" s="45"/>
    </row>
    <row r="129" s="2" customFormat="1" ht="16.8" customHeight="1">
      <c r="A129" s="39"/>
      <c r="B129" s="45"/>
      <c r="C129" s="323" t="s">
        <v>1</v>
      </c>
      <c r="D129" s="323" t="s">
        <v>980</v>
      </c>
      <c r="E129" s="18" t="s">
        <v>1</v>
      </c>
      <c r="F129" s="324">
        <v>0</v>
      </c>
      <c r="G129" s="39"/>
      <c r="H129" s="45"/>
    </row>
    <row r="130" s="2" customFormat="1" ht="16.8" customHeight="1">
      <c r="A130" s="39"/>
      <c r="B130" s="45"/>
      <c r="C130" s="323" t="s">
        <v>1</v>
      </c>
      <c r="D130" s="323" t="s">
        <v>967</v>
      </c>
      <c r="E130" s="18" t="s">
        <v>1</v>
      </c>
      <c r="F130" s="324">
        <v>45.597000000000001</v>
      </c>
      <c r="G130" s="39"/>
      <c r="H130" s="45"/>
    </row>
    <row r="131" s="2" customFormat="1" ht="16.8" customHeight="1">
      <c r="A131" s="39"/>
      <c r="B131" s="45"/>
      <c r="C131" s="323" t="s">
        <v>1</v>
      </c>
      <c r="D131" s="323" t="s">
        <v>968</v>
      </c>
      <c r="E131" s="18" t="s">
        <v>1</v>
      </c>
      <c r="F131" s="324">
        <v>38.997</v>
      </c>
      <c r="G131" s="39"/>
      <c r="H131" s="45"/>
    </row>
    <row r="132" s="2" customFormat="1" ht="16.8" customHeight="1">
      <c r="A132" s="39"/>
      <c r="B132" s="45"/>
      <c r="C132" s="323" t="s">
        <v>1</v>
      </c>
      <c r="D132" s="323" t="s">
        <v>969</v>
      </c>
      <c r="E132" s="18" t="s">
        <v>1</v>
      </c>
      <c r="F132" s="324">
        <v>15.631</v>
      </c>
      <c r="G132" s="39"/>
      <c r="H132" s="45"/>
    </row>
    <row r="133" s="2" customFormat="1" ht="16.8" customHeight="1">
      <c r="A133" s="39"/>
      <c r="B133" s="45"/>
      <c r="C133" s="323" t="s">
        <v>1</v>
      </c>
      <c r="D133" s="323" t="s">
        <v>970</v>
      </c>
      <c r="E133" s="18" t="s">
        <v>1</v>
      </c>
      <c r="F133" s="324">
        <v>1.8999999999999999</v>
      </c>
      <c r="G133" s="39"/>
      <c r="H133" s="45"/>
    </row>
    <row r="134" s="2" customFormat="1" ht="16.8" customHeight="1">
      <c r="A134" s="39"/>
      <c r="B134" s="45"/>
      <c r="C134" s="323" t="s">
        <v>866</v>
      </c>
      <c r="D134" s="323" t="s">
        <v>185</v>
      </c>
      <c r="E134" s="18" t="s">
        <v>1</v>
      </c>
      <c r="F134" s="324">
        <v>102.125</v>
      </c>
      <c r="G134" s="39"/>
      <c r="H134" s="45"/>
    </row>
    <row r="135" s="2" customFormat="1" ht="16.8" customHeight="1">
      <c r="A135" s="39"/>
      <c r="B135" s="45"/>
      <c r="C135" s="325" t="s">
        <v>2181</v>
      </c>
      <c r="D135" s="39"/>
      <c r="E135" s="39"/>
      <c r="F135" s="39"/>
      <c r="G135" s="39"/>
      <c r="H135" s="45"/>
    </row>
    <row r="136" s="2" customFormat="1" ht="16.8" customHeight="1">
      <c r="A136" s="39"/>
      <c r="B136" s="45"/>
      <c r="C136" s="323" t="s">
        <v>364</v>
      </c>
      <c r="D136" s="323" t="s">
        <v>365</v>
      </c>
      <c r="E136" s="18" t="s">
        <v>204</v>
      </c>
      <c r="F136" s="324">
        <v>102.125</v>
      </c>
      <c r="G136" s="39"/>
      <c r="H136" s="45"/>
    </row>
    <row r="137" s="2" customFormat="1" ht="16.8" customHeight="1">
      <c r="A137" s="39"/>
      <c r="B137" s="45"/>
      <c r="C137" s="323" t="s">
        <v>321</v>
      </c>
      <c r="D137" s="323" t="s">
        <v>322</v>
      </c>
      <c r="E137" s="18" t="s">
        <v>204</v>
      </c>
      <c r="F137" s="324">
        <v>531.46400000000006</v>
      </c>
      <c r="G137" s="39"/>
      <c r="H137" s="45"/>
    </row>
    <row r="138" s="2" customFormat="1" ht="16.8" customHeight="1">
      <c r="A138" s="39"/>
      <c r="B138" s="45"/>
      <c r="C138" s="319" t="s">
        <v>871</v>
      </c>
      <c r="D138" s="320" t="s">
        <v>1</v>
      </c>
      <c r="E138" s="321" t="s">
        <v>1</v>
      </c>
      <c r="F138" s="322">
        <v>0.59999999999999998</v>
      </c>
      <c r="G138" s="39"/>
      <c r="H138" s="45"/>
    </row>
    <row r="139" s="2" customFormat="1" ht="16.8" customHeight="1">
      <c r="A139" s="39"/>
      <c r="B139" s="45"/>
      <c r="C139" s="323" t="s">
        <v>871</v>
      </c>
      <c r="D139" s="323" t="s">
        <v>914</v>
      </c>
      <c r="E139" s="18" t="s">
        <v>1</v>
      </c>
      <c r="F139" s="324">
        <v>0.59999999999999998</v>
      </c>
      <c r="G139" s="39"/>
      <c r="H139" s="45"/>
    </row>
    <row r="140" s="2" customFormat="1" ht="16.8" customHeight="1">
      <c r="A140" s="39"/>
      <c r="B140" s="45"/>
      <c r="C140" s="325" t="s">
        <v>2181</v>
      </c>
      <c r="D140" s="39"/>
      <c r="E140" s="39"/>
      <c r="F140" s="39"/>
      <c r="G140" s="39"/>
      <c r="H140" s="45"/>
    </row>
    <row r="141" s="2" customFormat="1" ht="16.8" customHeight="1">
      <c r="A141" s="39"/>
      <c r="B141" s="45"/>
      <c r="C141" s="323" t="s">
        <v>911</v>
      </c>
      <c r="D141" s="323" t="s">
        <v>912</v>
      </c>
      <c r="E141" s="18" t="s">
        <v>273</v>
      </c>
      <c r="F141" s="324">
        <v>0.59999999999999998</v>
      </c>
      <c r="G141" s="39"/>
      <c r="H141" s="45"/>
    </row>
    <row r="142" s="2" customFormat="1" ht="16.8" customHeight="1">
      <c r="A142" s="39"/>
      <c r="B142" s="45"/>
      <c r="C142" s="323" t="s">
        <v>998</v>
      </c>
      <c r="D142" s="323" t="s">
        <v>999</v>
      </c>
      <c r="E142" s="18" t="s">
        <v>273</v>
      </c>
      <c r="F142" s="324">
        <v>0.59999999999999998</v>
      </c>
      <c r="G142" s="39"/>
      <c r="H142" s="45"/>
    </row>
    <row r="143" s="2" customFormat="1" ht="26.4" customHeight="1">
      <c r="A143" s="39"/>
      <c r="B143" s="45"/>
      <c r="C143" s="318" t="s">
        <v>2182</v>
      </c>
      <c r="D143" s="318" t="s">
        <v>95</v>
      </c>
      <c r="E143" s="39"/>
      <c r="F143" s="39"/>
      <c r="G143" s="39"/>
      <c r="H143" s="45"/>
    </row>
    <row r="144" s="2" customFormat="1" ht="16.8" customHeight="1">
      <c r="A144" s="39"/>
      <c r="B144" s="45"/>
      <c r="C144" s="319" t="s">
        <v>856</v>
      </c>
      <c r="D144" s="320" t="s">
        <v>1</v>
      </c>
      <c r="E144" s="321" t="s">
        <v>1</v>
      </c>
      <c r="F144" s="322">
        <v>155.572</v>
      </c>
      <c r="G144" s="39"/>
      <c r="H144" s="45"/>
    </row>
    <row r="145" s="2" customFormat="1" ht="16.8" customHeight="1">
      <c r="A145" s="39"/>
      <c r="B145" s="45"/>
      <c r="C145" s="323" t="s">
        <v>1</v>
      </c>
      <c r="D145" s="323" t="s">
        <v>918</v>
      </c>
      <c r="E145" s="18" t="s">
        <v>1</v>
      </c>
      <c r="F145" s="324">
        <v>0</v>
      </c>
      <c r="G145" s="39"/>
      <c r="H145" s="45"/>
    </row>
    <row r="146" s="2" customFormat="1" ht="16.8" customHeight="1">
      <c r="A146" s="39"/>
      <c r="B146" s="45"/>
      <c r="C146" s="323" t="s">
        <v>1</v>
      </c>
      <c r="D146" s="323" t="s">
        <v>1339</v>
      </c>
      <c r="E146" s="18" t="s">
        <v>1</v>
      </c>
      <c r="F146" s="324">
        <v>55.031999999999996</v>
      </c>
      <c r="G146" s="39"/>
      <c r="H146" s="45"/>
    </row>
    <row r="147" s="2" customFormat="1" ht="16.8" customHeight="1">
      <c r="A147" s="39"/>
      <c r="B147" s="45"/>
      <c r="C147" s="323" t="s">
        <v>1</v>
      </c>
      <c r="D147" s="323" t="s">
        <v>1340</v>
      </c>
      <c r="E147" s="18" t="s">
        <v>1</v>
      </c>
      <c r="F147" s="324">
        <v>33.396000000000001</v>
      </c>
      <c r="G147" s="39"/>
      <c r="H147" s="45"/>
    </row>
    <row r="148" s="2" customFormat="1" ht="16.8" customHeight="1">
      <c r="A148" s="39"/>
      <c r="B148" s="45"/>
      <c r="C148" s="323" t="s">
        <v>1</v>
      </c>
      <c r="D148" s="323" t="s">
        <v>1341</v>
      </c>
      <c r="E148" s="18" t="s">
        <v>1</v>
      </c>
      <c r="F148" s="324">
        <v>0</v>
      </c>
      <c r="G148" s="39"/>
      <c r="H148" s="45"/>
    </row>
    <row r="149" s="2" customFormat="1" ht="16.8" customHeight="1">
      <c r="A149" s="39"/>
      <c r="B149" s="45"/>
      <c r="C149" s="323" t="s">
        <v>1</v>
      </c>
      <c r="D149" s="323" t="s">
        <v>1342</v>
      </c>
      <c r="E149" s="18" t="s">
        <v>1</v>
      </c>
      <c r="F149" s="324">
        <v>39.921999999999997</v>
      </c>
      <c r="G149" s="39"/>
      <c r="H149" s="45"/>
    </row>
    <row r="150" s="2" customFormat="1" ht="16.8" customHeight="1">
      <c r="A150" s="39"/>
      <c r="B150" s="45"/>
      <c r="C150" s="323" t="s">
        <v>1</v>
      </c>
      <c r="D150" s="323" t="s">
        <v>1343</v>
      </c>
      <c r="E150" s="18" t="s">
        <v>1</v>
      </c>
      <c r="F150" s="324">
        <v>27.222000000000001</v>
      </c>
      <c r="G150" s="39"/>
      <c r="H150" s="45"/>
    </row>
    <row r="151" s="2" customFormat="1" ht="16.8" customHeight="1">
      <c r="A151" s="39"/>
      <c r="B151" s="45"/>
      <c r="C151" s="323" t="s">
        <v>856</v>
      </c>
      <c r="D151" s="323" t="s">
        <v>185</v>
      </c>
      <c r="E151" s="18" t="s">
        <v>1</v>
      </c>
      <c r="F151" s="324">
        <v>155.572</v>
      </c>
      <c r="G151" s="39"/>
      <c r="H151" s="45"/>
    </row>
    <row r="152" s="2" customFormat="1" ht="16.8" customHeight="1">
      <c r="A152" s="39"/>
      <c r="B152" s="45"/>
      <c r="C152" s="325" t="s">
        <v>2181</v>
      </c>
      <c r="D152" s="39"/>
      <c r="E152" s="39"/>
      <c r="F152" s="39"/>
      <c r="G152" s="39"/>
      <c r="H152" s="45"/>
    </row>
    <row r="153" s="2" customFormat="1">
      <c r="A153" s="39"/>
      <c r="B153" s="45"/>
      <c r="C153" s="323" t="s">
        <v>915</v>
      </c>
      <c r="D153" s="323" t="s">
        <v>916</v>
      </c>
      <c r="E153" s="18" t="s">
        <v>204</v>
      </c>
      <c r="F153" s="324">
        <v>155.572</v>
      </c>
      <c r="G153" s="39"/>
      <c r="H153" s="45"/>
    </row>
    <row r="154" s="2" customFormat="1">
      <c r="A154" s="39"/>
      <c r="B154" s="45"/>
      <c r="C154" s="323" t="s">
        <v>929</v>
      </c>
      <c r="D154" s="323" t="s">
        <v>930</v>
      </c>
      <c r="E154" s="18" t="s">
        <v>204</v>
      </c>
      <c r="F154" s="324">
        <v>77.786000000000001</v>
      </c>
      <c r="G154" s="39"/>
      <c r="H154" s="45"/>
    </row>
    <row r="155" s="2" customFormat="1" ht="16.8" customHeight="1">
      <c r="A155" s="39"/>
      <c r="B155" s="45"/>
      <c r="C155" s="323" t="s">
        <v>321</v>
      </c>
      <c r="D155" s="323" t="s">
        <v>322</v>
      </c>
      <c r="E155" s="18" t="s">
        <v>204</v>
      </c>
      <c r="F155" s="324">
        <v>236.34399999999999</v>
      </c>
      <c r="G155" s="39"/>
      <c r="H155" s="45"/>
    </row>
    <row r="156" s="2" customFormat="1" ht="16.8" customHeight="1">
      <c r="A156" s="39"/>
      <c r="B156" s="45"/>
      <c r="C156" s="319" t="s">
        <v>868</v>
      </c>
      <c r="D156" s="320" t="s">
        <v>1</v>
      </c>
      <c r="E156" s="321" t="s">
        <v>1</v>
      </c>
      <c r="F156" s="322">
        <v>47.009999999999998</v>
      </c>
      <c r="G156" s="39"/>
      <c r="H156" s="45"/>
    </row>
    <row r="157" s="2" customFormat="1" ht="16.8" customHeight="1">
      <c r="A157" s="39"/>
      <c r="B157" s="45"/>
      <c r="C157" s="323" t="s">
        <v>868</v>
      </c>
      <c r="D157" s="323" t="s">
        <v>1331</v>
      </c>
      <c r="E157" s="18" t="s">
        <v>1</v>
      </c>
      <c r="F157" s="324">
        <v>47.009999999999998</v>
      </c>
      <c r="G157" s="39"/>
      <c r="H157" s="45"/>
    </row>
    <row r="158" s="2" customFormat="1" ht="16.8" customHeight="1">
      <c r="A158" s="39"/>
      <c r="B158" s="45"/>
      <c r="C158" s="325" t="s">
        <v>2181</v>
      </c>
      <c r="D158" s="39"/>
      <c r="E158" s="39"/>
      <c r="F158" s="39"/>
      <c r="G158" s="39"/>
      <c r="H158" s="45"/>
    </row>
    <row r="159" s="2" customFormat="1" ht="16.8" customHeight="1">
      <c r="A159" s="39"/>
      <c r="B159" s="45"/>
      <c r="C159" s="323" t="s">
        <v>885</v>
      </c>
      <c r="D159" s="323" t="s">
        <v>886</v>
      </c>
      <c r="E159" s="18" t="s">
        <v>273</v>
      </c>
      <c r="F159" s="324">
        <v>47.009999999999998</v>
      </c>
      <c r="G159" s="39"/>
      <c r="H159" s="45"/>
    </row>
    <row r="160" s="2" customFormat="1" ht="16.8" customHeight="1">
      <c r="A160" s="39"/>
      <c r="B160" s="45"/>
      <c r="C160" s="323" t="s">
        <v>899</v>
      </c>
      <c r="D160" s="323" t="s">
        <v>900</v>
      </c>
      <c r="E160" s="18" t="s">
        <v>273</v>
      </c>
      <c r="F160" s="324">
        <v>49.009999999999998</v>
      </c>
      <c r="G160" s="39"/>
      <c r="H160" s="45"/>
    </row>
    <row r="161" s="2" customFormat="1" ht="16.8" customHeight="1">
      <c r="A161" s="39"/>
      <c r="B161" s="45"/>
      <c r="C161" s="323" t="s">
        <v>1027</v>
      </c>
      <c r="D161" s="323" t="s">
        <v>1028</v>
      </c>
      <c r="E161" s="18" t="s">
        <v>273</v>
      </c>
      <c r="F161" s="324">
        <v>49.009999999999998</v>
      </c>
      <c r="G161" s="39"/>
      <c r="H161" s="45"/>
    </row>
    <row r="162" s="2" customFormat="1" ht="16.8" customHeight="1">
      <c r="A162" s="39"/>
      <c r="B162" s="45"/>
      <c r="C162" s="323" t="s">
        <v>1033</v>
      </c>
      <c r="D162" s="323" t="s">
        <v>1034</v>
      </c>
      <c r="E162" s="18" t="s">
        <v>273</v>
      </c>
      <c r="F162" s="324">
        <v>49.009999999999998</v>
      </c>
      <c r="G162" s="39"/>
      <c r="H162" s="45"/>
    </row>
    <row r="163" s="2" customFormat="1" ht="16.8" customHeight="1">
      <c r="A163" s="39"/>
      <c r="B163" s="45"/>
      <c r="C163" s="323" t="s">
        <v>1058</v>
      </c>
      <c r="D163" s="323" t="s">
        <v>1059</v>
      </c>
      <c r="E163" s="18" t="s">
        <v>273</v>
      </c>
      <c r="F163" s="324">
        <v>47.009999999999998</v>
      </c>
      <c r="G163" s="39"/>
      <c r="H163" s="45"/>
    </row>
    <row r="164" s="2" customFormat="1" ht="16.8" customHeight="1">
      <c r="A164" s="39"/>
      <c r="B164" s="45"/>
      <c r="C164" s="319" t="s">
        <v>864</v>
      </c>
      <c r="D164" s="320" t="s">
        <v>1</v>
      </c>
      <c r="E164" s="321" t="s">
        <v>1</v>
      </c>
      <c r="F164" s="322">
        <v>73.689999999999998</v>
      </c>
      <c r="G164" s="39"/>
      <c r="H164" s="45"/>
    </row>
    <row r="165" s="2" customFormat="1" ht="16.8" customHeight="1">
      <c r="A165" s="39"/>
      <c r="B165" s="45"/>
      <c r="C165" s="323" t="s">
        <v>1</v>
      </c>
      <c r="D165" s="323" t="s">
        <v>1336</v>
      </c>
      <c r="E165" s="18" t="s">
        <v>1</v>
      </c>
      <c r="F165" s="324">
        <v>45.859999999999999</v>
      </c>
      <c r="G165" s="39"/>
      <c r="H165" s="45"/>
    </row>
    <row r="166" s="2" customFormat="1" ht="16.8" customHeight="1">
      <c r="A166" s="39"/>
      <c r="B166" s="45"/>
      <c r="C166" s="323" t="s">
        <v>1</v>
      </c>
      <c r="D166" s="323" t="s">
        <v>1337</v>
      </c>
      <c r="E166" s="18" t="s">
        <v>1</v>
      </c>
      <c r="F166" s="324">
        <v>27.829999999999998</v>
      </c>
      <c r="G166" s="39"/>
      <c r="H166" s="45"/>
    </row>
    <row r="167" s="2" customFormat="1" ht="16.8" customHeight="1">
      <c r="A167" s="39"/>
      <c r="B167" s="45"/>
      <c r="C167" s="323" t="s">
        <v>864</v>
      </c>
      <c r="D167" s="323" t="s">
        <v>185</v>
      </c>
      <c r="E167" s="18" t="s">
        <v>1</v>
      </c>
      <c r="F167" s="324">
        <v>73.689999999999998</v>
      </c>
      <c r="G167" s="39"/>
      <c r="H167" s="45"/>
    </row>
    <row r="168" s="2" customFormat="1" ht="16.8" customHeight="1">
      <c r="A168" s="39"/>
      <c r="B168" s="45"/>
      <c r="C168" s="325" t="s">
        <v>2181</v>
      </c>
      <c r="D168" s="39"/>
      <c r="E168" s="39"/>
      <c r="F168" s="39"/>
      <c r="G168" s="39"/>
      <c r="H168" s="45"/>
    </row>
    <row r="169" s="2" customFormat="1">
      <c r="A169" s="39"/>
      <c r="B169" s="45"/>
      <c r="C169" s="323" t="s">
        <v>889</v>
      </c>
      <c r="D169" s="323" t="s">
        <v>890</v>
      </c>
      <c r="E169" s="18" t="s">
        <v>273</v>
      </c>
      <c r="F169" s="324">
        <v>73.689999999999998</v>
      </c>
      <c r="G169" s="39"/>
      <c r="H169" s="45"/>
    </row>
    <row r="170" s="2" customFormat="1" ht="16.8" customHeight="1">
      <c r="A170" s="39"/>
      <c r="B170" s="45"/>
      <c r="C170" s="323" t="s">
        <v>896</v>
      </c>
      <c r="D170" s="323" t="s">
        <v>897</v>
      </c>
      <c r="E170" s="18" t="s">
        <v>273</v>
      </c>
      <c r="F170" s="324">
        <v>73.689999999999998</v>
      </c>
      <c r="G170" s="39"/>
      <c r="H170" s="45"/>
    </row>
    <row r="171" s="2" customFormat="1" ht="16.8" customHeight="1">
      <c r="A171" s="39"/>
      <c r="B171" s="45"/>
      <c r="C171" s="323" t="s">
        <v>1051</v>
      </c>
      <c r="D171" s="323" t="s">
        <v>1052</v>
      </c>
      <c r="E171" s="18" t="s">
        <v>273</v>
      </c>
      <c r="F171" s="324">
        <v>54.850000000000001</v>
      </c>
      <c r="G171" s="39"/>
      <c r="H171" s="45"/>
    </row>
    <row r="172" s="2" customFormat="1" ht="16.8" customHeight="1">
      <c r="A172" s="39"/>
      <c r="B172" s="45"/>
      <c r="C172" s="319" t="s">
        <v>878</v>
      </c>
      <c r="D172" s="320" t="s">
        <v>1</v>
      </c>
      <c r="E172" s="321" t="s">
        <v>1</v>
      </c>
      <c r="F172" s="322">
        <v>54.850000000000001</v>
      </c>
      <c r="G172" s="39"/>
      <c r="H172" s="45"/>
    </row>
    <row r="173" s="2" customFormat="1" ht="16.8" customHeight="1">
      <c r="A173" s="39"/>
      <c r="B173" s="45"/>
      <c r="C173" s="323" t="s">
        <v>878</v>
      </c>
      <c r="D173" s="323" t="s">
        <v>1054</v>
      </c>
      <c r="E173" s="18" t="s">
        <v>1</v>
      </c>
      <c r="F173" s="324">
        <v>54.850000000000001</v>
      </c>
      <c r="G173" s="39"/>
      <c r="H173" s="45"/>
    </row>
    <row r="174" s="2" customFormat="1" ht="16.8" customHeight="1">
      <c r="A174" s="39"/>
      <c r="B174" s="45"/>
      <c r="C174" s="325" t="s">
        <v>2181</v>
      </c>
      <c r="D174" s="39"/>
      <c r="E174" s="39"/>
      <c r="F174" s="39"/>
      <c r="G174" s="39"/>
      <c r="H174" s="45"/>
    </row>
    <row r="175" s="2" customFormat="1" ht="16.8" customHeight="1">
      <c r="A175" s="39"/>
      <c r="B175" s="45"/>
      <c r="C175" s="323" t="s">
        <v>1051</v>
      </c>
      <c r="D175" s="323" t="s">
        <v>1052</v>
      </c>
      <c r="E175" s="18" t="s">
        <v>273</v>
      </c>
      <c r="F175" s="324">
        <v>54.850000000000001</v>
      </c>
      <c r="G175" s="39"/>
      <c r="H175" s="45"/>
    </row>
    <row r="176" s="2" customFormat="1" ht="16.8" customHeight="1">
      <c r="A176" s="39"/>
      <c r="B176" s="45"/>
      <c r="C176" s="323" t="s">
        <v>484</v>
      </c>
      <c r="D176" s="323" t="s">
        <v>1030</v>
      </c>
      <c r="E176" s="18" t="s">
        <v>273</v>
      </c>
      <c r="F176" s="324">
        <v>109.7</v>
      </c>
      <c r="G176" s="39"/>
      <c r="H176" s="45"/>
    </row>
    <row r="177" s="2" customFormat="1" ht="16.8" customHeight="1">
      <c r="A177" s="39"/>
      <c r="B177" s="45"/>
      <c r="C177" s="323" t="s">
        <v>479</v>
      </c>
      <c r="D177" s="323" t="s">
        <v>480</v>
      </c>
      <c r="E177" s="18" t="s">
        <v>273</v>
      </c>
      <c r="F177" s="324">
        <v>54.850000000000001</v>
      </c>
      <c r="G177" s="39"/>
      <c r="H177" s="45"/>
    </row>
    <row r="178" s="2" customFormat="1" ht="16.8" customHeight="1">
      <c r="A178" s="39"/>
      <c r="B178" s="45"/>
      <c r="C178" s="323" t="s">
        <v>1040</v>
      </c>
      <c r="D178" s="323" t="s">
        <v>1041</v>
      </c>
      <c r="E178" s="18" t="s">
        <v>273</v>
      </c>
      <c r="F178" s="324">
        <v>54.850000000000001</v>
      </c>
      <c r="G178" s="39"/>
      <c r="H178" s="45"/>
    </row>
    <row r="179" s="2" customFormat="1" ht="16.8" customHeight="1">
      <c r="A179" s="39"/>
      <c r="B179" s="45"/>
      <c r="C179" s="323" t="s">
        <v>496</v>
      </c>
      <c r="D179" s="323" t="s">
        <v>497</v>
      </c>
      <c r="E179" s="18" t="s">
        <v>273</v>
      </c>
      <c r="F179" s="324">
        <v>54.850000000000001</v>
      </c>
      <c r="G179" s="39"/>
      <c r="H179" s="45"/>
    </row>
    <row r="180" s="2" customFormat="1" ht="16.8" customHeight="1">
      <c r="A180" s="39"/>
      <c r="B180" s="45"/>
      <c r="C180" s="323" t="s">
        <v>1048</v>
      </c>
      <c r="D180" s="323" t="s">
        <v>502</v>
      </c>
      <c r="E180" s="18" t="s">
        <v>273</v>
      </c>
      <c r="F180" s="324">
        <v>164.55000000000001</v>
      </c>
      <c r="G180" s="39"/>
      <c r="H180" s="45"/>
    </row>
    <row r="181" s="2" customFormat="1" ht="16.8" customHeight="1">
      <c r="A181" s="39"/>
      <c r="B181" s="45"/>
      <c r="C181" s="323" t="s">
        <v>1055</v>
      </c>
      <c r="D181" s="323" t="s">
        <v>1056</v>
      </c>
      <c r="E181" s="18" t="s">
        <v>273</v>
      </c>
      <c r="F181" s="324">
        <v>54.850000000000001</v>
      </c>
      <c r="G181" s="39"/>
      <c r="H181" s="45"/>
    </row>
    <row r="182" s="2" customFormat="1" ht="16.8" customHeight="1">
      <c r="A182" s="39"/>
      <c r="B182" s="45"/>
      <c r="C182" s="323" t="s">
        <v>1257</v>
      </c>
      <c r="D182" s="323" t="s">
        <v>1258</v>
      </c>
      <c r="E182" s="18" t="s">
        <v>273</v>
      </c>
      <c r="F182" s="324">
        <v>54.850000000000001</v>
      </c>
      <c r="G182" s="39"/>
      <c r="H182" s="45"/>
    </row>
    <row r="183" s="2" customFormat="1" ht="16.8" customHeight="1">
      <c r="A183" s="39"/>
      <c r="B183" s="45"/>
      <c r="C183" s="319" t="s">
        <v>858</v>
      </c>
      <c r="D183" s="320" t="s">
        <v>1</v>
      </c>
      <c r="E183" s="321" t="s">
        <v>1</v>
      </c>
      <c r="F183" s="322">
        <v>12.27</v>
      </c>
      <c r="G183" s="39"/>
      <c r="H183" s="45"/>
    </row>
    <row r="184" s="2" customFormat="1" ht="16.8" customHeight="1">
      <c r="A184" s="39"/>
      <c r="B184" s="45"/>
      <c r="C184" s="323" t="s">
        <v>1</v>
      </c>
      <c r="D184" s="323" t="s">
        <v>1365</v>
      </c>
      <c r="E184" s="18" t="s">
        <v>1</v>
      </c>
      <c r="F184" s="324">
        <v>7.5</v>
      </c>
      <c r="G184" s="39"/>
      <c r="H184" s="45"/>
    </row>
    <row r="185" s="2" customFormat="1" ht="16.8" customHeight="1">
      <c r="A185" s="39"/>
      <c r="B185" s="45"/>
      <c r="C185" s="323" t="s">
        <v>1</v>
      </c>
      <c r="D185" s="323" t="s">
        <v>1366</v>
      </c>
      <c r="E185" s="18" t="s">
        <v>1</v>
      </c>
      <c r="F185" s="324">
        <v>4.7699999999999996</v>
      </c>
      <c r="G185" s="39"/>
      <c r="H185" s="45"/>
    </row>
    <row r="186" s="2" customFormat="1" ht="16.8" customHeight="1">
      <c r="A186" s="39"/>
      <c r="B186" s="45"/>
      <c r="C186" s="323" t="s">
        <v>858</v>
      </c>
      <c r="D186" s="323" t="s">
        <v>185</v>
      </c>
      <c r="E186" s="18" t="s">
        <v>1</v>
      </c>
      <c r="F186" s="324">
        <v>12.27</v>
      </c>
      <c r="G186" s="39"/>
      <c r="H186" s="45"/>
    </row>
    <row r="187" s="2" customFormat="1" ht="16.8" customHeight="1">
      <c r="A187" s="39"/>
      <c r="B187" s="45"/>
      <c r="C187" s="325" t="s">
        <v>2181</v>
      </c>
      <c r="D187" s="39"/>
      <c r="E187" s="39"/>
      <c r="F187" s="39"/>
      <c r="G187" s="39"/>
      <c r="H187" s="45"/>
    </row>
    <row r="188" s="2" customFormat="1" ht="16.8" customHeight="1">
      <c r="A188" s="39"/>
      <c r="B188" s="45"/>
      <c r="C188" s="323" t="s">
        <v>452</v>
      </c>
      <c r="D188" s="323" t="s">
        <v>453</v>
      </c>
      <c r="E188" s="18" t="s">
        <v>204</v>
      </c>
      <c r="F188" s="324">
        <v>12.27</v>
      </c>
      <c r="G188" s="39"/>
      <c r="H188" s="45"/>
    </row>
    <row r="189" s="2" customFormat="1" ht="16.8" customHeight="1">
      <c r="A189" s="39"/>
      <c r="B189" s="45"/>
      <c r="C189" s="323" t="s">
        <v>321</v>
      </c>
      <c r="D189" s="323" t="s">
        <v>322</v>
      </c>
      <c r="E189" s="18" t="s">
        <v>204</v>
      </c>
      <c r="F189" s="324">
        <v>236.34399999999999</v>
      </c>
      <c r="G189" s="39"/>
      <c r="H189" s="45"/>
    </row>
    <row r="190" s="2" customFormat="1" ht="16.8" customHeight="1">
      <c r="A190" s="39"/>
      <c r="B190" s="45"/>
      <c r="C190" s="319" t="s">
        <v>860</v>
      </c>
      <c r="D190" s="320" t="s">
        <v>1</v>
      </c>
      <c r="E190" s="321" t="s">
        <v>1</v>
      </c>
      <c r="F190" s="322">
        <v>130.77099999999999</v>
      </c>
      <c r="G190" s="39"/>
      <c r="H190" s="45"/>
    </row>
    <row r="191" s="2" customFormat="1" ht="16.8" customHeight="1">
      <c r="A191" s="39"/>
      <c r="B191" s="45"/>
      <c r="C191" s="323" t="s">
        <v>860</v>
      </c>
      <c r="D191" s="323" t="s">
        <v>962</v>
      </c>
      <c r="E191" s="18" t="s">
        <v>1</v>
      </c>
      <c r="F191" s="324">
        <v>130.77099999999999</v>
      </c>
      <c r="G191" s="39"/>
      <c r="H191" s="45"/>
    </row>
    <row r="192" s="2" customFormat="1" ht="16.8" customHeight="1">
      <c r="A192" s="39"/>
      <c r="B192" s="45"/>
      <c r="C192" s="325" t="s">
        <v>2181</v>
      </c>
      <c r="D192" s="39"/>
      <c r="E192" s="39"/>
      <c r="F192" s="39"/>
      <c r="G192" s="39"/>
      <c r="H192" s="45"/>
    </row>
    <row r="193" s="2" customFormat="1" ht="16.8" customHeight="1">
      <c r="A193" s="39"/>
      <c r="B193" s="45"/>
      <c r="C193" s="323" t="s">
        <v>321</v>
      </c>
      <c r="D193" s="323" t="s">
        <v>322</v>
      </c>
      <c r="E193" s="18" t="s">
        <v>204</v>
      </c>
      <c r="F193" s="324">
        <v>236.34399999999999</v>
      </c>
      <c r="G193" s="39"/>
      <c r="H193" s="45"/>
    </row>
    <row r="194" s="2" customFormat="1">
      <c r="A194" s="39"/>
      <c r="B194" s="45"/>
      <c r="C194" s="323" t="s">
        <v>942</v>
      </c>
      <c r="D194" s="323" t="s">
        <v>943</v>
      </c>
      <c r="E194" s="18" t="s">
        <v>204</v>
      </c>
      <c r="F194" s="324">
        <v>65.385999999999996</v>
      </c>
      <c r="G194" s="39"/>
      <c r="H194" s="45"/>
    </row>
    <row r="195" s="2" customFormat="1">
      <c r="A195" s="39"/>
      <c r="B195" s="45"/>
      <c r="C195" s="323" t="s">
        <v>946</v>
      </c>
      <c r="D195" s="323" t="s">
        <v>947</v>
      </c>
      <c r="E195" s="18" t="s">
        <v>204</v>
      </c>
      <c r="F195" s="324">
        <v>65.385999999999996</v>
      </c>
      <c r="G195" s="39"/>
      <c r="H195" s="45"/>
    </row>
    <row r="196" s="2" customFormat="1" ht="16.8" customHeight="1">
      <c r="A196" s="39"/>
      <c r="B196" s="45"/>
      <c r="C196" s="323" t="s">
        <v>956</v>
      </c>
      <c r="D196" s="323" t="s">
        <v>957</v>
      </c>
      <c r="E196" s="18" t="s">
        <v>204</v>
      </c>
      <c r="F196" s="324">
        <v>130.77099999999999</v>
      </c>
      <c r="G196" s="39"/>
      <c r="H196" s="45"/>
    </row>
    <row r="197" s="2" customFormat="1" ht="16.8" customHeight="1">
      <c r="A197" s="39"/>
      <c r="B197" s="45"/>
      <c r="C197" s="319" t="s">
        <v>862</v>
      </c>
      <c r="D197" s="320" t="s">
        <v>1</v>
      </c>
      <c r="E197" s="321" t="s">
        <v>1</v>
      </c>
      <c r="F197" s="322">
        <v>40.637999999999998</v>
      </c>
      <c r="G197" s="39"/>
      <c r="H197" s="45"/>
    </row>
    <row r="198" s="2" customFormat="1" ht="16.8" customHeight="1">
      <c r="A198" s="39"/>
      <c r="B198" s="45"/>
      <c r="C198" s="323" t="s">
        <v>1</v>
      </c>
      <c r="D198" s="323" t="s">
        <v>1357</v>
      </c>
      <c r="E198" s="18" t="s">
        <v>1</v>
      </c>
      <c r="F198" s="324">
        <v>24.899999999999999</v>
      </c>
      <c r="G198" s="39"/>
      <c r="H198" s="45"/>
    </row>
    <row r="199" s="2" customFormat="1" ht="16.8" customHeight="1">
      <c r="A199" s="39"/>
      <c r="B199" s="45"/>
      <c r="C199" s="323" t="s">
        <v>1</v>
      </c>
      <c r="D199" s="323" t="s">
        <v>1358</v>
      </c>
      <c r="E199" s="18" t="s">
        <v>1</v>
      </c>
      <c r="F199" s="324">
        <v>15.836</v>
      </c>
      <c r="G199" s="39"/>
      <c r="H199" s="45"/>
    </row>
    <row r="200" s="2" customFormat="1" ht="16.8" customHeight="1">
      <c r="A200" s="39"/>
      <c r="B200" s="45"/>
      <c r="C200" s="323" t="s">
        <v>1</v>
      </c>
      <c r="D200" s="323" t="s">
        <v>988</v>
      </c>
      <c r="E200" s="18" t="s">
        <v>1</v>
      </c>
      <c r="F200" s="324">
        <v>0</v>
      </c>
      <c r="G200" s="39"/>
      <c r="H200" s="45"/>
    </row>
    <row r="201" s="2" customFormat="1" ht="16.8" customHeight="1">
      <c r="A201" s="39"/>
      <c r="B201" s="45"/>
      <c r="C201" s="323" t="s">
        <v>1</v>
      </c>
      <c r="D201" s="323" t="s">
        <v>1359</v>
      </c>
      <c r="E201" s="18" t="s">
        <v>1</v>
      </c>
      <c r="F201" s="324">
        <v>-0.059999999999999998</v>
      </c>
      <c r="G201" s="39"/>
      <c r="H201" s="45"/>
    </row>
    <row r="202" s="2" customFormat="1" ht="16.8" customHeight="1">
      <c r="A202" s="39"/>
      <c r="B202" s="45"/>
      <c r="C202" s="323" t="s">
        <v>1</v>
      </c>
      <c r="D202" s="323" t="s">
        <v>1360</v>
      </c>
      <c r="E202" s="18" t="s">
        <v>1</v>
      </c>
      <c r="F202" s="324">
        <v>-0.037999999999999999</v>
      </c>
      <c r="G202" s="39"/>
      <c r="H202" s="45"/>
    </row>
    <row r="203" s="2" customFormat="1" ht="16.8" customHeight="1">
      <c r="A203" s="39"/>
      <c r="B203" s="45"/>
      <c r="C203" s="323" t="s">
        <v>862</v>
      </c>
      <c r="D203" s="323" t="s">
        <v>185</v>
      </c>
      <c r="E203" s="18" t="s">
        <v>1</v>
      </c>
      <c r="F203" s="324">
        <v>40.637999999999998</v>
      </c>
      <c r="G203" s="39"/>
      <c r="H203" s="45"/>
    </row>
    <row r="204" s="2" customFormat="1" ht="16.8" customHeight="1">
      <c r="A204" s="39"/>
      <c r="B204" s="45"/>
      <c r="C204" s="325" t="s">
        <v>2181</v>
      </c>
      <c r="D204" s="39"/>
      <c r="E204" s="39"/>
      <c r="F204" s="39"/>
      <c r="G204" s="39"/>
      <c r="H204" s="45"/>
    </row>
    <row r="205" s="2" customFormat="1" ht="16.8" customHeight="1">
      <c r="A205" s="39"/>
      <c r="B205" s="45"/>
      <c r="C205" s="323" t="s">
        <v>981</v>
      </c>
      <c r="D205" s="323" t="s">
        <v>982</v>
      </c>
      <c r="E205" s="18" t="s">
        <v>204</v>
      </c>
      <c r="F205" s="324">
        <v>40.637999999999998</v>
      </c>
      <c r="G205" s="39"/>
      <c r="H205" s="45"/>
    </row>
    <row r="206" s="2" customFormat="1" ht="16.8" customHeight="1">
      <c r="A206" s="39"/>
      <c r="B206" s="45"/>
      <c r="C206" s="323" t="s">
        <v>321</v>
      </c>
      <c r="D206" s="323" t="s">
        <v>322</v>
      </c>
      <c r="E206" s="18" t="s">
        <v>204</v>
      </c>
      <c r="F206" s="324">
        <v>236.34399999999999</v>
      </c>
      <c r="G206" s="39"/>
      <c r="H206" s="45"/>
    </row>
    <row r="207" s="2" customFormat="1" ht="16.8" customHeight="1">
      <c r="A207" s="39"/>
      <c r="B207" s="45"/>
      <c r="C207" s="319" t="s">
        <v>873</v>
      </c>
      <c r="D207" s="320" t="s">
        <v>1</v>
      </c>
      <c r="E207" s="321" t="s">
        <v>1</v>
      </c>
      <c r="F207" s="322">
        <v>18.84</v>
      </c>
      <c r="G207" s="39"/>
      <c r="H207" s="45"/>
    </row>
    <row r="208" s="2" customFormat="1" ht="16.8" customHeight="1">
      <c r="A208" s="39"/>
      <c r="B208" s="45"/>
      <c r="C208" s="323" t="s">
        <v>873</v>
      </c>
      <c r="D208" s="323" t="s">
        <v>1367</v>
      </c>
      <c r="E208" s="18" t="s">
        <v>1</v>
      </c>
      <c r="F208" s="324">
        <v>18.84</v>
      </c>
      <c r="G208" s="39"/>
      <c r="H208" s="45"/>
    </row>
    <row r="209" s="2" customFormat="1" ht="16.8" customHeight="1">
      <c r="A209" s="39"/>
      <c r="B209" s="45"/>
      <c r="C209" s="325" t="s">
        <v>2181</v>
      </c>
      <c r="D209" s="39"/>
      <c r="E209" s="39"/>
      <c r="F209" s="39"/>
      <c r="G209" s="39"/>
      <c r="H209" s="45"/>
    </row>
    <row r="210" s="2" customFormat="1" ht="16.8" customHeight="1">
      <c r="A210" s="39"/>
      <c r="B210" s="45"/>
      <c r="C210" s="323" t="s">
        <v>1043</v>
      </c>
      <c r="D210" s="323" t="s">
        <v>1044</v>
      </c>
      <c r="E210" s="18" t="s">
        <v>273</v>
      </c>
      <c r="F210" s="324">
        <v>18.84</v>
      </c>
      <c r="G210" s="39"/>
      <c r="H210" s="45"/>
    </row>
    <row r="211" s="2" customFormat="1" ht="16.8" customHeight="1">
      <c r="A211" s="39"/>
      <c r="B211" s="45"/>
      <c r="C211" s="323" t="s">
        <v>1036</v>
      </c>
      <c r="D211" s="323" t="s">
        <v>1037</v>
      </c>
      <c r="E211" s="18" t="s">
        <v>273</v>
      </c>
      <c r="F211" s="324">
        <v>18.84</v>
      </c>
      <c r="G211" s="39"/>
      <c r="H211" s="45"/>
    </row>
    <row r="212" s="2" customFormat="1" ht="16.8" customHeight="1">
      <c r="A212" s="39"/>
      <c r="B212" s="45"/>
      <c r="C212" s="323" t="s">
        <v>1051</v>
      </c>
      <c r="D212" s="323" t="s">
        <v>1052</v>
      </c>
      <c r="E212" s="18" t="s">
        <v>273</v>
      </c>
      <c r="F212" s="324">
        <v>54.850000000000001</v>
      </c>
      <c r="G212" s="39"/>
      <c r="H212" s="45"/>
    </row>
    <row r="213" s="2" customFormat="1" ht="16.8" customHeight="1">
      <c r="A213" s="39"/>
      <c r="B213" s="45"/>
      <c r="C213" s="323" t="s">
        <v>1065</v>
      </c>
      <c r="D213" s="323" t="s">
        <v>1066</v>
      </c>
      <c r="E213" s="18" t="s">
        <v>273</v>
      </c>
      <c r="F213" s="324">
        <v>20.84</v>
      </c>
      <c r="G213" s="39"/>
      <c r="H213" s="45"/>
    </row>
    <row r="214" s="2" customFormat="1" ht="16.8" customHeight="1">
      <c r="A214" s="39"/>
      <c r="B214" s="45"/>
      <c r="C214" s="319" t="s">
        <v>993</v>
      </c>
      <c r="D214" s="320" t="s">
        <v>1</v>
      </c>
      <c r="E214" s="321" t="s">
        <v>1</v>
      </c>
      <c r="F214" s="322">
        <v>-0.098000000000000004</v>
      </c>
      <c r="G214" s="39"/>
      <c r="H214" s="45"/>
    </row>
    <row r="215" s="2" customFormat="1" ht="16.8" customHeight="1">
      <c r="A215" s="39"/>
      <c r="B215" s="45"/>
      <c r="C215" s="323" t="s">
        <v>1</v>
      </c>
      <c r="D215" s="323" t="s">
        <v>988</v>
      </c>
      <c r="E215" s="18" t="s">
        <v>1</v>
      </c>
      <c r="F215" s="324">
        <v>0</v>
      </c>
      <c r="G215" s="39"/>
      <c r="H215" s="45"/>
    </row>
    <row r="216" s="2" customFormat="1" ht="16.8" customHeight="1">
      <c r="A216" s="39"/>
      <c r="B216" s="45"/>
      <c r="C216" s="323" t="s">
        <v>1</v>
      </c>
      <c r="D216" s="323" t="s">
        <v>1359</v>
      </c>
      <c r="E216" s="18" t="s">
        <v>1</v>
      </c>
      <c r="F216" s="324">
        <v>-0.059999999999999998</v>
      </c>
      <c r="G216" s="39"/>
      <c r="H216" s="45"/>
    </row>
    <row r="217" s="2" customFormat="1" ht="16.8" customHeight="1">
      <c r="A217" s="39"/>
      <c r="B217" s="45"/>
      <c r="C217" s="323" t="s">
        <v>1</v>
      </c>
      <c r="D217" s="323" t="s">
        <v>1360</v>
      </c>
      <c r="E217" s="18" t="s">
        <v>1</v>
      </c>
      <c r="F217" s="324">
        <v>-0.037999999999999999</v>
      </c>
      <c r="G217" s="39"/>
      <c r="H217" s="45"/>
    </row>
    <row r="218" s="2" customFormat="1" ht="16.8" customHeight="1">
      <c r="A218" s="39"/>
      <c r="B218" s="45"/>
      <c r="C218" s="323" t="s">
        <v>993</v>
      </c>
      <c r="D218" s="323" t="s">
        <v>165</v>
      </c>
      <c r="E218" s="18" t="s">
        <v>1</v>
      </c>
      <c r="F218" s="324">
        <v>-0.098000000000000004</v>
      </c>
      <c r="G218" s="39"/>
      <c r="H218" s="45"/>
    </row>
    <row r="219" s="2" customFormat="1" ht="16.8" customHeight="1">
      <c r="A219" s="39"/>
      <c r="B219" s="45"/>
      <c r="C219" s="319" t="s">
        <v>317</v>
      </c>
      <c r="D219" s="320" t="s">
        <v>1</v>
      </c>
      <c r="E219" s="321" t="s">
        <v>1</v>
      </c>
      <c r="F219" s="322">
        <v>105.57299999999999</v>
      </c>
      <c r="G219" s="39"/>
      <c r="H219" s="45"/>
    </row>
    <row r="220" s="2" customFormat="1" ht="16.8" customHeight="1">
      <c r="A220" s="39"/>
      <c r="B220" s="45"/>
      <c r="C220" s="323" t="s">
        <v>317</v>
      </c>
      <c r="D220" s="323" t="s">
        <v>963</v>
      </c>
      <c r="E220" s="18" t="s">
        <v>1</v>
      </c>
      <c r="F220" s="324">
        <v>105.57299999999999</v>
      </c>
      <c r="G220" s="39"/>
      <c r="H220" s="45"/>
    </row>
    <row r="221" s="2" customFormat="1" ht="16.8" customHeight="1">
      <c r="A221" s="39"/>
      <c r="B221" s="45"/>
      <c r="C221" s="325" t="s">
        <v>2181</v>
      </c>
      <c r="D221" s="39"/>
      <c r="E221" s="39"/>
      <c r="F221" s="39"/>
      <c r="G221" s="39"/>
      <c r="H221" s="45"/>
    </row>
    <row r="222" s="2" customFormat="1" ht="16.8" customHeight="1">
      <c r="A222" s="39"/>
      <c r="B222" s="45"/>
      <c r="C222" s="323" t="s">
        <v>321</v>
      </c>
      <c r="D222" s="323" t="s">
        <v>322</v>
      </c>
      <c r="E222" s="18" t="s">
        <v>204</v>
      </c>
      <c r="F222" s="324">
        <v>236.34399999999999</v>
      </c>
      <c r="G222" s="39"/>
      <c r="H222" s="45"/>
    </row>
    <row r="223" s="2" customFormat="1">
      <c r="A223" s="39"/>
      <c r="B223" s="45"/>
      <c r="C223" s="323" t="s">
        <v>293</v>
      </c>
      <c r="D223" s="323" t="s">
        <v>294</v>
      </c>
      <c r="E223" s="18" t="s">
        <v>204</v>
      </c>
      <c r="F223" s="324">
        <v>52.786999999999999</v>
      </c>
      <c r="G223" s="39"/>
      <c r="H223" s="45"/>
    </row>
    <row r="224" s="2" customFormat="1">
      <c r="A224" s="39"/>
      <c r="B224" s="45"/>
      <c r="C224" s="323" t="s">
        <v>298</v>
      </c>
      <c r="D224" s="323" t="s">
        <v>299</v>
      </c>
      <c r="E224" s="18" t="s">
        <v>204</v>
      </c>
      <c r="F224" s="324">
        <v>105.57299999999999</v>
      </c>
      <c r="G224" s="39"/>
      <c r="H224" s="45"/>
    </row>
    <row r="225" s="2" customFormat="1">
      <c r="A225" s="39"/>
      <c r="B225" s="45"/>
      <c r="C225" s="323" t="s">
        <v>303</v>
      </c>
      <c r="D225" s="323" t="s">
        <v>304</v>
      </c>
      <c r="E225" s="18" t="s">
        <v>204</v>
      </c>
      <c r="F225" s="324">
        <v>52.786999999999999</v>
      </c>
      <c r="G225" s="39"/>
      <c r="H225" s="45"/>
    </row>
    <row r="226" s="2" customFormat="1">
      <c r="A226" s="39"/>
      <c r="B226" s="45"/>
      <c r="C226" s="323" t="s">
        <v>308</v>
      </c>
      <c r="D226" s="323" t="s">
        <v>309</v>
      </c>
      <c r="E226" s="18" t="s">
        <v>204</v>
      </c>
      <c r="F226" s="324">
        <v>105.57299999999999</v>
      </c>
      <c r="G226" s="39"/>
      <c r="H226" s="45"/>
    </row>
    <row r="227" s="2" customFormat="1">
      <c r="A227" s="39"/>
      <c r="B227" s="45"/>
      <c r="C227" s="323" t="s">
        <v>313</v>
      </c>
      <c r="D227" s="323" t="s">
        <v>314</v>
      </c>
      <c r="E227" s="18" t="s">
        <v>315</v>
      </c>
      <c r="F227" s="324">
        <v>190.03100000000001</v>
      </c>
      <c r="G227" s="39"/>
      <c r="H227" s="45"/>
    </row>
    <row r="228" s="2" customFormat="1" ht="16.8" customHeight="1">
      <c r="A228" s="39"/>
      <c r="B228" s="45"/>
      <c r="C228" s="319" t="s">
        <v>1330</v>
      </c>
      <c r="D228" s="320" t="s">
        <v>1</v>
      </c>
      <c r="E228" s="321" t="s">
        <v>1</v>
      </c>
      <c r="F228" s="322">
        <v>2</v>
      </c>
      <c r="G228" s="39"/>
      <c r="H228" s="45"/>
    </row>
    <row r="229" s="2" customFormat="1" ht="16.8" customHeight="1">
      <c r="A229" s="39"/>
      <c r="B229" s="45"/>
      <c r="C229" s="323" t="s">
        <v>1330</v>
      </c>
      <c r="D229" s="323" t="s">
        <v>1335</v>
      </c>
      <c r="E229" s="18" t="s">
        <v>1</v>
      </c>
      <c r="F229" s="324">
        <v>2</v>
      </c>
      <c r="G229" s="39"/>
      <c r="H229" s="45"/>
    </row>
    <row r="230" s="2" customFormat="1" ht="16.8" customHeight="1">
      <c r="A230" s="39"/>
      <c r="B230" s="45"/>
      <c r="C230" s="325" t="s">
        <v>2181</v>
      </c>
      <c r="D230" s="39"/>
      <c r="E230" s="39"/>
      <c r="F230" s="39"/>
      <c r="G230" s="39"/>
      <c r="H230" s="45"/>
    </row>
    <row r="231" s="2" customFormat="1" ht="16.8" customHeight="1">
      <c r="A231" s="39"/>
      <c r="B231" s="45"/>
      <c r="C231" s="323" t="s">
        <v>1332</v>
      </c>
      <c r="D231" s="323" t="s">
        <v>1333</v>
      </c>
      <c r="E231" s="18" t="s">
        <v>273</v>
      </c>
      <c r="F231" s="324">
        <v>2</v>
      </c>
      <c r="G231" s="39"/>
      <c r="H231" s="45"/>
    </row>
    <row r="232" s="2" customFormat="1" ht="16.8" customHeight="1">
      <c r="A232" s="39"/>
      <c r="B232" s="45"/>
      <c r="C232" s="323" t="s">
        <v>899</v>
      </c>
      <c r="D232" s="323" t="s">
        <v>900</v>
      </c>
      <c r="E232" s="18" t="s">
        <v>273</v>
      </c>
      <c r="F232" s="324">
        <v>49.009999999999998</v>
      </c>
      <c r="G232" s="39"/>
      <c r="H232" s="45"/>
    </row>
    <row r="233" s="2" customFormat="1" ht="16.8" customHeight="1">
      <c r="A233" s="39"/>
      <c r="B233" s="45"/>
      <c r="C233" s="323" t="s">
        <v>1027</v>
      </c>
      <c r="D233" s="323" t="s">
        <v>1028</v>
      </c>
      <c r="E233" s="18" t="s">
        <v>273</v>
      </c>
      <c r="F233" s="324">
        <v>49.009999999999998</v>
      </c>
      <c r="G233" s="39"/>
      <c r="H233" s="45"/>
    </row>
    <row r="234" s="2" customFormat="1" ht="16.8" customHeight="1">
      <c r="A234" s="39"/>
      <c r="B234" s="45"/>
      <c r="C234" s="323" t="s">
        <v>1033</v>
      </c>
      <c r="D234" s="323" t="s">
        <v>1034</v>
      </c>
      <c r="E234" s="18" t="s">
        <v>273</v>
      </c>
      <c r="F234" s="324">
        <v>49.009999999999998</v>
      </c>
      <c r="G234" s="39"/>
      <c r="H234" s="45"/>
    </row>
    <row r="235" s="2" customFormat="1" ht="16.8" customHeight="1">
      <c r="A235" s="39"/>
      <c r="B235" s="45"/>
      <c r="C235" s="323" t="s">
        <v>1065</v>
      </c>
      <c r="D235" s="323" t="s">
        <v>1066</v>
      </c>
      <c r="E235" s="18" t="s">
        <v>273</v>
      </c>
      <c r="F235" s="324">
        <v>20.84</v>
      </c>
      <c r="G235" s="39"/>
      <c r="H235" s="45"/>
    </row>
    <row r="236" s="2" customFormat="1" ht="16.8" customHeight="1">
      <c r="A236" s="39"/>
      <c r="B236" s="45"/>
      <c r="C236" s="319" t="s">
        <v>876</v>
      </c>
      <c r="D236" s="320" t="s">
        <v>1</v>
      </c>
      <c r="E236" s="321" t="s">
        <v>1</v>
      </c>
      <c r="F236" s="322">
        <v>77.863</v>
      </c>
      <c r="G236" s="39"/>
      <c r="H236" s="45"/>
    </row>
    <row r="237" s="2" customFormat="1" ht="16.8" customHeight="1">
      <c r="A237" s="39"/>
      <c r="B237" s="45"/>
      <c r="C237" s="323" t="s">
        <v>1</v>
      </c>
      <c r="D237" s="323" t="s">
        <v>966</v>
      </c>
      <c r="E237" s="18" t="s">
        <v>1</v>
      </c>
      <c r="F237" s="324">
        <v>0</v>
      </c>
      <c r="G237" s="39"/>
      <c r="H237" s="45"/>
    </row>
    <row r="238" s="2" customFormat="1" ht="16.8" customHeight="1">
      <c r="A238" s="39"/>
      <c r="B238" s="45"/>
      <c r="C238" s="323" t="s">
        <v>1</v>
      </c>
      <c r="D238" s="323" t="s">
        <v>1350</v>
      </c>
      <c r="E238" s="18" t="s">
        <v>1</v>
      </c>
      <c r="F238" s="324">
        <v>17.149999999999999</v>
      </c>
      <c r="G238" s="39"/>
      <c r="H238" s="45"/>
    </row>
    <row r="239" s="2" customFormat="1" ht="16.8" customHeight="1">
      <c r="A239" s="39"/>
      <c r="B239" s="45"/>
      <c r="C239" s="323" t="s">
        <v>1</v>
      </c>
      <c r="D239" s="323" t="s">
        <v>1351</v>
      </c>
      <c r="E239" s="18" t="s">
        <v>1</v>
      </c>
      <c r="F239" s="324">
        <v>10.714</v>
      </c>
      <c r="G239" s="39"/>
      <c r="H239" s="45"/>
    </row>
    <row r="240" s="2" customFormat="1" ht="16.8" customHeight="1">
      <c r="A240" s="39"/>
      <c r="B240" s="45"/>
      <c r="C240" s="323" t="s">
        <v>1</v>
      </c>
      <c r="D240" s="323" t="s">
        <v>971</v>
      </c>
      <c r="E240" s="18" t="s">
        <v>1</v>
      </c>
      <c r="F240" s="324">
        <v>0</v>
      </c>
      <c r="G240" s="39"/>
      <c r="H240" s="45"/>
    </row>
    <row r="241" s="2" customFormat="1" ht="16.8" customHeight="1">
      <c r="A241" s="39"/>
      <c r="B241" s="45"/>
      <c r="C241" s="323" t="s">
        <v>1</v>
      </c>
      <c r="D241" s="323" t="s">
        <v>1352</v>
      </c>
      <c r="E241" s="18" t="s">
        <v>1</v>
      </c>
      <c r="F241" s="324">
        <v>8.5670000000000002</v>
      </c>
      <c r="G241" s="39"/>
      <c r="H241" s="45"/>
    </row>
    <row r="242" s="2" customFormat="1" ht="16.8" customHeight="1">
      <c r="A242" s="39"/>
      <c r="B242" s="45"/>
      <c r="C242" s="323" t="s">
        <v>1</v>
      </c>
      <c r="D242" s="323" t="s">
        <v>1353</v>
      </c>
      <c r="E242" s="18" t="s">
        <v>1</v>
      </c>
      <c r="F242" s="324">
        <v>4.7720000000000002</v>
      </c>
      <c r="G242" s="39"/>
      <c r="H242" s="45"/>
    </row>
    <row r="243" s="2" customFormat="1" ht="16.8" customHeight="1">
      <c r="A243" s="39"/>
      <c r="B243" s="45"/>
      <c r="C243" s="323" t="s">
        <v>1</v>
      </c>
      <c r="D243" s="323" t="s">
        <v>1354</v>
      </c>
      <c r="E243" s="18" t="s">
        <v>1</v>
      </c>
      <c r="F243" s="324">
        <v>0</v>
      </c>
      <c r="G243" s="39"/>
      <c r="H243" s="45"/>
    </row>
    <row r="244" s="2" customFormat="1" ht="16.8" customHeight="1">
      <c r="A244" s="39"/>
      <c r="B244" s="45"/>
      <c r="C244" s="323" t="s">
        <v>1</v>
      </c>
      <c r="D244" s="323" t="s">
        <v>1355</v>
      </c>
      <c r="E244" s="18" t="s">
        <v>1</v>
      </c>
      <c r="F244" s="324">
        <v>21.797000000000001</v>
      </c>
      <c r="G244" s="39"/>
      <c r="H244" s="45"/>
    </row>
    <row r="245" s="2" customFormat="1" ht="16.8" customHeight="1">
      <c r="A245" s="39"/>
      <c r="B245" s="45"/>
      <c r="C245" s="323" t="s">
        <v>1</v>
      </c>
      <c r="D245" s="323" t="s">
        <v>1356</v>
      </c>
      <c r="E245" s="18" t="s">
        <v>1</v>
      </c>
      <c r="F245" s="324">
        <v>14.863</v>
      </c>
      <c r="G245" s="39"/>
      <c r="H245" s="45"/>
    </row>
    <row r="246" s="2" customFormat="1" ht="16.8" customHeight="1">
      <c r="A246" s="39"/>
      <c r="B246" s="45"/>
      <c r="C246" s="323" t="s">
        <v>876</v>
      </c>
      <c r="D246" s="323" t="s">
        <v>185</v>
      </c>
      <c r="E246" s="18" t="s">
        <v>1</v>
      </c>
      <c r="F246" s="324">
        <v>77.863</v>
      </c>
      <c r="G246" s="39"/>
      <c r="H246" s="45"/>
    </row>
    <row r="247" s="2" customFormat="1" ht="16.8" customHeight="1">
      <c r="A247" s="39"/>
      <c r="B247" s="45"/>
      <c r="C247" s="325" t="s">
        <v>2181</v>
      </c>
      <c r="D247" s="39"/>
      <c r="E247" s="39"/>
      <c r="F247" s="39"/>
      <c r="G247" s="39"/>
      <c r="H247" s="45"/>
    </row>
    <row r="248" s="2" customFormat="1" ht="16.8" customHeight="1">
      <c r="A248" s="39"/>
      <c r="B248" s="45"/>
      <c r="C248" s="323" t="s">
        <v>964</v>
      </c>
      <c r="D248" s="323" t="s">
        <v>328</v>
      </c>
      <c r="E248" s="18" t="s">
        <v>204</v>
      </c>
      <c r="F248" s="324">
        <v>77.863</v>
      </c>
      <c r="G248" s="39"/>
      <c r="H248" s="45"/>
    </row>
    <row r="249" s="2" customFormat="1" ht="16.8" customHeight="1">
      <c r="A249" s="39"/>
      <c r="B249" s="45"/>
      <c r="C249" s="323" t="s">
        <v>321</v>
      </c>
      <c r="D249" s="323" t="s">
        <v>322</v>
      </c>
      <c r="E249" s="18" t="s">
        <v>204</v>
      </c>
      <c r="F249" s="324">
        <v>236.34399999999999</v>
      </c>
      <c r="G249" s="39"/>
      <c r="H249" s="45"/>
    </row>
    <row r="250" s="2" customFormat="1" ht="16.8" customHeight="1">
      <c r="A250" s="39"/>
      <c r="B250" s="45"/>
      <c r="C250" s="319" t="s">
        <v>866</v>
      </c>
      <c r="D250" s="320" t="s">
        <v>1</v>
      </c>
      <c r="E250" s="321" t="s">
        <v>1</v>
      </c>
      <c r="F250" s="322">
        <v>27.864000000000001</v>
      </c>
      <c r="G250" s="39"/>
      <c r="H250" s="45"/>
    </row>
    <row r="251" s="2" customFormat="1" ht="16.8" customHeight="1">
      <c r="A251" s="39"/>
      <c r="B251" s="45"/>
      <c r="C251" s="323" t="s">
        <v>1</v>
      </c>
      <c r="D251" s="323" t="s">
        <v>980</v>
      </c>
      <c r="E251" s="18" t="s">
        <v>1</v>
      </c>
      <c r="F251" s="324">
        <v>0</v>
      </c>
      <c r="G251" s="39"/>
      <c r="H251" s="45"/>
    </row>
    <row r="252" s="2" customFormat="1" ht="16.8" customHeight="1">
      <c r="A252" s="39"/>
      <c r="B252" s="45"/>
      <c r="C252" s="323" t="s">
        <v>1</v>
      </c>
      <c r="D252" s="323" t="s">
        <v>1350</v>
      </c>
      <c r="E252" s="18" t="s">
        <v>1</v>
      </c>
      <c r="F252" s="324">
        <v>17.149999999999999</v>
      </c>
      <c r="G252" s="39"/>
      <c r="H252" s="45"/>
    </row>
    <row r="253" s="2" customFormat="1" ht="16.8" customHeight="1">
      <c r="A253" s="39"/>
      <c r="B253" s="45"/>
      <c r="C253" s="323" t="s">
        <v>1</v>
      </c>
      <c r="D253" s="323" t="s">
        <v>1351</v>
      </c>
      <c r="E253" s="18" t="s">
        <v>1</v>
      </c>
      <c r="F253" s="324">
        <v>10.714</v>
      </c>
      <c r="G253" s="39"/>
      <c r="H253" s="45"/>
    </row>
    <row r="254" s="2" customFormat="1" ht="16.8" customHeight="1">
      <c r="A254" s="39"/>
      <c r="B254" s="45"/>
      <c r="C254" s="323" t="s">
        <v>866</v>
      </c>
      <c r="D254" s="323" t="s">
        <v>185</v>
      </c>
      <c r="E254" s="18" t="s">
        <v>1</v>
      </c>
      <c r="F254" s="324">
        <v>27.864000000000001</v>
      </c>
      <c r="G254" s="39"/>
      <c r="H254" s="45"/>
    </row>
    <row r="255" s="2" customFormat="1" ht="16.8" customHeight="1">
      <c r="A255" s="39"/>
      <c r="B255" s="45"/>
      <c r="C255" s="325" t="s">
        <v>2181</v>
      </c>
      <c r="D255" s="39"/>
      <c r="E255" s="39"/>
      <c r="F255" s="39"/>
      <c r="G255" s="39"/>
      <c r="H255" s="45"/>
    </row>
    <row r="256" s="2" customFormat="1" ht="16.8" customHeight="1">
      <c r="A256" s="39"/>
      <c r="B256" s="45"/>
      <c r="C256" s="323" t="s">
        <v>364</v>
      </c>
      <c r="D256" s="323" t="s">
        <v>365</v>
      </c>
      <c r="E256" s="18" t="s">
        <v>204</v>
      </c>
      <c r="F256" s="324">
        <v>27.864000000000001</v>
      </c>
      <c r="G256" s="39"/>
      <c r="H256" s="45"/>
    </row>
    <row r="257" s="2" customFormat="1" ht="16.8" customHeight="1">
      <c r="A257" s="39"/>
      <c r="B257" s="45"/>
      <c r="C257" s="323" t="s">
        <v>321</v>
      </c>
      <c r="D257" s="323" t="s">
        <v>322</v>
      </c>
      <c r="E257" s="18" t="s">
        <v>204</v>
      </c>
      <c r="F257" s="324">
        <v>236.34399999999999</v>
      </c>
      <c r="G257" s="39"/>
      <c r="H257" s="45"/>
    </row>
    <row r="258" s="2" customFormat="1" ht="16.8" customHeight="1">
      <c r="A258" s="39"/>
      <c r="B258" s="45"/>
      <c r="C258" s="319" t="s">
        <v>871</v>
      </c>
      <c r="D258" s="320" t="s">
        <v>1</v>
      </c>
      <c r="E258" s="321" t="s">
        <v>1</v>
      </c>
      <c r="F258" s="322">
        <v>0.59999999999999998</v>
      </c>
      <c r="G258" s="39"/>
      <c r="H258" s="45"/>
    </row>
    <row r="259" s="2" customFormat="1" ht="7.44" customHeight="1">
      <c r="A259" s="39"/>
      <c r="B259" s="180"/>
      <c r="C259" s="181"/>
      <c r="D259" s="181"/>
      <c r="E259" s="181"/>
      <c r="F259" s="181"/>
      <c r="G259" s="181"/>
      <c r="H259" s="45"/>
    </row>
    <row r="260" s="2" customFormat="1">
      <c r="A260" s="39"/>
      <c r="B260" s="39"/>
      <c r="C260" s="39"/>
      <c r="D260" s="39"/>
      <c r="E260" s="39"/>
      <c r="F260" s="39"/>
      <c r="G260" s="39"/>
      <c r="H260" s="39"/>
    </row>
  </sheetData>
  <sheetProtection sheet="1" formatColumns="0" formatRows="0" objects="1" scenarios="1" spinCount="100000" saltValue="ouL1/Nxv3tycATkjVoR4STnK5wmmt6dd77cjb9yOm//NZ8zmMb93rZ0BYHESWy7Gg00kOz79c9IiF83KeX+gbg==" hashValue="ClMMkNvc+p1OmvJrlwwtivN4KEhlH2xIq7+K4MzDG5HrAWWQCUwG5dYvRnJ5j9akuEPIumFbGbvofXCoYlGGjg==" algorithmName="SHA-512" password="C71F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Pelnář Jaroslav</dc:creator>
  <cp:lastModifiedBy>Pelnář Jaroslav</cp:lastModifiedBy>
  <dcterms:created xsi:type="dcterms:W3CDTF">2025-02-18T08:37:12Z</dcterms:created>
  <dcterms:modified xsi:type="dcterms:W3CDTF">2025-02-18T08:37:35Z</dcterms:modified>
</cp:coreProperties>
</file>