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ŽIVOTICE u NJ\ZPŘ_Obnova mostu M3 poškozeného povodní\PD_Most M3\rozpocet\"/>
    </mc:Choice>
  </mc:AlternateContent>
  <xr:revisionPtr revIDLastSave="0" documentId="13_ncr:1_{74A5F472-D44D-4A16-93AF-0C0D452F18C9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 1 Naklady" sheetId="12" r:id="rId4"/>
    <sheet name="SO 201 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Naklady'!$1:$7</definedName>
    <definedName name="_xlnm.Print_Titles" localSheetId="4">'SO 201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Naklady'!$A$1:$Y$34</definedName>
    <definedName name="_xlnm.Print_Area" localSheetId="4">'SO 201 1 Pol'!$A$1:$Y$536</definedName>
    <definedName name="_xlnm.Print_Area" localSheetId="1">Stavba!$A$1:$J$78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32" i="13" l="1"/>
  <c r="BA529" i="13"/>
  <c r="BA526" i="13"/>
  <c r="BA523" i="13"/>
  <c r="BA520" i="13"/>
  <c r="BA517" i="13"/>
  <c r="BA446" i="13"/>
  <c r="BA438" i="13"/>
  <c r="BA424" i="13"/>
  <c r="BA333" i="13"/>
  <c r="BA272" i="13"/>
  <c r="BA268" i="13"/>
  <c r="BA239" i="13"/>
  <c r="BA236" i="13"/>
  <c r="BA233" i="13"/>
  <c r="BA229" i="13"/>
  <c r="BA154" i="13"/>
  <c r="BA151" i="13"/>
  <c r="BA134" i="13"/>
  <c r="BA97" i="13"/>
  <c r="BA94" i="13"/>
  <c r="BA91" i="13"/>
  <c r="BA81" i="13"/>
  <c r="BA78" i="13"/>
  <c r="BA71" i="13"/>
  <c r="BA51" i="13"/>
  <c r="BA48" i="13"/>
  <c r="BA45" i="13"/>
  <c r="BA40" i="13"/>
  <c r="BA14" i="13"/>
  <c r="G9" i="13"/>
  <c r="M9" i="13" s="1"/>
  <c r="I9" i="13"/>
  <c r="K9" i="13"/>
  <c r="O9" i="13"/>
  <c r="Q9" i="13"/>
  <c r="V9" i="13"/>
  <c r="G13" i="13"/>
  <c r="I13" i="13"/>
  <c r="K13" i="13"/>
  <c r="M13" i="13"/>
  <c r="O13" i="13"/>
  <c r="Q13" i="13"/>
  <c r="V13" i="13"/>
  <c r="G17" i="13"/>
  <c r="I17" i="13"/>
  <c r="K17" i="13"/>
  <c r="M17" i="13"/>
  <c r="O17" i="13"/>
  <c r="Q17" i="13"/>
  <c r="V17" i="13"/>
  <c r="G20" i="13"/>
  <c r="M20" i="13" s="1"/>
  <c r="I20" i="13"/>
  <c r="K20" i="13"/>
  <c r="O20" i="13"/>
  <c r="Q20" i="13"/>
  <c r="V20" i="13"/>
  <c r="G23" i="13"/>
  <c r="M23" i="13" s="1"/>
  <c r="I23" i="13"/>
  <c r="K23" i="13"/>
  <c r="O23" i="13"/>
  <c r="Q23" i="13"/>
  <c r="V23" i="13"/>
  <c r="G26" i="13"/>
  <c r="M26" i="13" s="1"/>
  <c r="I26" i="13"/>
  <c r="K26" i="13"/>
  <c r="O26" i="13"/>
  <c r="Q26" i="13"/>
  <c r="V26" i="13"/>
  <c r="G28" i="13"/>
  <c r="I28" i="13"/>
  <c r="K28" i="13"/>
  <c r="M28" i="13"/>
  <c r="O28" i="13"/>
  <c r="Q28" i="13"/>
  <c r="V28" i="13"/>
  <c r="G30" i="13"/>
  <c r="M30" i="13" s="1"/>
  <c r="I30" i="13"/>
  <c r="K30" i="13"/>
  <c r="O30" i="13"/>
  <c r="Q30" i="13"/>
  <c r="V30" i="13"/>
  <c r="G32" i="13"/>
  <c r="M32" i="13" s="1"/>
  <c r="I32" i="13"/>
  <c r="K32" i="13"/>
  <c r="O32" i="13"/>
  <c r="Q32" i="13"/>
  <c r="V32" i="13"/>
  <c r="G34" i="13"/>
  <c r="M34" i="13" s="1"/>
  <c r="I34" i="13"/>
  <c r="K34" i="13"/>
  <c r="O34" i="13"/>
  <c r="Q34" i="13"/>
  <c r="V34" i="13"/>
  <c r="G37" i="13"/>
  <c r="M37" i="13" s="1"/>
  <c r="I37" i="13"/>
  <c r="K37" i="13"/>
  <c r="O37" i="13"/>
  <c r="Q37" i="13"/>
  <c r="V37" i="13"/>
  <c r="G39" i="13"/>
  <c r="M39" i="13" s="1"/>
  <c r="I39" i="13"/>
  <c r="K39" i="13"/>
  <c r="O39" i="13"/>
  <c r="Q39" i="13"/>
  <c r="V39" i="13"/>
  <c r="G44" i="13"/>
  <c r="M44" i="13" s="1"/>
  <c r="I44" i="13"/>
  <c r="K44" i="13"/>
  <c r="O44" i="13"/>
  <c r="Q44" i="13"/>
  <c r="V44" i="13"/>
  <c r="G47" i="13"/>
  <c r="M47" i="13" s="1"/>
  <c r="I47" i="13"/>
  <c r="K47" i="13"/>
  <c r="O47" i="13"/>
  <c r="Q47" i="13"/>
  <c r="V47" i="13"/>
  <c r="G50" i="13"/>
  <c r="I50" i="13"/>
  <c r="K50" i="13"/>
  <c r="M50" i="13"/>
  <c r="O50" i="13"/>
  <c r="Q50" i="13"/>
  <c r="V50" i="13"/>
  <c r="G54" i="13"/>
  <c r="M54" i="13" s="1"/>
  <c r="I54" i="13"/>
  <c r="K54" i="13"/>
  <c r="O54" i="13"/>
  <c r="Q54" i="13"/>
  <c r="V54" i="13"/>
  <c r="G59" i="13"/>
  <c r="M59" i="13" s="1"/>
  <c r="I59" i="13"/>
  <c r="K59" i="13"/>
  <c r="O59" i="13"/>
  <c r="Q59" i="13"/>
  <c r="V59" i="13"/>
  <c r="G62" i="13"/>
  <c r="I62" i="13"/>
  <c r="K62" i="13"/>
  <c r="M62" i="13"/>
  <c r="O62" i="13"/>
  <c r="Q62" i="13"/>
  <c r="V62" i="13"/>
  <c r="G65" i="13"/>
  <c r="M65" i="13" s="1"/>
  <c r="I65" i="13"/>
  <c r="K65" i="13"/>
  <c r="O65" i="13"/>
  <c r="Q65" i="13"/>
  <c r="V65" i="13"/>
  <c r="G70" i="13"/>
  <c r="M70" i="13" s="1"/>
  <c r="I70" i="13"/>
  <c r="K70" i="13"/>
  <c r="O70" i="13"/>
  <c r="Q70" i="13"/>
  <c r="V70" i="13"/>
  <c r="G77" i="13"/>
  <c r="M77" i="13" s="1"/>
  <c r="I77" i="13"/>
  <c r="K77" i="13"/>
  <c r="O77" i="13"/>
  <c r="Q77" i="13"/>
  <c r="V77" i="13"/>
  <c r="G80" i="13"/>
  <c r="M80" i="13" s="1"/>
  <c r="I80" i="13"/>
  <c r="K80" i="13"/>
  <c r="O80" i="13"/>
  <c r="Q80" i="13"/>
  <c r="V80" i="13"/>
  <c r="G83" i="13"/>
  <c r="I83" i="13"/>
  <c r="K83" i="13"/>
  <c r="M83" i="13"/>
  <c r="O83" i="13"/>
  <c r="Q83" i="13"/>
  <c r="V83" i="13"/>
  <c r="G86" i="13"/>
  <c r="M86" i="13" s="1"/>
  <c r="I86" i="13"/>
  <c r="K86" i="13"/>
  <c r="O86" i="13"/>
  <c r="Q86" i="13"/>
  <c r="V86" i="13"/>
  <c r="G90" i="13"/>
  <c r="M90" i="13" s="1"/>
  <c r="I90" i="13"/>
  <c r="K90" i="13"/>
  <c r="O90" i="13"/>
  <c r="Q90" i="13"/>
  <c r="V90" i="13"/>
  <c r="G93" i="13"/>
  <c r="M93" i="13" s="1"/>
  <c r="I93" i="13"/>
  <c r="K93" i="13"/>
  <c r="O93" i="13"/>
  <c r="Q93" i="13"/>
  <c r="V93" i="13"/>
  <c r="G96" i="13"/>
  <c r="I96" i="13"/>
  <c r="K96" i="13"/>
  <c r="M96" i="13"/>
  <c r="O96" i="13"/>
  <c r="Q96" i="13"/>
  <c r="V96" i="13"/>
  <c r="G99" i="13"/>
  <c r="M99" i="13" s="1"/>
  <c r="I99" i="13"/>
  <c r="K99" i="13"/>
  <c r="O99" i="13"/>
  <c r="Q99" i="13"/>
  <c r="V99" i="13"/>
  <c r="G103" i="13"/>
  <c r="M103" i="13" s="1"/>
  <c r="I103" i="13"/>
  <c r="K103" i="13"/>
  <c r="O103" i="13"/>
  <c r="Q103" i="13"/>
  <c r="V103" i="13"/>
  <c r="G106" i="13"/>
  <c r="M106" i="13" s="1"/>
  <c r="I106" i="13"/>
  <c r="K106" i="13"/>
  <c r="O106" i="13"/>
  <c r="Q106" i="13"/>
  <c r="V106" i="13"/>
  <c r="G109" i="13"/>
  <c r="M109" i="13" s="1"/>
  <c r="I109" i="13"/>
  <c r="K109" i="13"/>
  <c r="O109" i="13"/>
  <c r="Q109" i="13"/>
  <c r="V109" i="13"/>
  <c r="G112" i="13"/>
  <c r="M112" i="13" s="1"/>
  <c r="I112" i="13"/>
  <c r="K112" i="13"/>
  <c r="O112" i="13"/>
  <c r="Q112" i="13"/>
  <c r="V112" i="13"/>
  <c r="G115" i="13"/>
  <c r="I115" i="13"/>
  <c r="K115" i="13"/>
  <c r="M115" i="13"/>
  <c r="O115" i="13"/>
  <c r="Q115" i="13"/>
  <c r="V115" i="13"/>
  <c r="G117" i="13"/>
  <c r="M117" i="13" s="1"/>
  <c r="I117" i="13"/>
  <c r="K117" i="13"/>
  <c r="O117" i="13"/>
  <c r="Q117" i="13"/>
  <c r="V117" i="13"/>
  <c r="G126" i="13"/>
  <c r="I126" i="13"/>
  <c r="K126" i="13"/>
  <c r="M126" i="13"/>
  <c r="O126" i="13"/>
  <c r="Q126" i="13"/>
  <c r="V126" i="13"/>
  <c r="G129" i="13"/>
  <c r="M129" i="13" s="1"/>
  <c r="I129" i="13"/>
  <c r="K129" i="13"/>
  <c r="O129" i="13"/>
  <c r="Q129" i="13"/>
  <c r="V129" i="13"/>
  <c r="G133" i="13"/>
  <c r="M133" i="13" s="1"/>
  <c r="I133" i="13"/>
  <c r="K133" i="13"/>
  <c r="O133" i="13"/>
  <c r="Q133" i="13"/>
  <c r="V133" i="13"/>
  <c r="G137" i="13"/>
  <c r="M137" i="13" s="1"/>
  <c r="I137" i="13"/>
  <c r="K137" i="13"/>
  <c r="O137" i="13"/>
  <c r="Q137" i="13"/>
  <c r="V137" i="13"/>
  <c r="G140" i="13"/>
  <c r="I140" i="13"/>
  <c r="K140" i="13"/>
  <c r="M140" i="13"/>
  <c r="O140" i="13"/>
  <c r="Q140" i="13"/>
  <c r="V140" i="13"/>
  <c r="G142" i="13"/>
  <c r="M142" i="13" s="1"/>
  <c r="I142" i="13"/>
  <c r="K142" i="13"/>
  <c r="O142" i="13"/>
  <c r="Q142" i="13"/>
  <c r="V142" i="13"/>
  <c r="G144" i="13"/>
  <c r="M144" i="13" s="1"/>
  <c r="I144" i="13"/>
  <c r="K144" i="13"/>
  <c r="O144" i="13"/>
  <c r="Q144" i="13"/>
  <c r="V144" i="13"/>
  <c r="G147" i="13"/>
  <c r="I147" i="13"/>
  <c r="K147" i="13"/>
  <c r="M147" i="13"/>
  <c r="O147" i="13"/>
  <c r="Q147" i="13"/>
  <c r="V147" i="13"/>
  <c r="G150" i="13"/>
  <c r="I150" i="13"/>
  <c r="K150" i="13"/>
  <c r="O150" i="13"/>
  <c r="Q150" i="13"/>
  <c r="V150" i="13"/>
  <c r="G153" i="13"/>
  <c r="M153" i="13" s="1"/>
  <c r="I153" i="13"/>
  <c r="K153" i="13"/>
  <c r="O153" i="13"/>
  <c r="Q153" i="13"/>
  <c r="V153" i="13"/>
  <c r="G156" i="13"/>
  <c r="M156" i="13" s="1"/>
  <c r="I156" i="13"/>
  <c r="K156" i="13"/>
  <c r="O156" i="13"/>
  <c r="Q156" i="13"/>
  <c r="V156" i="13"/>
  <c r="G159" i="13"/>
  <c r="M159" i="13" s="1"/>
  <c r="I159" i="13"/>
  <c r="K159" i="13"/>
  <c r="O159" i="13"/>
  <c r="Q159" i="13"/>
  <c r="V159" i="13"/>
  <c r="G161" i="13"/>
  <c r="M161" i="13" s="1"/>
  <c r="I161" i="13"/>
  <c r="K161" i="13"/>
  <c r="O161" i="13"/>
  <c r="Q161" i="13"/>
  <c r="V161" i="13"/>
  <c r="G164" i="13"/>
  <c r="I164" i="13"/>
  <c r="K164" i="13"/>
  <c r="M164" i="13"/>
  <c r="O164" i="13"/>
  <c r="Q164" i="13"/>
  <c r="V164" i="13"/>
  <c r="G167" i="13"/>
  <c r="M167" i="13" s="1"/>
  <c r="I167" i="13"/>
  <c r="K167" i="13"/>
  <c r="O167" i="13"/>
  <c r="Q167" i="13"/>
  <c r="V167" i="13"/>
  <c r="G170" i="13"/>
  <c r="M170" i="13" s="1"/>
  <c r="I170" i="13"/>
  <c r="K170" i="13"/>
  <c r="O170" i="13"/>
  <c r="Q170" i="13"/>
  <c r="V170" i="13"/>
  <c r="G172" i="13"/>
  <c r="M172" i="13" s="1"/>
  <c r="I172" i="13"/>
  <c r="K172" i="13"/>
  <c r="O172" i="13"/>
  <c r="Q172" i="13"/>
  <c r="V172" i="13"/>
  <c r="G174" i="13"/>
  <c r="M174" i="13" s="1"/>
  <c r="I174" i="13"/>
  <c r="K174" i="13"/>
  <c r="O174" i="13"/>
  <c r="Q174" i="13"/>
  <c r="V174" i="13"/>
  <c r="G176" i="13"/>
  <c r="M176" i="13" s="1"/>
  <c r="I176" i="13"/>
  <c r="K176" i="13"/>
  <c r="O176" i="13"/>
  <c r="Q176" i="13"/>
  <c r="V176" i="13"/>
  <c r="G178" i="13"/>
  <c r="I178" i="13"/>
  <c r="K178" i="13"/>
  <c r="M178" i="13"/>
  <c r="O178" i="13"/>
  <c r="Q178" i="13"/>
  <c r="V178" i="13"/>
  <c r="G181" i="13"/>
  <c r="M181" i="13" s="1"/>
  <c r="I181" i="13"/>
  <c r="K181" i="13"/>
  <c r="O181" i="13"/>
  <c r="Q181" i="13"/>
  <c r="V181" i="13"/>
  <c r="G184" i="13"/>
  <c r="M184" i="13" s="1"/>
  <c r="I184" i="13"/>
  <c r="K184" i="13"/>
  <c r="O184" i="13"/>
  <c r="Q184" i="13"/>
  <c r="V184" i="13"/>
  <c r="G188" i="13"/>
  <c r="M188" i="13" s="1"/>
  <c r="I188" i="13"/>
  <c r="K188" i="13"/>
  <c r="O188" i="13"/>
  <c r="Q188" i="13"/>
  <c r="V188" i="13"/>
  <c r="G191" i="13"/>
  <c r="I191" i="13"/>
  <c r="K191" i="13"/>
  <c r="M191" i="13"/>
  <c r="O191" i="13"/>
  <c r="Q191" i="13"/>
  <c r="V191" i="13"/>
  <c r="G196" i="13"/>
  <c r="M196" i="13" s="1"/>
  <c r="I196" i="13"/>
  <c r="K196" i="13"/>
  <c r="O196" i="13"/>
  <c r="Q196" i="13"/>
  <c r="V196" i="13"/>
  <c r="G198" i="13"/>
  <c r="M198" i="13" s="1"/>
  <c r="I198" i="13"/>
  <c r="K198" i="13"/>
  <c r="O198" i="13"/>
  <c r="Q198" i="13"/>
  <c r="V198" i="13"/>
  <c r="G201" i="13"/>
  <c r="M201" i="13" s="1"/>
  <c r="I201" i="13"/>
  <c r="K201" i="13"/>
  <c r="O201" i="13"/>
  <c r="Q201" i="13"/>
  <c r="V201" i="13"/>
  <c r="G203" i="13"/>
  <c r="M203" i="13" s="1"/>
  <c r="I203" i="13"/>
  <c r="K203" i="13"/>
  <c r="O203" i="13"/>
  <c r="Q203" i="13"/>
  <c r="V203" i="13"/>
  <c r="G205" i="13"/>
  <c r="M205" i="13" s="1"/>
  <c r="I205" i="13"/>
  <c r="K205" i="13"/>
  <c r="O205" i="13"/>
  <c r="Q205" i="13"/>
  <c r="V205" i="13"/>
  <c r="G207" i="13"/>
  <c r="I207" i="13"/>
  <c r="K207" i="13"/>
  <c r="M207" i="13"/>
  <c r="O207" i="13"/>
  <c r="Q207" i="13"/>
  <c r="V207" i="13"/>
  <c r="G209" i="13"/>
  <c r="M209" i="13" s="1"/>
  <c r="I209" i="13"/>
  <c r="K209" i="13"/>
  <c r="O209" i="13"/>
  <c r="Q209" i="13"/>
  <c r="V209" i="13"/>
  <c r="G212" i="13"/>
  <c r="I212" i="13"/>
  <c r="K212" i="13"/>
  <c r="O212" i="13"/>
  <c r="Q212" i="13"/>
  <c r="V212" i="13"/>
  <c r="G214" i="13"/>
  <c r="M214" i="13" s="1"/>
  <c r="I214" i="13"/>
  <c r="K214" i="13"/>
  <c r="O214" i="13"/>
  <c r="Q214" i="13"/>
  <c r="V214" i="13"/>
  <c r="G218" i="13"/>
  <c r="M218" i="13" s="1"/>
  <c r="I218" i="13"/>
  <c r="K218" i="13"/>
  <c r="O218" i="13"/>
  <c r="Q218" i="13"/>
  <c r="V218" i="13"/>
  <c r="G221" i="13"/>
  <c r="M221" i="13" s="1"/>
  <c r="I221" i="13"/>
  <c r="K221" i="13"/>
  <c r="O221" i="13"/>
  <c r="Q221" i="13"/>
  <c r="V221" i="13"/>
  <c r="G223" i="13"/>
  <c r="M223" i="13" s="1"/>
  <c r="I223" i="13"/>
  <c r="K223" i="13"/>
  <c r="O223" i="13"/>
  <c r="Q223" i="13"/>
  <c r="V223" i="13"/>
  <c r="G228" i="13"/>
  <c r="I228" i="13"/>
  <c r="K228" i="13"/>
  <c r="M228" i="13"/>
  <c r="O228" i="13"/>
  <c r="Q228" i="13"/>
  <c r="V228" i="13"/>
  <c r="G232" i="13"/>
  <c r="M232" i="13" s="1"/>
  <c r="I232" i="13"/>
  <c r="K232" i="13"/>
  <c r="O232" i="13"/>
  <c r="Q232" i="13"/>
  <c r="V232" i="13"/>
  <c r="G235" i="13"/>
  <c r="M235" i="13" s="1"/>
  <c r="I235" i="13"/>
  <c r="K235" i="13"/>
  <c r="O235" i="13"/>
  <c r="Q235" i="13"/>
  <c r="V235" i="13"/>
  <c r="G238" i="13"/>
  <c r="M238" i="13" s="1"/>
  <c r="I238" i="13"/>
  <c r="K238" i="13"/>
  <c r="O238" i="13"/>
  <c r="Q238" i="13"/>
  <c r="V238" i="13"/>
  <c r="G241" i="13"/>
  <c r="M241" i="13" s="1"/>
  <c r="I241" i="13"/>
  <c r="K241" i="13"/>
  <c r="O241" i="13"/>
  <c r="Q241" i="13"/>
  <c r="V241" i="13"/>
  <c r="G244" i="13"/>
  <c r="M244" i="13" s="1"/>
  <c r="I244" i="13"/>
  <c r="K244" i="13"/>
  <c r="O244" i="13"/>
  <c r="Q244" i="13"/>
  <c r="V244" i="13"/>
  <c r="G247" i="13"/>
  <c r="I247" i="13"/>
  <c r="K247" i="13"/>
  <c r="M247" i="13"/>
  <c r="O247" i="13"/>
  <c r="Q247" i="13"/>
  <c r="V247" i="13"/>
  <c r="G251" i="13"/>
  <c r="I251" i="13"/>
  <c r="K251" i="13"/>
  <c r="M251" i="13"/>
  <c r="O251" i="13"/>
  <c r="Q251" i="13"/>
  <c r="V251" i="13"/>
  <c r="G254" i="13"/>
  <c r="M254" i="13" s="1"/>
  <c r="I254" i="13"/>
  <c r="K254" i="13"/>
  <c r="O254" i="13"/>
  <c r="Q254" i="13"/>
  <c r="V254" i="13"/>
  <c r="G257" i="13"/>
  <c r="M257" i="13" s="1"/>
  <c r="I257" i="13"/>
  <c r="K257" i="13"/>
  <c r="O257" i="13"/>
  <c r="Q257" i="13"/>
  <c r="V257" i="13"/>
  <c r="G260" i="13"/>
  <c r="M260" i="13" s="1"/>
  <c r="I260" i="13"/>
  <c r="K260" i="13"/>
  <c r="O260" i="13"/>
  <c r="Q260" i="13"/>
  <c r="V260" i="13"/>
  <c r="G263" i="13"/>
  <c r="M263" i="13" s="1"/>
  <c r="I263" i="13"/>
  <c r="K263" i="13"/>
  <c r="O263" i="13"/>
  <c r="Q263" i="13"/>
  <c r="V263" i="13"/>
  <c r="G265" i="13"/>
  <c r="M265" i="13" s="1"/>
  <c r="I265" i="13"/>
  <c r="K265" i="13"/>
  <c r="O265" i="13"/>
  <c r="Q265" i="13"/>
  <c r="V265" i="13"/>
  <c r="G267" i="13"/>
  <c r="I267" i="13"/>
  <c r="K267" i="13"/>
  <c r="M267" i="13"/>
  <c r="O267" i="13"/>
  <c r="Q267" i="13"/>
  <c r="V267" i="13"/>
  <c r="G271" i="13"/>
  <c r="M271" i="13" s="1"/>
  <c r="I271" i="13"/>
  <c r="K271" i="13"/>
  <c r="O271" i="13"/>
  <c r="Q271" i="13"/>
  <c r="V271" i="13"/>
  <c r="G274" i="13"/>
  <c r="M274" i="13" s="1"/>
  <c r="I274" i="13"/>
  <c r="K274" i="13"/>
  <c r="O274" i="13"/>
  <c r="Q274" i="13"/>
  <c r="V274" i="13"/>
  <c r="G277" i="13"/>
  <c r="M277" i="13" s="1"/>
  <c r="I277" i="13"/>
  <c r="K277" i="13"/>
  <c r="O277" i="13"/>
  <c r="Q277" i="13"/>
  <c r="V277" i="13"/>
  <c r="G280" i="13"/>
  <c r="I280" i="13"/>
  <c r="K280" i="13"/>
  <c r="M280" i="13"/>
  <c r="O280" i="13"/>
  <c r="Q280" i="13"/>
  <c r="V280" i="13"/>
  <c r="G284" i="13"/>
  <c r="M284" i="13" s="1"/>
  <c r="I284" i="13"/>
  <c r="K284" i="13"/>
  <c r="O284" i="13"/>
  <c r="Q284" i="13"/>
  <c r="V284" i="13"/>
  <c r="G286" i="13"/>
  <c r="M286" i="13" s="1"/>
  <c r="I286" i="13"/>
  <c r="K286" i="13"/>
  <c r="O286" i="13"/>
  <c r="Q286" i="13"/>
  <c r="V286" i="13"/>
  <c r="G289" i="13"/>
  <c r="M289" i="13" s="1"/>
  <c r="I289" i="13"/>
  <c r="K289" i="13"/>
  <c r="O289" i="13"/>
  <c r="Q289" i="13"/>
  <c r="V289" i="13"/>
  <c r="G291" i="13"/>
  <c r="M291" i="13" s="1"/>
  <c r="I291" i="13"/>
  <c r="K291" i="13"/>
  <c r="O291" i="13"/>
  <c r="Q291" i="13"/>
  <c r="V291" i="13"/>
  <c r="G294" i="13"/>
  <c r="M294" i="13" s="1"/>
  <c r="I294" i="13"/>
  <c r="K294" i="13"/>
  <c r="O294" i="13"/>
  <c r="Q294" i="13"/>
  <c r="V294" i="13"/>
  <c r="G297" i="13"/>
  <c r="I297" i="13"/>
  <c r="K297" i="13"/>
  <c r="M297" i="13"/>
  <c r="O297" i="13"/>
  <c r="Q297" i="13"/>
  <c r="V297" i="13"/>
  <c r="G301" i="13"/>
  <c r="M301" i="13" s="1"/>
  <c r="I301" i="13"/>
  <c r="K301" i="13"/>
  <c r="O301" i="13"/>
  <c r="Q301" i="13"/>
  <c r="V301" i="13"/>
  <c r="G304" i="13"/>
  <c r="I304" i="13"/>
  <c r="K304" i="13"/>
  <c r="O304" i="13"/>
  <c r="Q304" i="13"/>
  <c r="V304" i="13"/>
  <c r="G307" i="13"/>
  <c r="M307" i="13" s="1"/>
  <c r="I307" i="13"/>
  <c r="K307" i="13"/>
  <c r="O307" i="13"/>
  <c r="Q307" i="13"/>
  <c r="V307" i="13"/>
  <c r="G310" i="13"/>
  <c r="M310" i="13" s="1"/>
  <c r="I310" i="13"/>
  <c r="K310" i="13"/>
  <c r="O310" i="13"/>
  <c r="Q310" i="13"/>
  <c r="V310" i="13"/>
  <c r="G312" i="13"/>
  <c r="I312" i="13"/>
  <c r="K312" i="13"/>
  <c r="M312" i="13"/>
  <c r="O312" i="13"/>
  <c r="Q312" i="13"/>
  <c r="V312" i="13"/>
  <c r="G315" i="13"/>
  <c r="M315" i="13" s="1"/>
  <c r="I315" i="13"/>
  <c r="K315" i="13"/>
  <c r="O315" i="13"/>
  <c r="Q315" i="13"/>
  <c r="V315" i="13"/>
  <c r="G319" i="13"/>
  <c r="M319" i="13" s="1"/>
  <c r="I319" i="13"/>
  <c r="K319" i="13"/>
  <c r="O319" i="13"/>
  <c r="Q319" i="13"/>
  <c r="V319" i="13"/>
  <c r="G321" i="13"/>
  <c r="M321" i="13" s="1"/>
  <c r="I321" i="13"/>
  <c r="K321" i="13"/>
  <c r="O321" i="13"/>
  <c r="Q321" i="13"/>
  <c r="V321" i="13"/>
  <c r="G323" i="13"/>
  <c r="I323" i="13"/>
  <c r="K323" i="13"/>
  <c r="M323" i="13"/>
  <c r="O323" i="13"/>
  <c r="Q323" i="13"/>
  <c r="V323" i="13"/>
  <c r="G326" i="13"/>
  <c r="M326" i="13" s="1"/>
  <c r="I326" i="13"/>
  <c r="K326" i="13"/>
  <c r="O326" i="13"/>
  <c r="Q326" i="13"/>
  <c r="V326" i="13"/>
  <c r="G329" i="13"/>
  <c r="M329" i="13" s="1"/>
  <c r="I329" i="13"/>
  <c r="K329" i="13"/>
  <c r="O329" i="13"/>
  <c r="Q329" i="13"/>
  <c r="V329" i="13"/>
  <c r="G331" i="13"/>
  <c r="I62" i="1" s="1"/>
  <c r="K331" i="13"/>
  <c r="V331" i="13"/>
  <c r="G332" i="13"/>
  <c r="I332" i="13"/>
  <c r="I331" i="13" s="1"/>
  <c r="K332" i="13"/>
  <c r="M332" i="13"/>
  <c r="M331" i="13" s="1"/>
  <c r="O332" i="13"/>
  <c r="O331" i="13" s="1"/>
  <c r="Q332" i="13"/>
  <c r="Q331" i="13" s="1"/>
  <c r="V332" i="13"/>
  <c r="G336" i="13"/>
  <c r="M336" i="13" s="1"/>
  <c r="I336" i="13"/>
  <c r="K336" i="13"/>
  <c r="O336" i="13"/>
  <c r="Q336" i="13"/>
  <c r="V336" i="13"/>
  <c r="G338" i="13"/>
  <c r="M338" i="13" s="1"/>
  <c r="I338" i="13"/>
  <c r="K338" i="13"/>
  <c r="O338" i="13"/>
  <c r="Q338" i="13"/>
  <c r="V338" i="13"/>
  <c r="G340" i="13"/>
  <c r="I340" i="13"/>
  <c r="K340" i="13"/>
  <c r="M340" i="13"/>
  <c r="O340" i="13"/>
  <c r="Q340" i="13"/>
  <c r="V340" i="13"/>
  <c r="G342" i="13"/>
  <c r="M342" i="13" s="1"/>
  <c r="I342" i="13"/>
  <c r="K342" i="13"/>
  <c r="O342" i="13"/>
  <c r="Q342" i="13"/>
  <c r="V342" i="13"/>
  <c r="G345" i="13"/>
  <c r="M345" i="13" s="1"/>
  <c r="I345" i="13"/>
  <c r="K345" i="13"/>
  <c r="O345" i="13"/>
  <c r="Q345" i="13"/>
  <c r="V345" i="13"/>
  <c r="G347" i="13"/>
  <c r="M347" i="13" s="1"/>
  <c r="I347" i="13"/>
  <c r="K347" i="13"/>
  <c r="O347" i="13"/>
  <c r="Q347" i="13"/>
  <c r="V347" i="13"/>
  <c r="G349" i="13"/>
  <c r="M349" i="13" s="1"/>
  <c r="I349" i="13"/>
  <c r="K349" i="13"/>
  <c r="O349" i="13"/>
  <c r="Q349" i="13"/>
  <c r="V349" i="13"/>
  <c r="G351" i="13"/>
  <c r="M351" i="13" s="1"/>
  <c r="I351" i="13"/>
  <c r="K351" i="13"/>
  <c r="O351" i="13"/>
  <c r="Q351" i="13"/>
  <c r="V351" i="13"/>
  <c r="G353" i="13"/>
  <c r="I353" i="13"/>
  <c r="K353" i="13"/>
  <c r="M353" i="13"/>
  <c r="O353" i="13"/>
  <c r="Q353" i="13"/>
  <c r="V353" i="13"/>
  <c r="G355" i="13"/>
  <c r="M355" i="13" s="1"/>
  <c r="I355" i="13"/>
  <c r="K355" i="13"/>
  <c r="O355" i="13"/>
  <c r="Q355" i="13"/>
  <c r="V355" i="13"/>
  <c r="G358" i="13"/>
  <c r="M358" i="13" s="1"/>
  <c r="I358" i="13"/>
  <c r="K358" i="13"/>
  <c r="O358" i="13"/>
  <c r="Q358" i="13"/>
  <c r="V358" i="13"/>
  <c r="G363" i="13"/>
  <c r="M363" i="13" s="1"/>
  <c r="I363" i="13"/>
  <c r="K363" i="13"/>
  <c r="O363" i="13"/>
  <c r="Q363" i="13"/>
  <c r="V363" i="13"/>
  <c r="G366" i="13"/>
  <c r="M366" i="13" s="1"/>
  <c r="I366" i="13"/>
  <c r="K366" i="13"/>
  <c r="O366" i="13"/>
  <c r="Q366" i="13"/>
  <c r="V366" i="13"/>
  <c r="G370" i="13"/>
  <c r="M370" i="13" s="1"/>
  <c r="I370" i="13"/>
  <c r="K370" i="13"/>
  <c r="O370" i="13"/>
  <c r="Q370" i="13"/>
  <c r="V370" i="13"/>
  <c r="G374" i="13"/>
  <c r="I374" i="13"/>
  <c r="K374" i="13"/>
  <c r="M374" i="13"/>
  <c r="O374" i="13"/>
  <c r="Q374" i="13"/>
  <c r="V374" i="13"/>
  <c r="G376" i="13"/>
  <c r="M376" i="13" s="1"/>
  <c r="I376" i="13"/>
  <c r="K376" i="13"/>
  <c r="O376" i="13"/>
  <c r="Q376" i="13"/>
  <c r="V376" i="13"/>
  <c r="G378" i="13"/>
  <c r="M378" i="13" s="1"/>
  <c r="I378" i="13"/>
  <c r="K378" i="13"/>
  <c r="O378" i="13"/>
  <c r="Q378" i="13"/>
  <c r="V378" i="13"/>
  <c r="G380" i="13"/>
  <c r="M380" i="13" s="1"/>
  <c r="I380" i="13"/>
  <c r="K380" i="13"/>
  <c r="O380" i="13"/>
  <c r="Q380" i="13"/>
  <c r="V380" i="13"/>
  <c r="G382" i="13"/>
  <c r="I382" i="13"/>
  <c r="K382" i="13"/>
  <c r="M382" i="13"/>
  <c r="O382" i="13"/>
  <c r="Q382" i="13"/>
  <c r="V382" i="13"/>
  <c r="G385" i="13"/>
  <c r="M385" i="13" s="1"/>
  <c r="I385" i="13"/>
  <c r="K385" i="13"/>
  <c r="O385" i="13"/>
  <c r="Q385" i="13"/>
  <c r="V385" i="13"/>
  <c r="G387" i="13"/>
  <c r="M387" i="13" s="1"/>
  <c r="I387" i="13"/>
  <c r="K387" i="13"/>
  <c r="O387" i="13"/>
  <c r="Q387" i="13"/>
  <c r="V387" i="13"/>
  <c r="V384" i="13" s="1"/>
  <c r="G389" i="13"/>
  <c r="I389" i="13"/>
  <c r="K389" i="13"/>
  <c r="M389" i="13"/>
  <c r="O389" i="13"/>
  <c r="Q389" i="13"/>
  <c r="V389" i="13"/>
  <c r="G391" i="13"/>
  <c r="M391" i="13" s="1"/>
  <c r="I391" i="13"/>
  <c r="K391" i="13"/>
  <c r="O391" i="13"/>
  <c r="Q391" i="13"/>
  <c r="V391" i="13"/>
  <c r="G394" i="13"/>
  <c r="I394" i="13"/>
  <c r="K394" i="13"/>
  <c r="O394" i="13"/>
  <c r="Q394" i="13"/>
  <c r="V394" i="13"/>
  <c r="G396" i="13"/>
  <c r="I396" i="13"/>
  <c r="K396" i="13"/>
  <c r="M396" i="13"/>
  <c r="O396" i="13"/>
  <c r="Q396" i="13"/>
  <c r="Q393" i="13" s="1"/>
  <c r="V396" i="13"/>
  <c r="G398" i="13"/>
  <c r="M398" i="13" s="1"/>
  <c r="I398" i="13"/>
  <c r="K398" i="13"/>
  <c r="O398" i="13"/>
  <c r="Q398" i="13"/>
  <c r="V398" i="13"/>
  <c r="G400" i="13"/>
  <c r="M400" i="13" s="1"/>
  <c r="I400" i="13"/>
  <c r="K400" i="13"/>
  <c r="O400" i="13"/>
  <c r="Q400" i="13"/>
  <c r="V400" i="13"/>
  <c r="G402" i="13"/>
  <c r="M402" i="13" s="1"/>
  <c r="I402" i="13"/>
  <c r="K402" i="13"/>
  <c r="O402" i="13"/>
  <c r="Q402" i="13"/>
  <c r="V402" i="13"/>
  <c r="G405" i="13"/>
  <c r="M405" i="13" s="1"/>
  <c r="I405" i="13"/>
  <c r="K405" i="13"/>
  <c r="O405" i="13"/>
  <c r="Q405" i="13"/>
  <c r="V405" i="13"/>
  <c r="G408" i="13"/>
  <c r="M408" i="13" s="1"/>
  <c r="I408" i="13"/>
  <c r="K408" i="13"/>
  <c r="O408" i="13"/>
  <c r="Q408" i="13"/>
  <c r="V408" i="13"/>
  <c r="Q410" i="13"/>
  <c r="G411" i="13"/>
  <c r="M411" i="13" s="1"/>
  <c r="M410" i="13" s="1"/>
  <c r="I411" i="13"/>
  <c r="I410" i="13" s="1"/>
  <c r="K411" i="13"/>
  <c r="K410" i="13" s="1"/>
  <c r="O411" i="13"/>
  <c r="O410" i="13" s="1"/>
  <c r="Q411" i="13"/>
  <c r="V411" i="13"/>
  <c r="V410" i="13" s="1"/>
  <c r="G414" i="13"/>
  <c r="I414" i="13"/>
  <c r="K414" i="13"/>
  <c r="O414" i="13"/>
  <c r="Q414" i="13"/>
  <c r="V414" i="13"/>
  <c r="G417" i="13"/>
  <c r="M417" i="13" s="1"/>
  <c r="I417" i="13"/>
  <c r="K417" i="13"/>
  <c r="O417" i="13"/>
  <c r="Q417" i="13"/>
  <c r="V417" i="13"/>
  <c r="G420" i="13"/>
  <c r="M420" i="13" s="1"/>
  <c r="I420" i="13"/>
  <c r="K420" i="13"/>
  <c r="O420" i="13"/>
  <c r="Q420" i="13"/>
  <c r="V420" i="13"/>
  <c r="G423" i="13"/>
  <c r="I423" i="13"/>
  <c r="K423" i="13"/>
  <c r="M423" i="13"/>
  <c r="O423" i="13"/>
  <c r="Q423" i="13"/>
  <c r="V423" i="13"/>
  <c r="G426" i="13"/>
  <c r="M426" i="13" s="1"/>
  <c r="I426" i="13"/>
  <c r="K426" i="13"/>
  <c r="O426" i="13"/>
  <c r="Q426" i="13"/>
  <c r="V426" i="13"/>
  <c r="G429" i="13"/>
  <c r="M429" i="13" s="1"/>
  <c r="I429" i="13"/>
  <c r="K429" i="13"/>
  <c r="O429" i="13"/>
  <c r="Q429" i="13"/>
  <c r="V429" i="13"/>
  <c r="G433" i="13"/>
  <c r="M433" i="13" s="1"/>
  <c r="I433" i="13"/>
  <c r="K433" i="13"/>
  <c r="O433" i="13"/>
  <c r="Q433" i="13"/>
  <c r="V433" i="13"/>
  <c r="K436" i="13"/>
  <c r="Q436" i="13"/>
  <c r="V436" i="13"/>
  <c r="G437" i="13"/>
  <c r="G436" i="13" s="1"/>
  <c r="I68" i="1" s="1"/>
  <c r="I437" i="13"/>
  <c r="I436" i="13" s="1"/>
  <c r="K437" i="13"/>
  <c r="O437" i="13"/>
  <c r="O436" i="13" s="1"/>
  <c r="Q437" i="13"/>
  <c r="V437" i="13"/>
  <c r="Q440" i="13"/>
  <c r="G441" i="13"/>
  <c r="M441" i="13" s="1"/>
  <c r="M440" i="13" s="1"/>
  <c r="I441" i="13"/>
  <c r="I440" i="13" s="1"/>
  <c r="K441" i="13"/>
  <c r="K440" i="13" s="1"/>
  <c r="O441" i="13"/>
  <c r="O440" i="13" s="1"/>
  <c r="Q441" i="13"/>
  <c r="V441" i="13"/>
  <c r="V440" i="13" s="1"/>
  <c r="K444" i="13"/>
  <c r="Q444" i="13"/>
  <c r="V444" i="13"/>
  <c r="G445" i="13"/>
  <c r="M445" i="13" s="1"/>
  <c r="M444" i="13" s="1"/>
  <c r="I445" i="13"/>
  <c r="I444" i="13" s="1"/>
  <c r="K445" i="13"/>
  <c r="O445" i="13"/>
  <c r="O444" i="13" s="1"/>
  <c r="Q445" i="13"/>
  <c r="V445" i="13"/>
  <c r="Q448" i="13"/>
  <c r="G449" i="13"/>
  <c r="I449" i="13"/>
  <c r="I448" i="13" s="1"/>
  <c r="K449" i="13"/>
  <c r="M449" i="13"/>
  <c r="O449" i="13"/>
  <c r="Q449" i="13"/>
  <c r="V449" i="13"/>
  <c r="G452" i="13"/>
  <c r="M452" i="13" s="1"/>
  <c r="I452" i="13"/>
  <c r="K452" i="13"/>
  <c r="O452" i="13"/>
  <c r="Q452" i="13"/>
  <c r="V452" i="13"/>
  <c r="G454" i="13"/>
  <c r="I454" i="13"/>
  <c r="K454" i="13"/>
  <c r="O454" i="13"/>
  <c r="Q454" i="13"/>
  <c r="V454" i="13"/>
  <c r="G457" i="13"/>
  <c r="M457" i="13" s="1"/>
  <c r="I457" i="13"/>
  <c r="K457" i="13"/>
  <c r="O457" i="13"/>
  <c r="Q457" i="13"/>
  <c r="V457" i="13"/>
  <c r="G460" i="13"/>
  <c r="I460" i="13"/>
  <c r="K460" i="13"/>
  <c r="M460" i="13"/>
  <c r="O460" i="13"/>
  <c r="Q460" i="13"/>
  <c r="V460" i="13"/>
  <c r="G462" i="13"/>
  <c r="I462" i="13"/>
  <c r="K462" i="13"/>
  <c r="O462" i="13"/>
  <c r="Q462" i="13"/>
  <c r="V462" i="13"/>
  <c r="G467" i="13"/>
  <c r="M467" i="13" s="1"/>
  <c r="I467" i="13"/>
  <c r="K467" i="13"/>
  <c r="O467" i="13"/>
  <c r="Q467" i="13"/>
  <c r="V467" i="13"/>
  <c r="G469" i="13"/>
  <c r="I469" i="13"/>
  <c r="K469" i="13"/>
  <c r="M469" i="13"/>
  <c r="O469" i="13"/>
  <c r="Q469" i="13"/>
  <c r="V469" i="13"/>
  <c r="G471" i="13"/>
  <c r="M471" i="13" s="1"/>
  <c r="I471" i="13"/>
  <c r="K471" i="13"/>
  <c r="O471" i="13"/>
  <c r="Q471" i="13"/>
  <c r="V471" i="13"/>
  <c r="G473" i="13"/>
  <c r="M473" i="13" s="1"/>
  <c r="I473" i="13"/>
  <c r="K473" i="13"/>
  <c r="O473" i="13"/>
  <c r="Q473" i="13"/>
  <c r="V473" i="13"/>
  <c r="G475" i="13"/>
  <c r="M475" i="13" s="1"/>
  <c r="I475" i="13"/>
  <c r="K475" i="13"/>
  <c r="O475" i="13"/>
  <c r="Q475" i="13"/>
  <c r="V475" i="13"/>
  <c r="G478" i="13"/>
  <c r="M478" i="13" s="1"/>
  <c r="I478" i="13"/>
  <c r="K478" i="13"/>
  <c r="O478" i="13"/>
  <c r="Q478" i="13"/>
  <c r="V478" i="13"/>
  <c r="G480" i="13"/>
  <c r="I480" i="13"/>
  <c r="K480" i="13"/>
  <c r="M480" i="13"/>
  <c r="O480" i="13"/>
  <c r="Q480" i="13"/>
  <c r="V480" i="13"/>
  <c r="G483" i="13"/>
  <c r="M483" i="13" s="1"/>
  <c r="I483" i="13"/>
  <c r="K483" i="13"/>
  <c r="O483" i="13"/>
  <c r="Q483" i="13"/>
  <c r="V483" i="13"/>
  <c r="Q485" i="13"/>
  <c r="G486" i="13"/>
  <c r="I486" i="13"/>
  <c r="K486" i="13"/>
  <c r="M486" i="13"/>
  <c r="O486" i="13"/>
  <c r="Q486" i="13"/>
  <c r="V486" i="13"/>
  <c r="G491" i="13"/>
  <c r="M491" i="13" s="1"/>
  <c r="I491" i="13"/>
  <c r="K491" i="13"/>
  <c r="O491" i="13"/>
  <c r="Q491" i="13"/>
  <c r="V491" i="13"/>
  <c r="G494" i="13"/>
  <c r="I494" i="13"/>
  <c r="K494" i="13"/>
  <c r="O494" i="13"/>
  <c r="Q494" i="13"/>
  <c r="V494" i="13"/>
  <c r="G496" i="13"/>
  <c r="M496" i="13" s="1"/>
  <c r="I496" i="13"/>
  <c r="K496" i="13"/>
  <c r="O496" i="13"/>
  <c r="Q496" i="13"/>
  <c r="V496" i="13"/>
  <c r="G498" i="13"/>
  <c r="M498" i="13" s="1"/>
  <c r="I498" i="13"/>
  <c r="K498" i="13"/>
  <c r="O498" i="13"/>
  <c r="Q498" i="13"/>
  <c r="V498" i="13"/>
  <c r="G501" i="13"/>
  <c r="I501" i="13"/>
  <c r="K501" i="13"/>
  <c r="O501" i="13"/>
  <c r="O500" i="13" s="1"/>
  <c r="Q501" i="13"/>
  <c r="V501" i="13"/>
  <c r="G506" i="13"/>
  <c r="I506" i="13"/>
  <c r="I500" i="13" s="1"/>
  <c r="K506" i="13"/>
  <c r="M506" i="13"/>
  <c r="O506" i="13"/>
  <c r="Q506" i="13"/>
  <c r="Q500" i="13" s="1"/>
  <c r="V506" i="13"/>
  <c r="G512" i="13"/>
  <c r="M512" i="13" s="1"/>
  <c r="I512" i="13"/>
  <c r="K512" i="13"/>
  <c r="K500" i="13" s="1"/>
  <c r="O512" i="13"/>
  <c r="Q512" i="13"/>
  <c r="V512" i="13"/>
  <c r="V500" i="13" s="1"/>
  <c r="G516" i="13"/>
  <c r="I516" i="13"/>
  <c r="K516" i="13"/>
  <c r="O516" i="13"/>
  <c r="Q516" i="13"/>
  <c r="V516" i="13"/>
  <c r="G519" i="13"/>
  <c r="M519" i="13" s="1"/>
  <c r="I519" i="13"/>
  <c r="K519" i="13"/>
  <c r="O519" i="13"/>
  <c r="Q519" i="13"/>
  <c r="V519" i="13"/>
  <c r="G522" i="13"/>
  <c r="M522" i="13" s="1"/>
  <c r="I522" i="13"/>
  <c r="K522" i="13"/>
  <c r="O522" i="13"/>
  <c r="Q522" i="13"/>
  <c r="V522" i="13"/>
  <c r="G525" i="13"/>
  <c r="I525" i="13"/>
  <c r="K525" i="13"/>
  <c r="M525" i="13"/>
  <c r="O525" i="13"/>
  <c r="Q525" i="13"/>
  <c r="V525" i="13"/>
  <c r="G528" i="13"/>
  <c r="M528" i="13" s="1"/>
  <c r="I528" i="13"/>
  <c r="K528" i="13"/>
  <c r="O528" i="13"/>
  <c r="Q528" i="13"/>
  <c r="V528" i="13"/>
  <c r="G531" i="13"/>
  <c r="M531" i="13" s="1"/>
  <c r="I531" i="13"/>
  <c r="K531" i="13"/>
  <c r="O531" i="13"/>
  <c r="Q531" i="13"/>
  <c r="V531" i="13"/>
  <c r="AE535" i="13"/>
  <c r="F43" i="1" s="1"/>
  <c r="K8" i="12"/>
  <c r="G9" i="12"/>
  <c r="G8" i="12" s="1"/>
  <c r="I9" i="12"/>
  <c r="K9" i="12"/>
  <c r="M9" i="12"/>
  <c r="O9" i="12"/>
  <c r="Q9" i="12"/>
  <c r="V9" i="12"/>
  <c r="G10" i="12"/>
  <c r="M10" i="12" s="1"/>
  <c r="I10" i="12"/>
  <c r="I8" i="12" s="1"/>
  <c r="K10" i="12"/>
  <c r="O10" i="12"/>
  <c r="O8" i="12" s="1"/>
  <c r="Q10" i="12"/>
  <c r="V10" i="12"/>
  <c r="G11" i="12"/>
  <c r="M11" i="12" s="1"/>
  <c r="I11" i="12"/>
  <c r="K11" i="12"/>
  <c r="O11" i="12"/>
  <c r="Q11" i="12"/>
  <c r="V11" i="12"/>
  <c r="G13" i="12"/>
  <c r="I13" i="12"/>
  <c r="K13" i="12"/>
  <c r="M13" i="12"/>
  <c r="O13" i="12"/>
  <c r="Q13" i="12"/>
  <c r="V13" i="12"/>
  <c r="G14" i="12"/>
  <c r="I14" i="12"/>
  <c r="K14" i="12"/>
  <c r="O14" i="12"/>
  <c r="Q14" i="12"/>
  <c r="V14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I19" i="12"/>
  <c r="K19" i="12"/>
  <c r="M19" i="12"/>
  <c r="O19" i="12"/>
  <c r="Q19" i="12"/>
  <c r="V19" i="12"/>
  <c r="G20" i="12"/>
  <c r="I20" i="12"/>
  <c r="K20" i="12"/>
  <c r="M20" i="12"/>
  <c r="O20" i="12"/>
  <c r="Q20" i="12"/>
  <c r="V20" i="12"/>
  <c r="G21" i="12"/>
  <c r="M21" i="12" s="1"/>
  <c r="I21" i="12"/>
  <c r="K21" i="12"/>
  <c r="O21" i="12"/>
  <c r="Q21" i="12"/>
  <c r="V21" i="12"/>
  <c r="G22" i="12"/>
  <c r="I22" i="12"/>
  <c r="K22" i="12"/>
  <c r="M22" i="12"/>
  <c r="O22" i="12"/>
  <c r="Q22" i="12"/>
  <c r="V22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AE33" i="12"/>
  <c r="F40" i="1" s="1"/>
  <c r="I18" i="1"/>
  <c r="H42" i="1"/>
  <c r="J28" i="1"/>
  <c r="J26" i="1"/>
  <c r="G38" i="1"/>
  <c r="F38" i="1"/>
  <c r="J23" i="1"/>
  <c r="J24" i="1"/>
  <c r="J25" i="1"/>
  <c r="J27" i="1"/>
  <c r="E24" i="1"/>
  <c r="E26" i="1"/>
  <c r="I76" i="1" l="1"/>
  <c r="I19" i="1" s="1"/>
  <c r="O12" i="12"/>
  <c r="M8" i="12"/>
  <c r="K12" i="12"/>
  <c r="I12" i="12"/>
  <c r="V515" i="13"/>
  <c r="I485" i="13"/>
  <c r="O485" i="13"/>
  <c r="G456" i="13"/>
  <c r="I72" i="1" s="1"/>
  <c r="V456" i="13"/>
  <c r="O448" i="13"/>
  <c r="V413" i="13"/>
  <c r="I384" i="13"/>
  <c r="O335" i="13"/>
  <c r="V335" i="13"/>
  <c r="V300" i="13"/>
  <c r="O300" i="13"/>
  <c r="O250" i="13"/>
  <c r="G250" i="13"/>
  <c r="I60" i="1" s="1"/>
  <c r="G211" i="13"/>
  <c r="I59" i="1" s="1"/>
  <c r="Q146" i="13"/>
  <c r="I146" i="13"/>
  <c r="K8" i="13"/>
  <c r="Q8" i="13"/>
  <c r="I8" i="13"/>
  <c r="Q12" i="12"/>
  <c r="V8" i="12"/>
  <c r="Q8" i="12"/>
  <c r="G515" i="13"/>
  <c r="I75" i="1" s="1"/>
  <c r="G500" i="13"/>
  <c r="I74" i="1" s="1"/>
  <c r="Q456" i="13"/>
  <c r="O456" i="13"/>
  <c r="G413" i="13"/>
  <c r="I67" i="1" s="1"/>
  <c r="K393" i="13"/>
  <c r="K384" i="13"/>
  <c r="Q384" i="13"/>
  <c r="K300" i="13"/>
  <c r="Q300" i="13"/>
  <c r="I300" i="13"/>
  <c r="I211" i="13"/>
  <c r="O211" i="13"/>
  <c r="V146" i="13"/>
  <c r="O8" i="13"/>
  <c r="F39" i="1"/>
  <c r="F45" i="1" s="1"/>
  <c r="G23" i="1" s="1"/>
  <c r="F41" i="1"/>
  <c r="F44" i="1"/>
  <c r="V12" i="12"/>
  <c r="G12" i="12"/>
  <c r="I77" i="1" s="1"/>
  <c r="I20" i="1" s="1"/>
  <c r="I515" i="13"/>
  <c r="O515" i="13"/>
  <c r="I456" i="13"/>
  <c r="I413" i="13"/>
  <c r="O413" i="13"/>
  <c r="V393" i="13"/>
  <c r="G384" i="13"/>
  <c r="I64" i="1" s="1"/>
  <c r="K250" i="13"/>
  <c r="Q250" i="13"/>
  <c r="I250" i="13"/>
  <c r="Q211" i="13"/>
  <c r="K211" i="13"/>
  <c r="K146" i="13"/>
  <c r="G146" i="13"/>
  <c r="I58" i="1" s="1"/>
  <c r="K515" i="13"/>
  <c r="Q515" i="13"/>
  <c r="G485" i="13"/>
  <c r="I73" i="1" s="1"/>
  <c r="V485" i="13"/>
  <c r="K485" i="13"/>
  <c r="K456" i="13"/>
  <c r="G448" i="13"/>
  <c r="I71" i="1" s="1"/>
  <c r="V448" i="13"/>
  <c r="K448" i="13"/>
  <c r="G440" i="13"/>
  <c r="I69" i="1" s="1"/>
  <c r="K413" i="13"/>
  <c r="Q413" i="13"/>
  <c r="G410" i="13"/>
  <c r="I66" i="1" s="1"/>
  <c r="I393" i="13"/>
  <c r="O393" i="13"/>
  <c r="G393" i="13"/>
  <c r="I65" i="1" s="1"/>
  <c r="O384" i="13"/>
  <c r="K335" i="13"/>
  <c r="Q335" i="13"/>
  <c r="I335" i="13"/>
  <c r="G300" i="13"/>
  <c r="I61" i="1" s="1"/>
  <c r="V250" i="13"/>
  <c r="V211" i="13"/>
  <c r="O146" i="13"/>
  <c r="V8" i="13"/>
  <c r="A23" i="1"/>
  <c r="M335" i="13"/>
  <c r="M8" i="13"/>
  <c r="M250" i="13"/>
  <c r="M384" i="13"/>
  <c r="M501" i="13"/>
  <c r="M500" i="13" s="1"/>
  <c r="G444" i="13"/>
  <c r="I70" i="1" s="1"/>
  <c r="M394" i="13"/>
  <c r="M393" i="13" s="1"/>
  <c r="G335" i="13"/>
  <c r="I63" i="1" s="1"/>
  <c r="G8" i="13"/>
  <c r="AF535" i="13"/>
  <c r="M494" i="13"/>
  <c r="M485" i="13" s="1"/>
  <c r="M454" i="13"/>
  <c r="M448" i="13" s="1"/>
  <c r="M437" i="13"/>
  <c r="M436" i="13" s="1"/>
  <c r="M414" i="13"/>
  <c r="M413" i="13" s="1"/>
  <c r="M304" i="13"/>
  <c r="M300" i="13" s="1"/>
  <c r="M212" i="13"/>
  <c r="M211" i="13" s="1"/>
  <c r="M150" i="13"/>
  <c r="M146" i="13" s="1"/>
  <c r="M516" i="13"/>
  <c r="M515" i="13" s="1"/>
  <c r="M462" i="13"/>
  <c r="M456" i="13" s="1"/>
  <c r="AF33" i="12"/>
  <c r="M14" i="12"/>
  <c r="M12" i="12" s="1"/>
  <c r="G44" i="1" l="1"/>
  <c r="G43" i="1"/>
  <c r="H43" i="1" s="1"/>
  <c r="I43" i="1" s="1"/>
  <c r="I57" i="1"/>
  <c r="G535" i="13"/>
  <c r="H44" i="1"/>
  <c r="I44" i="1" s="1"/>
  <c r="I17" i="1"/>
  <c r="G33" i="12"/>
  <c r="G41" i="1"/>
  <c r="H41" i="1" s="1"/>
  <c r="I41" i="1" s="1"/>
  <c r="G39" i="1"/>
  <c r="G40" i="1"/>
  <c r="H40" i="1" s="1"/>
  <c r="I40" i="1" s="1"/>
  <c r="G24" i="1"/>
  <c r="A24" i="1"/>
  <c r="I16" i="1" l="1"/>
  <c r="I21" i="1" s="1"/>
  <c r="I78" i="1"/>
  <c r="H39" i="1"/>
  <c r="H45" i="1" s="1"/>
  <c r="I39" i="1"/>
  <c r="I45" i="1" s="1"/>
  <c r="G45" i="1"/>
  <c r="G25" i="1" l="1"/>
  <c r="G28" i="1"/>
  <c r="J41" i="1"/>
  <c r="J39" i="1"/>
  <c r="J45" i="1" s="1"/>
  <c r="J44" i="1"/>
  <c r="J43" i="1"/>
  <c r="J40" i="1"/>
  <c r="J63" i="1"/>
  <c r="J69" i="1"/>
  <c r="J76" i="1"/>
  <c r="J67" i="1"/>
  <c r="J57" i="1"/>
  <c r="J73" i="1"/>
  <c r="J75" i="1"/>
  <c r="J77" i="1"/>
  <c r="J59" i="1"/>
  <c r="J72" i="1"/>
  <c r="J64" i="1"/>
  <c r="J65" i="1"/>
  <c r="J58" i="1"/>
  <c r="J60" i="1"/>
  <c r="J68" i="1"/>
  <c r="J62" i="1"/>
  <c r="J74" i="1"/>
  <c r="J61" i="1"/>
  <c r="J66" i="1"/>
  <c r="J71" i="1"/>
  <c r="J70" i="1"/>
  <c r="J78" i="1" l="1"/>
  <c r="A25" i="1"/>
  <c r="A26" i="1" l="1"/>
  <c r="G26" i="1"/>
  <c r="A27" i="1" s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S6" authorId="0" shapeId="0" xr:uid="{927640AE-8130-4C68-98CB-E0D2D707057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9FAE595-7989-445E-A5FE-6F7CDAC82A1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S6" authorId="0" shapeId="0" xr:uid="{F408FA8F-2760-4C84-B0B0-D3D462154AE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383CE5A-AF91-4B86-B77D-5896F7BD6F6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<sst xmlns="http://schemas.openxmlformats.org/spreadsheetml/2006/main" count="2698" uniqueCount="871">
  <si>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</si>
  <si>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</si>
  <si>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</si>
  <si>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</si>
  <si>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</si>
  <si>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</si>
  <si>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</si>
  <si>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</si>
  <si>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</si>
  <si>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</si>
  <si>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</si>
  <si>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</si>
  <si>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</si>
  <si>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</si>
  <si>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</si>
  <si>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</si>
  <si>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</si>
  <si>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</si>
  <si>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</si>
  <si>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</si>
  <si>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</si>
  <si>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</si>
  <si>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</si>
  <si>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</si>
  <si>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</si>
  <si>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</si>
  <si>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</si>
  <si>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</si>
  <si>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</si>
  <si>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</si>
  <si>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</si>
  <si>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</si>
  <si>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</si>
  <si>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</si>
  <si>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</si>
  <si>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</si>
  <si>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</si>
  <si>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</si>
  <si>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</si>
  <si>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</si>
  <si>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</si>
  <si>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</si>
  <si>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</si>
  <si>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24Zak000M3</t>
  </si>
  <si>
    <t>Rekonstrukce mostu M3 v obci Životice u Nového Jičína</t>
  </si>
  <si>
    <t>Obec Životice u Nového Jičína</t>
  </si>
  <si>
    <t>128</t>
  </si>
  <si>
    <t>Životice u Nového Jičína</t>
  </si>
  <si>
    <t>74272</t>
  </si>
  <si>
    <t>48804711</t>
  </si>
  <si>
    <t>CZ48804711</t>
  </si>
  <si>
    <t>MSS - projekt s.r.o.</t>
  </si>
  <si>
    <t>Michelská 580/63</t>
  </si>
  <si>
    <t>Praha-Michle</t>
  </si>
  <si>
    <t>14100</t>
  </si>
  <si>
    <t>26849836</t>
  </si>
  <si>
    <t>Stavba</t>
  </si>
  <si>
    <t>Ostatní a vedlejší náklady</t>
  </si>
  <si>
    <t>1</t>
  </si>
  <si>
    <t>VEDLEJŠÍ A OSTATNÍ NÁKLADY</t>
  </si>
  <si>
    <t>Stavební objekt</t>
  </si>
  <si>
    <t>SO 201</t>
  </si>
  <si>
    <t>MOST M3 PŘES JIČÍNKU</t>
  </si>
  <si>
    <t>MOST M3</t>
  </si>
  <si>
    <t>Celkem za stavbu</t>
  </si>
  <si>
    <t>CZK</t>
  </si>
  <si>
    <t>#POPS</t>
  </si>
  <si>
    <t>Popis stavby: 24Zak000M3 - Rekonstrukce mostu M3 v obci Životice u Nového Jičína</t>
  </si>
  <si>
    <t>#POPO</t>
  </si>
  <si>
    <t>Popis objektu: 1 - VON</t>
  </si>
  <si>
    <t>#POPR</t>
  </si>
  <si>
    <t>Popis rozpočtu: 1 - VEDLEJŠÍ A OSTATNÍ NÁKLADY</t>
  </si>
  <si>
    <t>Popis objektu: SO 201 - MOST M3 PŘES JIČÍNKU</t>
  </si>
  <si>
    <t>Popis rozpočtu: 1 - MOST M3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</si>
  <si>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</si>
  <si>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</si>
  <si>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</si>
  <si>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</si>
  <si>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</si>
  <si>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</si>
  <si>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</si>
  <si>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</si>
  <si>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</si>
  <si>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</si>
  <si>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</si>
  <si>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</si>
  <si>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</si>
  <si>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</si>
  <si>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</si>
  <si>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93</t>
  </si>
  <si>
    <t>Dokončovací práce inženýrských staveb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</si>
  <si>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</si>
  <si>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</si>
  <si>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</si>
  <si>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</si>
  <si>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</si>
  <si>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</si>
  <si>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</si>
  <si>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</si>
  <si>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98</t>
  </si>
  <si>
    <t>Demolice</t>
  </si>
  <si>
    <t>99</t>
  </si>
  <si>
    <t>Staveništní přesun hmot</t>
  </si>
  <si>
    <t>999</t>
  </si>
  <si>
    <t>Poplatky za skládky</t>
  </si>
  <si>
    <t>711</t>
  </si>
  <si>
    <t>Izolace proti vodě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</si>
  <si>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</si>
  <si>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</si>
  <si>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</si>
  <si>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</si>
  <si>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</si>
  <si>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</si>
  <si>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</si>
  <si>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</si>
  <si>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</si>
  <si>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</si>
  <si>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</si>
  <si>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</si>
  <si>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VON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</si>
  <si>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</si>
  <si>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</si>
  <si>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</si>
  <si>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</si>
  <si>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</si>
  <si>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</si>
  <si>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</si>
  <si>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</si>
  <si>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</si>
  <si>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</si>
  <si>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</si>
  <si>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</si>
  <si>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</si>
  <si>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</si>
  <si>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</si>
  <si>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</si>
  <si>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</si>
  <si>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</si>
  <si>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</si>
  <si>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</si>
  <si>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</si>
  <si>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</si>
  <si>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</si>
  <si>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</si>
  <si>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</si>
  <si>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</si>
  <si>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</si>
  <si>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 R</t>
  </si>
  <si>
    <t xml:space="preserve">Geodetické práce </t>
  </si>
  <si>
    <t>Soubor</t>
  </si>
  <si>
    <t>Vlastní</t>
  </si>
  <si>
    <t>Indiv</t>
  </si>
  <si>
    <t>VRN</t>
  </si>
  <si>
    <t>Běžná</t>
  </si>
  <si>
    <t>POL99_8</t>
  </si>
  <si>
    <t>005111020R</t>
  </si>
  <si>
    <t>Vytyčení stavby</t>
  </si>
  <si>
    <t>005121 R</t>
  </si>
  <si>
    <t>Zařízení staveniště</t>
  </si>
  <si>
    <t>004111010R</t>
  </si>
  <si>
    <t xml:space="preserve">Průzkumné práce </t>
  </si>
  <si>
    <t>004111020R</t>
  </si>
  <si>
    <t xml:space="preserve">Vypracování projektové dokumentace </t>
  </si>
  <si>
    <t>Úprava dokumentace dle zvyklostí zhotovitele, dílenské dokumentace apod.</t>
  </si>
  <si>
    <t>POP</t>
  </si>
  <si>
    <t>005211030R</t>
  </si>
  <si>
    <t xml:space="preserve">Dočasná dopravní opatření </t>
  </si>
  <si>
    <t>005211080R</t>
  </si>
  <si>
    <t xml:space="preserve">Bezpečnostní a hygienická opatření na staveništi 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</si>
  <si>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</si>
  <si>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</si>
  <si>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</si>
  <si>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</si>
  <si>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>00528 R</t>
  </si>
  <si>
    <t>Podmínky dotačních programů</t>
  </si>
  <si>
    <t>005281010R</t>
  </si>
  <si>
    <t>Propagace</t>
  </si>
  <si>
    <t>R00001T</t>
  </si>
  <si>
    <t>Zajištění povodňového a havarijního plánu pokud to bude stavba vyžadovat</t>
  </si>
  <si>
    <t xml:space="preserve">ks    </t>
  </si>
  <si>
    <t>VV</t>
  </si>
  <si>
    <t>R00002T</t>
  </si>
  <si>
    <t>Podrobný geologický průzkum</t>
  </si>
  <si>
    <t>soubor</t>
  </si>
  <si>
    <t>R00003</t>
  </si>
  <si>
    <t>Zajištění první hlavní prohlídky</t>
  </si>
  <si>
    <t>R00004</t>
  </si>
  <si>
    <t>Zajištění mostního listu (evidenční list propustku)</t>
  </si>
  <si>
    <t>R00005</t>
  </si>
  <si>
    <t>Zajištění fotodokumentace průběhu stavby</t>
  </si>
  <si>
    <t>SUM</t>
  </si>
  <si>
    <t>END</t>
  </si>
  <si>
    <t>Položkový soupis prací a dodávek</t>
  </si>
  <si>
    <t>111101113R00</t>
  </si>
  <si>
    <t>Odstranění ruderálního porostu na svahu přes 1:2 do 1:1</t>
  </si>
  <si>
    <t>m2</t>
  </si>
  <si>
    <t>823-1</t>
  </si>
  <si>
    <t>RTS 25/ I</t>
  </si>
  <si>
    <t>RTS 24/ I</t>
  </si>
  <si>
    <t>Práce</t>
  </si>
  <si>
    <t>POL1_1</t>
  </si>
  <si>
    <t>mechanicky s naložením, odvozem shrabků do 20 km a se složením,</t>
  </si>
  <si>
    <t>SPI</t>
  </si>
  <si>
    <t>vtok : 10*8</t>
  </si>
  <si>
    <t>odtok : 10*8+10*5</t>
  </si>
  <si>
    <t>111212122R00</t>
  </si>
  <si>
    <t>Odstranění nevhodných dřevin výška nad 1 m, na svahu přes 1:5 do 1:2, bez odstranění pařezu</t>
  </si>
  <si>
    <t>o průměru kmene (krčku) do 10 cm s odklizením vytěžené dřevní hmoty na vzdálenost do 50 m, se složením na hromady, nebo s naložením na dopravní prostředek,</t>
  </si>
  <si>
    <t>vtok : 10*5</t>
  </si>
  <si>
    <t>odtok : 10*5+3*3</t>
  </si>
  <si>
    <t>111251111R00</t>
  </si>
  <si>
    <t>Drcení ořezaných větví průměr do 100 mm</t>
  </si>
  <si>
    <t>m3</t>
  </si>
  <si>
    <t>strojně, s odvozem dřevní drtě do 20 km a se složením,</t>
  </si>
  <si>
    <t>dřeviny : 109*0,03</t>
  </si>
  <si>
    <t>113105113R00</t>
  </si>
  <si>
    <t>Rozebrání dlažeb z lomového kamene kladených do cementové malty se spárami zalitými cementovou maltou</t>
  </si>
  <si>
    <t>822-1</t>
  </si>
  <si>
    <t>s přemístěním hmot na skládku na vzdálenost do 3 m nebo s naložením na dopravní prostředek,</t>
  </si>
  <si>
    <t>břeh u silnice odtok : 4*6</t>
  </si>
  <si>
    <t>113106241R00</t>
  </si>
  <si>
    <t>Rozebrání vozovek a ploch s jakoukoliv výplní spár   v jakékoliv ploše, ze silničních panelů jakýchkoliv rozměrů, kladených do jakéhokoliv lože a se spárami zalitými živicí nebo cementovou maltou</t>
  </si>
  <si>
    <t>s přemístěním hmot na skládku na vzdálenost do 3 m nebo s naložením na dopravní prostředek</t>
  </si>
  <si>
    <t>podklad most.skruž : 5*2*0,5*12</t>
  </si>
  <si>
    <t>113107525R00</t>
  </si>
  <si>
    <t>Odstranění podkladů nebo krytů z kameniva hrubého drceného, v ploše jednotlivě do 50 m2, tloušťka vrstvy 250 mm</t>
  </si>
  <si>
    <t>výkopiště MK : (9+5,5)*0,5*3,5</t>
  </si>
  <si>
    <t>113107530R00</t>
  </si>
  <si>
    <t>Odstranění podkladů nebo krytů z kameniva hrubého drceného, v ploše jednotlivě do 50 m2, tloušťka vrstvy 300 mm</t>
  </si>
  <si>
    <t>výkopiště u silnice : 3,5*(6+8)*0,5+(6,5+6)*0,5*1,5</t>
  </si>
  <si>
    <t>113107625R00</t>
  </si>
  <si>
    <t>Odstranění podkladů nebo krytů z kameniva hrubého drceného, v ploše jednotlivě nad 50 m2, tloušťka vrstvy 250 mm</t>
  </si>
  <si>
    <t>kufr MK : (5,5+9)*0,5*3+(9+10)*0,5*0,6+10*4+(10+5,5)*0,5*1,5+3*0,5*0,5</t>
  </si>
  <si>
    <t>113108306R00</t>
  </si>
  <si>
    <t>Odstranění podkladů nebo krytů živičných, v ploše jednotlivě do 50 m2, tloušťka vrstvy 60 mm</t>
  </si>
  <si>
    <t>most : 3,2*14</t>
  </si>
  <si>
    <t>113108315R00</t>
  </si>
  <si>
    <t>Odstranění podkladů nebo krytů živičných, v ploše jednotlivě do 50 m2, tloušťka vrstvy 150 mm</t>
  </si>
  <si>
    <t>výkpiště u silnice : 33,875</t>
  </si>
  <si>
    <t>výkopiště MK : 25,375</t>
  </si>
  <si>
    <t>113108415R00</t>
  </si>
  <si>
    <t>Odstranění podkladů nebo krytů živičných, v ploše jednotlivě nad 50 m2, tloušťka vrstvy 150 mm</t>
  </si>
  <si>
    <t>79,825</t>
  </si>
  <si>
    <t>113151113R00</t>
  </si>
  <si>
    <t>Odstranění podkladu, krytu frézováním povrch živičný, plochy do 500 m2 na jednom objektu nebo při provádění pruhu šířky do  750 mm, tloušťky 40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</si>
  <si>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</si>
  <si>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silnice : 5,5*(7+11)*0,5+(6,5+9)*0,5*3,5</t>
  </si>
  <si>
    <t>MK : (4+5,5)*0,5*3,5+(5,5+9)*0,5*3+(9+10)*0,5*0,6+10*4</t>
  </si>
  <si>
    <t>(10+5,5)*0,5*1,5+3*0,5*0,5+(5,5+4,5)*0,5*4+(4,5+5)*0,5*2</t>
  </si>
  <si>
    <t>115101201R00</t>
  </si>
  <si>
    <t>Čerpání vody na dopravní výšku do 10 m  s uvažovaným průměrným přítokem do 500 l/min</t>
  </si>
  <si>
    <t>h</t>
  </si>
  <si>
    <t>800-1</t>
  </si>
  <si>
    <t>na vzdálenost od hladiny vody v jímce po výšku roviny proložené osou nejvyššího bodu výtlačného potrubí. Včetně odpadní potrubí v délce do 20 m.</t>
  </si>
  <si>
    <t>10*2*2*6</t>
  </si>
  <si>
    <t>115101302R00</t>
  </si>
  <si>
    <t>Pohotovost záložní čerpací soupravy na dopravní výšku do 10 m  s uvažovaným průměrným přítokem přes 500 do 1 000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</si>
  <si>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</si>
  <si>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</si>
  <si>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10*2*2</t>
  </si>
  <si>
    <t>121101100R00</t>
  </si>
  <si>
    <t>Sejmutí ornice s přemístěním na vzdálenost do 50 m</t>
  </si>
  <si>
    <t>nebo lesní půdy, s vodorovným přemístěním na hromady v místě upotřebení nebo na dočasné či trvalé skládky se složením</t>
  </si>
  <si>
    <t>u MK : 6*10*0,1+(3+6)*0,5*4*0,1</t>
  </si>
  <si>
    <t>lávka pro pěší : (2*4+2*7)*0,1</t>
  </si>
  <si>
    <t>122301101R00</t>
  </si>
  <si>
    <t>Odkopávky a  prokopávky nezapažené v hornině 4 do 100 m3</t>
  </si>
  <si>
    <t>s přehozením výkopku na vzdálenost do 3 m nebo s naložením na dopravní prostředek,</t>
  </si>
  <si>
    <t>koryto u silnice pro dlažbu : 1,6*10*0,4</t>
  </si>
  <si>
    <t>druhá strana : 5*0,8*(2+10,3+2)</t>
  </si>
  <si>
    <t>kufr MK : (2,5+1)*0,5*9*0,5</t>
  </si>
  <si>
    <t>122301109R00</t>
  </si>
  <si>
    <t>Odkopávky a  prokopávky nezapažené v hornině 4 příplatek k cenám za lepivost horniny</t>
  </si>
  <si>
    <t>71,475</t>
  </si>
  <si>
    <t>129303201R00</t>
  </si>
  <si>
    <t>Čištění koryt vodotečí hloubce koryta do 5 m, pří šířce původního dna přes 5 m, v hornině 4</t>
  </si>
  <si>
    <t>s přehozením rozpojeného nánosu do 3 m nebo s naložením na dopravní prostředek,</t>
  </si>
  <si>
    <t>30*6*0,6*0,5</t>
  </si>
  <si>
    <t>130901121R00</t>
  </si>
  <si>
    <t>Bourání konstrukcí v hloubených vykopávkách z betonu, prostého, pneumatickým kladivem</t>
  </si>
  <si>
    <t>s přemístěním suti na hromady na vzdálenost do 20 m nebo s uložením na dopravní prostředek,</t>
  </si>
  <si>
    <t>opěra a základ u MK : 0,8*5*2,5+1,2*0,8*5,5</t>
  </si>
  <si>
    <t>základ střed.pilíř : 1,6*0,8*6</t>
  </si>
  <si>
    <t>opěra křídlo základ u silnice : (5,5+3,2+2,5+5)*0,5*0,8*1,2</t>
  </si>
  <si>
    <t>131301110R00</t>
  </si>
  <si>
    <t>Hloubení nezapažených jam a zářezů do 50 m3, v hornině 4,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</si>
  <si>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</si>
  <si>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opěra silnice tř.4 60%,tř.5 40% : (1+0,6)*0,5*1*6*0,6+(1+2,8)*0,5*3,4*(6+1)*0,6</t>
  </si>
  <si>
    <t>mimo stáv.opěru : (3+4)*0,5*1*(3,5+0,5)*0,6+(3,6+2,8)*0,5*2,8*(4+2)*0,6</t>
  </si>
  <si>
    <t>opěra MK : (1,7+2,7)*0,5*2,2*(5,1+1,6)*0,6</t>
  </si>
  <si>
    <t>za rubem : (2,7+1)*0,5*0,9*(6,7+0,5)*0,6+(0,6+2,2)*0,5*3,3*(5,1+1,5)*0,6</t>
  </si>
  <si>
    <t>mimo stáv.opěru : (3+5)*0,5*2,2*(3+1,4)*0,6+(5+3)*0,5*1,6*(5,2+1,2)*0,6</t>
  </si>
  <si>
    <t>131301119R00</t>
  </si>
  <si>
    <t xml:space="preserve">Hloubení nezapažených jam a zářezů příplatek za lepivost, v hornině 4,  </t>
  </si>
  <si>
    <t>163,4208</t>
  </si>
  <si>
    <t>131401111R00</t>
  </si>
  <si>
    <t>Hloubení nezapažených jam a zářezů do 100 m3, v hornině 5, hloubení strojně</t>
  </si>
  <si>
    <t>163,4208/0,6*0,4</t>
  </si>
  <si>
    <t>139601102R00</t>
  </si>
  <si>
    <t>Ruční výkop jam, rýh a šachet v hornině 3</t>
  </si>
  <si>
    <t>s přehozením na vzdálenost do 5 m nebo s naložením na ruční dopravní prostředek</t>
  </si>
  <si>
    <t>základ lávka pro pěší : 1,5*3,6*0,6*0,5</t>
  </si>
  <si>
    <t>139601103R00</t>
  </si>
  <si>
    <t>Ruční výkop jam, rýh a šachet v hornině 4</t>
  </si>
  <si>
    <t>prahy u silnice : 0,4*0,9*(2+10+2)</t>
  </si>
  <si>
    <t>druhá strana : 0,4*0,9*(5+10,3+6)</t>
  </si>
  <si>
    <t>161101102R00</t>
  </si>
  <si>
    <t>Svislé přemístění výkopku z horniny 1 až 4, při hloubce výkopu přes 2,5 do 4 m</t>
  </si>
  <si>
    <t>bez naložení do dopravní nádoby, ale s vyprázdněním dopravní nádoby na hromadu nebo na dopravní prostředek,</t>
  </si>
  <si>
    <t>71,475+163,4208</t>
  </si>
  <si>
    <t>161101152R00</t>
  </si>
  <si>
    <t>Svislé přemístění výkopku z horniny 5 až 7, při hloubce výkopu přes 2,5 do 4 m</t>
  </si>
  <si>
    <t>30,736+108,9472</t>
  </si>
  <si>
    <t>161101501R00</t>
  </si>
  <si>
    <t>Svislé přemístění výkopku nošením z horniny 1 až 4</t>
  </si>
  <si>
    <t xml:space="preserve"> bez naložení, avšak s vyprázdněním nádoby na hromady nebo do dopravního prostředku, na každých třeba i započatých 3 m výšky,</t>
  </si>
  <si>
    <t>12,708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</si>
  <si>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</si>
  <si>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</si>
  <si>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</si>
  <si>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odvoz meziskládka : 54+234,8958+12,708</t>
  </si>
  <si>
    <t>dovoz zásypy : 137,941</t>
  </si>
  <si>
    <t>162701105R00</t>
  </si>
  <si>
    <t>Vodorovné přemístění výkopku z horniny 1 až 4, na vzdálenost přes 9 000  do 10 000 m</t>
  </si>
  <si>
    <t>301,6038-137,941</t>
  </si>
  <si>
    <t>162701155R00</t>
  </si>
  <si>
    <t>Vodorovné přemístění výkopku z horniny 5 až 7, na vzdálenost přes 9 000  do 10 000 m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</si>
  <si>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</si>
  <si>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</si>
  <si>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</si>
  <si>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>162201210R00</t>
  </si>
  <si>
    <t>Vodorovné přemístění výkopku nošením příplatek za každých dalších 10 m  z horniny 1 až 4, kolečkem</t>
  </si>
  <si>
    <t>167101101R00</t>
  </si>
  <si>
    <t>Nakládání, skládání, překládání neulehlého výkopku nakládání výkopku  do 100 m3, z horniny 1 až 4</t>
  </si>
  <si>
    <t>301,6038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</si>
  <si>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</si>
  <si>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</si>
  <si>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</si>
  <si>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most základy : (0,6+1)*0,5*0,7*(8+0,6*2+0,7+1,9)*2</t>
  </si>
  <si>
    <t>(0,6+1)*0,5*0,7*(6,8+0,6*2+0,7+1,9)*2</t>
  </si>
  <si>
    <t>opěra silnice po př.oblast : (1,3+2,5)*0,5*2,2*(9,2+1,4)</t>
  </si>
  <si>
    <t>opěra MK koryto : (1,7+2,1)*0,5+1*(6,8+0,6*2+1)+2,1*1*0,5*(9+0,3)</t>
  </si>
  <si>
    <t>opěra MK po př.oblast : (1,3+2,3)*0,5*2,2*(6,8+0,6*2+2,2)+0,6*(1,2+2,2)*0,5*2,2*2</t>
  </si>
  <si>
    <t>zásyp kufr MK : 6*2*0,5*0,5</t>
  </si>
  <si>
    <t>základ lávka pro pěší : 1,62</t>
  </si>
  <si>
    <t>180402111R00</t>
  </si>
  <si>
    <t>Založení trávníku parkový trávník, výsevem, v rovině nebo na svahu do 1:5</t>
  </si>
  <si>
    <t>na půdě předem připravené s pokosením, naložením, odvozem odpadu do 20 km a se složením,</t>
  </si>
  <si>
    <t>76</t>
  </si>
  <si>
    <t>181201111R00</t>
  </si>
  <si>
    <t>Úprava pláně v násypech bez rozlišení horniny, se zhutněním - ručně</t>
  </si>
  <si>
    <t>vyrovnání výškových rozdílů, plochy vodorovné a plochy do sklonu 1 : 5,</t>
  </si>
  <si>
    <t>břehy dlažba MK : 4,6*(10,3+9)*0,5</t>
  </si>
  <si>
    <t>dlažba druhá strana : 1,6*10+4*2*0,5</t>
  </si>
  <si>
    <t>181301102R00</t>
  </si>
  <si>
    <t>Rozprostření a urovnání ornice v rovině v souvislé ploše do 500 m2, tloušťka vrstvy přes 100 do 150 mm</t>
  </si>
  <si>
    <t>s případným nutným přemístěním hromad nebo dočasných skládek na místo potřeby ze vzdálenosti do 30 m, v rovině nebo ve svahu do 1 : 5,</t>
  </si>
  <si>
    <t>MK : (3,8+5,5)*0,5*10+3*5*0,5</t>
  </si>
  <si>
    <t>lávka pro pěší : 2*4+2*7</t>
  </si>
  <si>
    <t>182001121R00</t>
  </si>
  <si>
    <t>Plošná úprava terénu při nerovnostech terénu přes 100 do 150 mm, v rovině nebo na svahu do 1:5</t>
  </si>
  <si>
    <t>s urovnáním povrchu, bez doplnění ornice, v hornině 1 až 4,</t>
  </si>
  <si>
    <t>pod ornici : 76</t>
  </si>
  <si>
    <t>199000002R00</t>
  </si>
  <si>
    <t>Poplatky za skládku horniny 1- 4, skupina 17 05 04 z Katalogu odpadů</t>
  </si>
  <si>
    <t>163,6628</t>
  </si>
  <si>
    <t>199000003R00</t>
  </si>
  <si>
    <t>Poplatky za skládku horniny 5 - 7, skupina 17 05 04 z Katalogu odpadů</t>
  </si>
  <si>
    <t>139,6832</t>
  </si>
  <si>
    <t>00572400R</t>
  </si>
  <si>
    <t>směs travní parková, pro běžnou zátěž</t>
  </si>
  <si>
    <t>kg</t>
  </si>
  <si>
    <t>SPCM</t>
  </si>
  <si>
    <t>Specifikace</t>
  </si>
  <si>
    <t>POL3_1</t>
  </si>
  <si>
    <t>76*0,03</t>
  </si>
  <si>
    <t>212312111R00</t>
  </si>
  <si>
    <t>Lože pro trativody z betonu prostého</t>
  </si>
  <si>
    <t>800-2</t>
  </si>
  <si>
    <t>silnice,MK za rubem : 0,3*2,1*(5,5+7,8)</t>
  </si>
  <si>
    <t>obet.konce PE D 160 MK : 0,6*0,6*1*2</t>
  </si>
  <si>
    <t>212792112R00</t>
  </si>
  <si>
    <t>Montáž trativodů z flexibilních trubek jakékoliv DN</t>
  </si>
  <si>
    <t>m</t>
  </si>
  <si>
    <t>827-1</t>
  </si>
  <si>
    <t>se zřízením štěrkopískového lože pod trubky a s jejich obsypem v průměrném celkovém množství do 0,15 m3/m,</t>
  </si>
  <si>
    <t>3+7,8+5,9+4</t>
  </si>
  <si>
    <t>215901101RT5</t>
  </si>
  <si>
    <t>Zhutnění podloží z rostlé horniny 1 až 4 pod násypy z hornin soudržných do 92% PS a nesoudržných  sypkých relativní ulehlosti l(d) do 0,8 vibrační deskou</t>
  </si>
  <si>
    <t>z rostlé horniny tř.1 - 4 pod násypy z hornin soudržných do 92% PS a hornin nesoudržných sypkých relativní ulehlosti I(d) do 0,8</t>
  </si>
  <si>
    <t>základy most opěry : 2,5*(8,6+7,3)</t>
  </si>
  <si>
    <t>229942111R00</t>
  </si>
  <si>
    <t>Trubkové mikropiloty tlakové i tahové z oceli část hladká, průměr přes 60 do 80 mm</t>
  </si>
  <si>
    <t>svislé : 4*(4+5)</t>
  </si>
  <si>
    <t>šikmé : 6*(6+8)</t>
  </si>
  <si>
    <t>229946121R00</t>
  </si>
  <si>
    <t>Hlavy trubkových mikropilot namáhaných tlakem i tahem střídavě, nebo jen tahem, průměru přes 60 do 80 mm</t>
  </si>
  <si>
    <t>kus</t>
  </si>
  <si>
    <t>4+5+6+8</t>
  </si>
  <si>
    <t>235681121R00</t>
  </si>
  <si>
    <t>Těsnění hradicích stěn nepropustnou hrázkou zřízení</t>
  </si>
  <si>
    <t>ze zhutněné sypaniny při stěně nebo nepropustnou výplní ze zhutněné sypaniny mezi stěnami,</t>
  </si>
  <si>
    <t>jednostranná u silnice : (0,5+2,5)*0,5*1*20</t>
  </si>
  <si>
    <t>235681131R00</t>
  </si>
  <si>
    <t>Těsnění hradicích stěn nepropustnou hrázkou odstranění</t>
  </si>
  <si>
    <t>30</t>
  </si>
  <si>
    <t>262403372R00</t>
  </si>
  <si>
    <t>Vrty pro injektáž svislé vrt povrchový, průměr přes 93 do 156 mm, hloubka 0 - 25 m, hornina třídy 4</t>
  </si>
  <si>
    <t>svislé : 3,5*(4+5)</t>
  </si>
  <si>
    <t>šikmé : 4,5*(6+8)</t>
  </si>
  <si>
    <t>262503372R00</t>
  </si>
  <si>
    <t>Vrty pro injektáž svislé vrt povrchový, průměr přes 93 do 156 mm, hloubka 0 - 25 m, hornina třídy 5</t>
  </si>
  <si>
    <t>šikmé : 1*(6+8)</t>
  </si>
  <si>
    <t>262408312R00</t>
  </si>
  <si>
    <t>Příplatek za vrty pro injektáže povrchové do 156 mm vrty šikmé, sklon od 0° do 48°, hloubka 0 - 25 m, hornina třídy 4</t>
  </si>
  <si>
    <t>4,5*(6+8)</t>
  </si>
  <si>
    <t>262508312R00</t>
  </si>
  <si>
    <t>Příplatek za vrty pro injektáže povrchové do 156 mm vrty šikmé, sklon od 0° do 48°, hloubka 0 - 25 m, hornina třídy 5</t>
  </si>
  <si>
    <t>1*(6+8)</t>
  </si>
  <si>
    <t>271531114R00</t>
  </si>
  <si>
    <t>Polštáře zhutněné pod základy kamenivo drcené, frakce 8 - 16 mm</t>
  </si>
  <si>
    <t>výměra zhutnění : 39,75*0,1</t>
  </si>
  <si>
    <t>271571111R00</t>
  </si>
  <si>
    <t xml:space="preserve">Polštáře zhutněné pod základy štěrkopísek tříděný,  </t>
  </si>
  <si>
    <t>silnice pod fólii za rubem : (9,5+8)*0,5*2*0,1</t>
  </si>
  <si>
    <t>dtto MK : (5,5+6)*0,5*2*0,1</t>
  </si>
  <si>
    <t>273311114R00</t>
  </si>
  <si>
    <t xml:space="preserve">Základové desky z betonu prostého beton C 12/15,  </t>
  </si>
  <si>
    <t>821-1</t>
  </si>
  <si>
    <t>ve výkopu zapaženém nebo nezapaženém, popř. nad terénem,</t>
  </si>
  <si>
    <t>pod výztuž a bednění základy : 2,5*(8,6+7,4)*0,1</t>
  </si>
  <si>
    <t>274311116R00</t>
  </si>
  <si>
    <t xml:space="preserve">Základové pasy, prahy, věnce, ostruhy z BP beton C 16/20,  </t>
  </si>
  <si>
    <t>prahy opěra silnice : 0,4*0,6*(2+10+2+2,4)</t>
  </si>
  <si>
    <t>prahy opěra MK : 0,4*0,6*(5+10,3+6)</t>
  </si>
  <si>
    <t>274324117R00</t>
  </si>
  <si>
    <t>Základové pasy, prahy, věnce, ostruhy ze ŽB beton C 25/30, XA2</t>
  </si>
  <si>
    <t>opěry : 1,85*0,6*(8+6,8)</t>
  </si>
  <si>
    <t>274354111R00</t>
  </si>
  <si>
    <t>Bednění základových pasů, prahů, věnců, ostruh zřízení bednění</t>
  </si>
  <si>
    <t>základy : (1,85+8+1,85+6,8)*2*0,6</t>
  </si>
  <si>
    <t>prahy koryto,břehy : (2+10,8+2+2,4+2,1+1,6+10+1,6)*0,6</t>
  </si>
  <si>
    <t>(0,4+5+11,1+6+0,4+5,6+10,3+4,6)*0,6</t>
  </si>
  <si>
    <t>lože za rubem : 2,1*(5,5+7,8)</t>
  </si>
  <si>
    <t>274354211R00</t>
  </si>
  <si>
    <t>Bednění základových pasů, prahů, věnců, ostruh odstranění bednění</t>
  </si>
  <si>
    <t>95,68</t>
  </si>
  <si>
    <t>274354042R00</t>
  </si>
  <si>
    <t>Bednění prostupu základy průřezu do 0,1 m2, délky prostupu do 0,5 m</t>
  </si>
  <si>
    <t>801-1</t>
  </si>
  <si>
    <t>úprava trouby na potřebný rozměr, uložení a  ukotvení trouby v bednění. Včetně dodávky trouby.</t>
  </si>
  <si>
    <t>odvod.za rubem křídlo 0,25/0,25/0,6 : 1+1</t>
  </si>
  <si>
    <t>274361214R00</t>
  </si>
  <si>
    <t xml:space="preserve">Výztuž a svařované sítě základových pasů výztuž průměru do 12 mm, z oceli 10505,  ,  </t>
  </si>
  <si>
    <t>t</t>
  </si>
  <si>
    <t>16,24*0,06</t>
  </si>
  <si>
    <t>274361314R00</t>
  </si>
  <si>
    <t xml:space="preserve">Výztuž a svařované sítě základových pasů výztuž průměru nad 12 mm, z oceli 10505,  ,  </t>
  </si>
  <si>
    <t>16,24*0,07</t>
  </si>
  <si>
    <t>277877T10</t>
  </si>
  <si>
    <t>Kotva do vývrtu římsy do mostovky</t>
  </si>
  <si>
    <t>16+18</t>
  </si>
  <si>
    <t>21341</t>
  </si>
  <si>
    <t>DRENÁŽNÍ VRSTVY Z PLASTBETONU (PLASTMALTY)</t>
  </si>
  <si>
    <t>M3</t>
  </si>
  <si>
    <t>OTSKP 24</t>
  </si>
  <si>
    <t>EXP 23</t>
  </si>
  <si>
    <t>Agregovaná položka</t>
  </si>
  <si>
    <t>POL2_1</t>
  </si>
  <si>
    <t>odvodnění izol.mostovky : 0,2*0,04*(13,6-0,6*2)+0,6*0,6*0,04*2</t>
  </si>
  <si>
    <t>28611225.AR</t>
  </si>
  <si>
    <t>Trubka plastová drenážní spoj: drážkový; potrubí: jednovrstvé; materiál: PVC; povrch: žebrovaný; ohebná; DN = 160; vsakovací plocha = 44,0 cm2/m</t>
  </si>
  <si>
    <t>20,7*1,09</t>
  </si>
  <si>
    <t>317321118R00</t>
  </si>
  <si>
    <t>Římsy ze železového betonu beton C 30/37</t>
  </si>
  <si>
    <t>římsa vtok,odtok : (0,25*0,5+0,25*0,4)*(12,4+5,7+2+13,3)</t>
  </si>
  <si>
    <t>317353121R00</t>
  </si>
  <si>
    <t>Bednění mostních říms zřízení bednění</t>
  </si>
  <si>
    <t>jakéhokoliv tvaru, přímých, zalomených nebo jinak zakřivených,</t>
  </si>
  <si>
    <t>(0,25+0,5)*(12,4+5,3)+0,25*(12,4+6)</t>
  </si>
  <si>
    <t>(0,25+0,5)*(1,9+13,3)+0,25*(2,1+13,3)</t>
  </si>
  <si>
    <t>317353221R00</t>
  </si>
  <si>
    <t>Bednění mostních říms odstranění bednění</t>
  </si>
  <si>
    <t>33,125</t>
  </si>
  <si>
    <t>317361214R00</t>
  </si>
  <si>
    <t>Výztuž říms ze železobetonu ocel 10 505</t>
  </si>
  <si>
    <t>7,515*0,15</t>
  </si>
  <si>
    <t>334323118R00</t>
  </si>
  <si>
    <t>Mostní opěry, pilíře, stěny ze železobetonu opěry, cement portlandský, beton C 30/37, tloušťka přes 450 mm</t>
  </si>
  <si>
    <t>opěra silnice : 0,75*(6,9+7,2)*0,5*2,6</t>
  </si>
  <si>
    <t>křídlo : 0,4*3,2*(2,1+2,6)*0,5</t>
  </si>
  <si>
    <t>opěra MK : 0,75*6,3*2,6</t>
  </si>
  <si>
    <t>křídla : 0,4*3,2*2*2</t>
  </si>
  <si>
    <t>334351111R00</t>
  </si>
  <si>
    <t>Bednění konstrukcí bednění opěr, pilířů a úložných prahů,  , zřízení</t>
  </si>
  <si>
    <t>mostních svislých, šikmých, přímých, zakřivených i skloněných výšky do 20 m, opěr, pilířů a úložných prahů, stěn a křídel žebrových i deskových tl. do 45 cm, sloupů čtvercových, obdélníkových a mnohoúhelníkových průřezové plochy do 0,9 m2, sloupů kruhových a oválných,</t>
  </si>
  <si>
    <t>opěry křídla rub : (2,1+0,4+2,6+7+0,75)*3,2+(2+0,4+2+5,5+2+0,4+2)*3,2</t>
  </si>
  <si>
    <t>opěry líc : (0,9+7)*2,6+(0,75+6,3+0,75)*2,6</t>
  </si>
  <si>
    <t>334351211R00</t>
  </si>
  <si>
    <t>Bednění konstrukcí bednění opěr, pilířů a úložných prahů,  , odstranění</t>
  </si>
  <si>
    <t>127,7</t>
  </si>
  <si>
    <t>334361114R00</t>
  </si>
  <si>
    <t>Výztuž opěr průměr do 12 mm, ocel 10 505</t>
  </si>
  <si>
    <t>- mostních podpěr, pilířů, křídel, stěn, úložných prahů a sloupů ze železového  nebo předpjatého betonu průměr do 12 mm i průměr přes 12 mm,</t>
  </si>
  <si>
    <t>34,1605*0,05</t>
  </si>
  <si>
    <t>334361314R00</t>
  </si>
  <si>
    <t>Výztuž opěr průměr přes 12 mm, ocel 10 505</t>
  </si>
  <si>
    <t>34,1605*0,1</t>
  </si>
  <si>
    <t>348171111R00</t>
  </si>
  <si>
    <t>Osazení zábradlí ocelového osazení zábradlí ocelového na mostě přímém nebo v oblouku včetně spojení dílců, hmotnosti do 100 kg/m</t>
  </si>
  <si>
    <t>na mostě přímém nebo v oblouku včetně spojení dílců,</t>
  </si>
  <si>
    <t>vtok,odtok : 12,4+5,3+1,9+13,3</t>
  </si>
  <si>
    <t>348185111R00</t>
  </si>
  <si>
    <t>Zábradlí ze dřeva  , dočasné,  , zřízení</t>
  </si>
  <si>
    <t>měkkého, trvalé, na mostech silničních a lávkách výšky do 1,10 m, hoblované, dočasné,</t>
  </si>
  <si>
    <t>lávka pro pěší : (0,6+12+4)*2</t>
  </si>
  <si>
    <t>348185211R00</t>
  </si>
  <si>
    <t>Zábradlí ze dřeva  , dočasné,  , odstranění</t>
  </si>
  <si>
    <t>lávka pro pěší : 33,2</t>
  </si>
  <si>
    <t>421321118R00</t>
  </si>
  <si>
    <t>Mostní nosné desky nebo klenby z ŽB beton C 30/37</t>
  </si>
  <si>
    <t>mostovka uložení : 0,6*0,6*6,3+0,6*0,6*(6,9+7,4)*0,5</t>
  </si>
  <si>
    <t>deska : (0,4+0,6)*0,5*12*6,3+0,6*2*0,5*0,6</t>
  </si>
  <si>
    <t>421351111R00</t>
  </si>
  <si>
    <t xml:space="preserve">Bednění konstrukcí deskových zřízení bednění,  </t>
  </si>
  <si>
    <t>mostů z betonu železového nebo předpjatého plného průřezu,</t>
  </si>
  <si>
    <t>6,3*12,1+0,6*2*0,5</t>
  </si>
  <si>
    <t>421351192R00</t>
  </si>
  <si>
    <t>Bednění konstrukcí deskových zřízení bednění, příplatek za bednění náběhů zakřivených</t>
  </si>
  <si>
    <t>76,83</t>
  </si>
  <si>
    <t>421351211R00</t>
  </si>
  <si>
    <t xml:space="preserve">Bednění konstrukcí deskových odstranění bednění,  </t>
  </si>
  <si>
    <t>421361114R00</t>
  </si>
  <si>
    <t>Výztuž desek průměr do 12 mm, ocel 10 505</t>
  </si>
  <si>
    <t>mostovka : 43,002*0,05</t>
  </si>
  <si>
    <t>421361314R00</t>
  </si>
  <si>
    <t>Výztuž desek průměr přes 12 mm, ocel 10 505</t>
  </si>
  <si>
    <t>mostovka : 43,002*0,1</t>
  </si>
  <si>
    <t>421955111R00</t>
  </si>
  <si>
    <t>Dřevěná mostovka podlaha dočasná, měkké dřevo, zřízení s dodáním hmot</t>
  </si>
  <si>
    <t>a podlahy s dodáním hmot,,mostovka ze dřeva měkkého, podlaha lávky ze dřeva měkkého, podlaha lávky za dřeva tvrdého, dočasná dřevěná podlaha na provizorních mostech tl. do 5 cm ze dřeva měkkého,</t>
  </si>
  <si>
    <t>pod bednění se skruží : (6,3+1,2*2)*12</t>
  </si>
  <si>
    <t>lávka pro pěší : 1,6*(0,6+12+4)</t>
  </si>
  <si>
    <t>421955211R00</t>
  </si>
  <si>
    <t>Dřevěná mostovka podlaha dočasná, měkké dřevo, odstranění</t>
  </si>
  <si>
    <t>130,96</t>
  </si>
  <si>
    <t>423353111R00</t>
  </si>
  <si>
    <t>Bednění nosných konstrukcí bednění čel mostních konstrukcí, z předpjatého betonu všech rozměrů, zřízení</t>
  </si>
  <si>
    <t>z betonu prostého, železového nebo předpjatého,</t>
  </si>
  <si>
    <t>(0,6+0,4)*0,5*13,5*2</t>
  </si>
  <si>
    <t>423353211R00</t>
  </si>
  <si>
    <t>Bednění nosných konstrukcí bednění čel mostních konstrukcí, z předpjatého betonu všech rozměrů, odstranění</t>
  </si>
  <si>
    <t>13,5</t>
  </si>
  <si>
    <t>423951111R00</t>
  </si>
  <si>
    <t>Dočasná konstrukce ze dřeva trvání do 2 roků, zřízení</t>
  </si>
  <si>
    <t>lávka podklady pod nosníky : 0,2*0,2*2,5*(2+1)</t>
  </si>
  <si>
    <t>pod podlahu : 0,1*0,1*2,5*15</t>
  </si>
  <si>
    <t>trámy : 0,16*0,2*4*2</t>
  </si>
  <si>
    <t>423952111R00</t>
  </si>
  <si>
    <t>Dočasná konstrukce ze dřeva  , odstranění</t>
  </si>
  <si>
    <t>lávka odstranění : 0,931</t>
  </si>
  <si>
    <t>451311111R00</t>
  </si>
  <si>
    <t>Podklad pod dlažbu z betonu prostého tř. B 7,5 beton C -/7,5, tloušťka do 100 mm</t>
  </si>
  <si>
    <t>831-2</t>
  </si>
  <si>
    <t>opěra u silnice : 1,6*10+4*2*0,5</t>
  </si>
  <si>
    <t>opěra u MK : 4,6*(10,3+9)*0,5</t>
  </si>
  <si>
    <t>451476111R00</t>
  </si>
  <si>
    <t>Podkladní vrstva z plastbetonu podkladní vrstva z CHS Epoxy 531, 1. vrstva, tloušťka 10 mm</t>
  </si>
  <si>
    <t>podmazání pat.pl.zábradlí : 0,2*0,2*(8+9)</t>
  </si>
  <si>
    <t>462511161R00</t>
  </si>
  <si>
    <t xml:space="preserve">Zához z lomového kamene neupraveného hmotnost do 80 kg, bez výplně mezer,  </t>
  </si>
  <si>
    <t>provedený ze břehu nebo lešení do sucha nebo do vody</t>
  </si>
  <si>
    <t>koryto obnaž.prahy : (2+12,8)*1*0,4+(13,2+3*2)*1*0,4</t>
  </si>
  <si>
    <t>465513228R00</t>
  </si>
  <si>
    <t>Dlažba z kamene na MC, s vyspár.MC, tl.do 25 cm</t>
  </si>
  <si>
    <t>opěra u silnice : 2*10,8+4*2,5*0,5</t>
  </si>
  <si>
    <t>opěra MK : 5*(11,1+10)*0,5</t>
  </si>
  <si>
    <t>45160</t>
  </si>
  <si>
    <t>PODKL A VÝPLŇ VRSTVY Z MEZEROVITÉHO BETONU</t>
  </si>
  <si>
    <t>MK přech.oblast : (0,3+0,6)*0,5*(5,5+6)*0,5*2</t>
  </si>
  <si>
    <t>silnice přech.oblast : (0,3+0,6)*0,5*(9,5+8)*0,5*2</t>
  </si>
  <si>
    <t>564751111R00</t>
  </si>
  <si>
    <t>Podklad nebo kryt z kameniva hrubého drceného tloušťka po zhutnění 150 mm</t>
  </si>
  <si>
    <t>velikost 32 - 63 mm s rozprostřením a zhutněním</t>
  </si>
  <si>
    <t>144,7</t>
  </si>
  <si>
    <t>564851111R00</t>
  </si>
  <si>
    <t>Podklad ze štěrkodrti s rozprostřením a zhutněním frakce 0-63 mm, tloušťka po zhutnění 150 mm</t>
  </si>
  <si>
    <t>nový kufr silnice : (3,8+3,1)*0,5*8,8+(3,8+1,5)*0,5*4,7</t>
  </si>
  <si>
    <t>MK : (5,5+6)*0,5*2+9,5*5,8+(7+5,8)*0,5*4,4+9,5*1,5*0,5</t>
  </si>
  <si>
    <t>565131211R00</t>
  </si>
  <si>
    <t>Podklad z kameniva obaleného asfaltem ACP 16+, v pruhu šířky přes 3 m, třídy 1, tloušťka po zhutnění 50 mm</t>
  </si>
  <si>
    <t>s rozprostřením a zhutněním</t>
  </si>
  <si>
    <t>573111124R00</t>
  </si>
  <si>
    <t>Postřik infiltrační asfaltovým pojivem množství zbytkového asfaltu 1,00 kg/m2</t>
  </si>
  <si>
    <t>573231125R00</t>
  </si>
  <si>
    <t>Postřik spojovací kationaktivní emulzí KAE , množství zbytkového asfaltu 0,50 kg/m2</t>
  </si>
  <si>
    <t>bez posypu kamenivem</t>
  </si>
  <si>
    <t>144,7+285,8</t>
  </si>
  <si>
    <t>577132111R00</t>
  </si>
  <si>
    <t>Beton asfaltový s rozprostřením a zhutněním v pruhu šířky přes 3 m, ACO 11+, tloušťky 40 mm, plochy přes 1000 m2</t>
  </si>
  <si>
    <t>most+ACL : 75,5+144,7</t>
  </si>
  <si>
    <t>napojení silnice : 2*17,3+2*(3+1,5)*0,5</t>
  </si>
  <si>
    <t>napojení MK : (5,5+4,5)*0,5*3,5+(5+4)*0,5*2</t>
  </si>
  <si>
    <t>577142112R00</t>
  </si>
  <si>
    <t>Beton asfaltový s rozprostřením a zhutněním v pruhu šířky přes 3 m, ACO 11+ nebo ACO 16+, tloušťky 50 mm, plochy přes 1000 m2</t>
  </si>
  <si>
    <t>most : 5,5*13,5+1*2,5*0,5</t>
  </si>
  <si>
    <t>577152123R00</t>
  </si>
  <si>
    <t>Beton asfaltový s rozprostřením a zhutněním v pruhu šířky přes 3 m, ACL 16+, tloušťky 60 mm, plochy přes 1000 m2</t>
  </si>
  <si>
    <t>584121111R00</t>
  </si>
  <si>
    <t xml:space="preserve">Osazení silničních panelů jakéhokoliv druhu a velikosti </t>
  </si>
  <si>
    <t>ze železového betonu, s provedením podkladu z kameniva těženého do tl. 4 cm</t>
  </si>
  <si>
    <t>pod skruž ve dnu koryta : 0,5*2*5*12</t>
  </si>
  <si>
    <t>998225111R00</t>
  </si>
  <si>
    <t>Přesun hmot komunikací a letišť, kryt živičný jakékoliv délky objektu</t>
  </si>
  <si>
    <t>vodorovně do 200 m</t>
  </si>
  <si>
    <t>182,63562</t>
  </si>
  <si>
    <t>59381300R</t>
  </si>
  <si>
    <t>panel pro komunikace železobetonový; KZD; l = 300,0 cm; š = 100,0 cm; h = 15,0 cm</t>
  </si>
  <si>
    <t>5*12/3</t>
  </si>
  <si>
    <t>899331111R00</t>
  </si>
  <si>
    <t>Výšková úprava uličního vstupu nebo vpustě do 20 cm zvýšením poklopu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</si>
  <si>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</si>
  <si>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913151111R00</t>
  </si>
  <si>
    <t>Osazení nebo montáž kovových značek pro staničení kilometrovníky nebo hektometrovníky z plechu</t>
  </si>
  <si>
    <t>dod.a osaz.tab.zhotovitele : 1</t>
  </si>
  <si>
    <t>914001121R00</t>
  </si>
  <si>
    <t xml:space="preserve">Osazení a montáž svislých dopravních značek sloupek, do betonového základu a AL patky,  </t>
  </si>
  <si>
    <t>nové : 5</t>
  </si>
  <si>
    <t>914001125R00</t>
  </si>
  <si>
    <t xml:space="preserve">Osazení a montáž svislých dopravních značek značka, na sloupek,sloup, konzolu nebo objekt,  </t>
  </si>
  <si>
    <t>2+2+3+2</t>
  </si>
  <si>
    <t>914991001R00</t>
  </si>
  <si>
    <t>Dočasné dopravní značení montáž , dopravní značky včetně stojanu</t>
  </si>
  <si>
    <t>objížďka : 6</t>
  </si>
  <si>
    <t>prov.dopr.značení : 13+15</t>
  </si>
  <si>
    <t>914991007R00</t>
  </si>
  <si>
    <t>Dočasné dopravní značení montáž , výstražných světel do 3 ks včetně baterií</t>
  </si>
  <si>
    <t>sada</t>
  </si>
  <si>
    <t>1+1</t>
  </si>
  <si>
    <t>914992001R00</t>
  </si>
  <si>
    <t>Dočasné dopravní značení vlastní nájem, dopravní značky včetně stojanu</t>
  </si>
  <si>
    <t>122 dnů : 34*122</t>
  </si>
  <si>
    <t>914992007R00</t>
  </si>
  <si>
    <t>Dočasné dopravní značení vlastní nájem, výstražných světel do 3 ks včetně baterií</t>
  </si>
  <si>
    <t>2*122</t>
  </si>
  <si>
    <t>914993001R00</t>
  </si>
  <si>
    <t>Demontáž dočasného dopravního značení značky včetně stojanu</t>
  </si>
  <si>
    <t>34</t>
  </si>
  <si>
    <t>914993007R00</t>
  </si>
  <si>
    <t>Demontáž dočasného dopravního značení výstražných světel do 3 ks včetně baterií</t>
  </si>
  <si>
    <t>917862111RT5</t>
  </si>
  <si>
    <t>Osazení silničního nebo chodníkového obrubníku včetně dodávky betonovéího obrubníku  1000/100/250 mm, stojatého, s boční opěrou z betonu prostého, do lože z betonu prostého C 12/15</t>
  </si>
  <si>
    <t>S dodáním hmot pro lože tl. 80-100 mm.</t>
  </si>
  <si>
    <t>nájezdy k římsám : 1+1</t>
  </si>
  <si>
    <t>919726213R00</t>
  </si>
  <si>
    <t>Dilatační spáry řezané letištních ploch těsnění spár zálivkou za tepla s dvojnásobným penetračním nátěrem a s pryžovou vložkou pod zálivku</t>
  </si>
  <si>
    <t>obruby : 7+12,4+1+13,3+2+1</t>
  </si>
  <si>
    <t>konce silnice,MK : 5+17,5+3,5+4+4,5</t>
  </si>
  <si>
    <t>dil.spára : 7+5,5</t>
  </si>
  <si>
    <t>styč.spára : 16+10+9</t>
  </si>
  <si>
    <t>919731123R00</t>
  </si>
  <si>
    <t>Zarovnání styčné plochy podkladu nebo krytu živičné, tloušťky přes 100 do 200 mm</t>
  </si>
  <si>
    <t>podél vybourané části komunikace nebo zpevněné plochy</t>
  </si>
  <si>
    <t>silnice,MK : 13,2+3+1,5+5+5,5</t>
  </si>
  <si>
    <t>919735111R00</t>
  </si>
  <si>
    <t>Řezání stávajících krytů nebo podkladů živičných, hloubky do  50 mm</t>
  </si>
  <si>
    <t>včetně spotřeby vody</t>
  </si>
  <si>
    <t>pro zálivku : 118,7</t>
  </si>
  <si>
    <t>pro fréz : 5+17,5+3,5+4+4,5</t>
  </si>
  <si>
    <t>919735114R00</t>
  </si>
  <si>
    <t>Řezání stávajících krytů nebo podkladů živičných, hloubky přes 150 do 200 mm</t>
  </si>
  <si>
    <t>pro výkopy silnice : 13,2+3+1,5</t>
  </si>
  <si>
    <t>pro výkopy MK : 5+5,5</t>
  </si>
  <si>
    <t>11163630R</t>
  </si>
  <si>
    <t>asfaltová zálivka modifikovaná; zpracování za horka; bod měknutí nad 90°C; skupenství při 20°C tuhá hmota; hustota při 25°C 1 000 kg/m3; nerozpustný ve vodě; hořlavý; bod hoření nad 300 °C; černý</t>
  </si>
  <si>
    <t>0,05*0,015*1,1*2*118,7</t>
  </si>
  <si>
    <t>40444999.AR</t>
  </si>
  <si>
    <t>značka dopravní silniční svislá; upravující přednost P6; tvar osmiúhelník; 700 mm; štít z pozink.plechu s dvojitým ohybem okraje,</t>
  </si>
  <si>
    <t>1+2</t>
  </si>
  <si>
    <t>40445149.AR</t>
  </si>
  <si>
    <t>značka dopravní silniční svislá; dodatková tabule E3; tvar obdélník; 500x150 mm; štít z pozink.plechu s dvojitým ohybem okraje,</t>
  </si>
  <si>
    <t>označení mostu a toku a dod.tab. : 2+2+2</t>
  </si>
  <si>
    <t>404459502R</t>
  </si>
  <si>
    <t>příslušenství k dopr.značení sloupek Fe 60 pozinkovaný, délka 2500 mm</t>
  </si>
  <si>
    <t>404459512R</t>
  </si>
  <si>
    <t>příslušenství k dopr.značení kotevní patka pr.60, čtyřkotevní bez kotevních šroubů</t>
  </si>
  <si>
    <t>931992111R00</t>
  </si>
  <si>
    <t>Výplň dilatačních spár z lehčených plastů tloušťka do 20 mm</t>
  </si>
  <si>
    <t>římsy : (0,25*0,5+0,25*0,4)*2*2</t>
  </si>
  <si>
    <t>936172111R00</t>
  </si>
  <si>
    <t>Osazení doplňkových ocelových konstrukcí hmotnost do 20 kg</t>
  </si>
  <si>
    <t>lávka pro pěší I30 stažení : 5</t>
  </si>
  <si>
    <t>931335</t>
  </si>
  <si>
    <t>TĚSNĚNÍ DILATAČNÍCH SPAR POLYURETANOVÝM TMELEM PRŮŘEZU DO 600MM2</t>
  </si>
  <si>
    <t>M</t>
  </si>
  <si>
    <t>římsy : (0,25+0,5+0,65+0,15)*2*2</t>
  </si>
  <si>
    <t>93664</t>
  </si>
  <si>
    <t>MOSTNÍ ODVODŇOVACÍ TRUBKA (POVRCHŮ IZOLACE) Z PLASTU</t>
  </si>
  <si>
    <t>KUS</t>
  </si>
  <si>
    <t>941955002R00</t>
  </si>
  <si>
    <t>Lešení lehké pracovní pomocné pomocné, o výšce lešeňové podlahy přes 1,2 do 1,9 m</t>
  </si>
  <si>
    <t>800-3</t>
  </si>
  <si>
    <t>pod mostovkou : (1+6,8+1)*12</t>
  </si>
  <si>
    <t>948101111R00</t>
  </si>
  <si>
    <t xml:space="preserve">Podpěrné konstrukce dočasné skruže, výška do 30 m, zřízení,  </t>
  </si>
  <si>
    <t>pod fošnovou podlahu : (1,2+6,3+1,2)*12*(3,1+2,6)*0,5</t>
  </si>
  <si>
    <t>948101113R00</t>
  </si>
  <si>
    <t>Podpěrné konstrukce dočasné skruže, výška do 30 m, zřízení, příplatek za další měsíc použití</t>
  </si>
  <si>
    <t>297,54</t>
  </si>
  <si>
    <t>948101121R00</t>
  </si>
  <si>
    <t xml:space="preserve">Podpěrné konstrukce dočasné skruže, výška do 30 m, odstranění,  </t>
  </si>
  <si>
    <t>948171111R00</t>
  </si>
  <si>
    <t xml:space="preserve">Konstrukce z ocelových nosníků výška do 10 m, délka do 12 m, zřízení,  </t>
  </si>
  <si>
    <t>Dočasné nosné konstrukce z ocelových nosníků, včetně zavětrování, bez odskružovacího zařízení,</t>
  </si>
  <si>
    <t>lávka pro pěší I30 : 12*0,0542*2</t>
  </si>
  <si>
    <t>948171112R00</t>
  </si>
  <si>
    <t xml:space="preserve">Konstrukce z ocelových nosníků výška do 10 m, délka do 12 m, odstranění,  </t>
  </si>
  <si>
    <t>lávka pro pěší : 12*0,0542*2</t>
  </si>
  <si>
    <t>13480940R</t>
  </si>
  <si>
    <t>Tyč ocelová válcovaná za tepla průřez: I; značka: S235JR (1.0038); h = 300 mm; b = 125 mm; s = 10,8 mm; t = 16,2 mm</t>
  </si>
  <si>
    <t>RTS 24/ II</t>
  </si>
  <si>
    <t>12*0,0542*2</t>
  </si>
  <si>
    <t>953981204R00</t>
  </si>
  <si>
    <t>Chemické kotvy do betonu, do cihelného zdiva do betonu, hloubky 125 mm, M 16, malta pro chemické kotvy dvousložková do plných materiálů</t>
  </si>
  <si>
    <t>801-4</t>
  </si>
  <si>
    <t>zábradlí na římsách : (8+9)*4</t>
  </si>
  <si>
    <t>962041211R00</t>
  </si>
  <si>
    <t>Bourání mostního zdiva a pilířů bourání mostních zdí a pilířů, z betonu prostého</t>
  </si>
  <si>
    <t>u silnice : 0,8*(4,5+3+2,4+3,8)*0,5*2,6</t>
  </si>
  <si>
    <t>střední pilíř : 1*2,6*5</t>
  </si>
  <si>
    <t>963051111R00</t>
  </si>
  <si>
    <t>Bourání mostních nosných konstrukcí bourání mostních konstrukcí, z železobetonu</t>
  </si>
  <si>
    <t>mostovka : 0,3*4,6*13,8</t>
  </si>
  <si>
    <t>trámy : (0,4+0,2)*0,5*0,4*(7,2+4)*4</t>
  </si>
  <si>
    <t>964072231R00</t>
  </si>
  <si>
    <t>Vybourání válcovaných nosníků uložených ve zdivu smíšeném nebo kamenném, délky do 4 m, hmotnosti do 35 kg/m</t>
  </si>
  <si>
    <t>801-3</t>
  </si>
  <si>
    <t>včetně pomocného lešení o výšce podlahy do 1900 mm a pro zatížení do 1,5 kPa  (150 kg/m2)</t>
  </si>
  <si>
    <t>odstranění I nos.z mostovky I38 : 12*4*0,084</t>
  </si>
  <si>
    <t>966006132R00</t>
  </si>
  <si>
    <t>Odstranění značek pro staničení nebo dopravních značek dopravních nebo orientačních   s betonovými patkami</t>
  </si>
  <si>
    <t>s uložením hmot na skládku na vzdálenost do 3 m nebo s naložením na dopravní prostředek, se zásypem jam a jeho zhutněním</t>
  </si>
  <si>
    <t>966075141R00</t>
  </si>
  <si>
    <t>Odstranění různých konstrukcí odstranění mostního kovového zábradlí, vcelku</t>
  </si>
  <si>
    <t>na mostech kamenných nebo betonových,</t>
  </si>
  <si>
    <t>vtok,výtok : 13+13,3+2</t>
  </si>
  <si>
    <t>lávka pro pěší demontáž zábr.svod. : 2</t>
  </si>
  <si>
    <t>znovu montáž : 2</t>
  </si>
  <si>
    <t>966077111R00</t>
  </si>
  <si>
    <t>Odstranění různých konstrukcí odstranění doplňkových ocelových konstrukcí, hmotnosti do 20 kg</t>
  </si>
  <si>
    <t>lávka pro pěší odstr.stažení : 5</t>
  </si>
  <si>
    <t>979012112R00</t>
  </si>
  <si>
    <t xml:space="preserve">Svislá doprava suti a vybouraných hmot svislá doprava suti na výšku do 3,5 m,  </t>
  </si>
  <si>
    <t>POL1_3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</si>
  <si>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</si>
  <si>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>96 : 59,9456</t>
  </si>
  <si>
    <t>985121111R00</t>
  </si>
  <si>
    <t>Hráň ze silničních panelů hráň ze silničních panelů jedno nebo vícevrstvá</t>
  </si>
  <si>
    <t>800-6</t>
  </si>
  <si>
    <t>RTS 18/ I</t>
  </si>
  <si>
    <t>lávka pro pěší základ : 3*1*5</t>
  </si>
  <si>
    <t>demontáž : 3*1*5</t>
  </si>
  <si>
    <t>998212111R00</t>
  </si>
  <si>
    <t xml:space="preserve">Přesun hmot pro mosty zděné, monolitické, kovové výška do 20 m,  </t>
  </si>
  <si>
    <t>betonové nepředpjaté i předpjaté a mosty spřažené ocelobetonové nebo kovové na novostavbách, včetně příplatku za zvětšený přesun přes vymezenou vzdálenost,</t>
  </si>
  <si>
    <t>635,29511-182,63562-0,32967-1,11253</t>
  </si>
  <si>
    <t>979990103R00</t>
  </si>
  <si>
    <t>Poplatek za uložení, betonu,  , skupina 17 01 01 z Katalogu odpadů</t>
  </si>
  <si>
    <t>RTS 23/ II</t>
  </si>
  <si>
    <t>1 : 14,064</t>
  </si>
  <si>
    <t>979990108R00</t>
  </si>
  <si>
    <t>Poplatek za uložení, železobeton,  , skupina 17 01 01 z Katalogu odpadů</t>
  </si>
  <si>
    <t>96 : 58,608</t>
  </si>
  <si>
    <t>979990112R00</t>
  </si>
  <si>
    <t>Poplatek za uložení, obalované kamenivo, asfalt, kusovost do 300 x 300 mm,  , skupina 17 03 02 z Katalogu odpadů</t>
  </si>
  <si>
    <t>RTS 23/ I</t>
  </si>
  <si>
    <t>1 : 188,39645-14,064-24,48-17,8266</t>
  </si>
  <si>
    <t>711111001RZ1</t>
  </si>
  <si>
    <t>Provedení izolace proti zemní vlhkosti natěradly za studena na ploše vodorovné nátěrem penetračním, 1 x nátěr, včetně dodávky penetračního laku ALP</t>
  </si>
  <si>
    <t>800-711</t>
  </si>
  <si>
    <t>POL1_7</t>
  </si>
  <si>
    <t>základ silnice : 1,85*8-0,75*(6,9+7,5)*0,5</t>
  </si>
  <si>
    <t>základy MK : 1,85*6,8-0,75*6,3</t>
  </si>
  <si>
    <t>711111132RZ2</t>
  </si>
  <si>
    <t>Provedení izolace proti zemní vlhkosti natěradly za studena na ploše vodorovné nátěrem asfaltovým lakem, 2x nátěr, včetně dodávky laku MOAL</t>
  </si>
  <si>
    <t>17,255</t>
  </si>
  <si>
    <t>711112001RZ1</t>
  </si>
  <si>
    <t>Provedení izolace proti zemní vlhkosti natěradly za studena na ploše svislé, včetně pomocného lešení o výšce podlahy do 1900 mm a pro zatížení do 1,5 kPa. nátěrem penetračním, 1x nátěr, včetně dodávky penetračního laku ALP</t>
  </si>
  <si>
    <t>opěry,křídla rub : (0,4+2,5+7)*3,2+(0,4+2+5,5+2+0,4)*3,2</t>
  </si>
  <si>
    <t>líc opěry : 6,3*2,3+6,9*0,3</t>
  </si>
  <si>
    <t>křídla : (2,3+3,2)*0,5*(0,75+2)*2+(0,3+3,2)*0,5*2,8</t>
  </si>
  <si>
    <t>711112132RZ2</t>
  </si>
  <si>
    <t>Provedení izolace proti zemní vlhkosti natěradly za studena na ploše svislé, včetně pomocného lešení o výšce podlahy do 1900 mm a pro zatížení do 1,5 kPa. nátěrem asfaltovým lakem, 2x nátěr, včetně dodávky laku MOAL</t>
  </si>
  <si>
    <t>123,425</t>
  </si>
  <si>
    <t>711471051RZ5</t>
  </si>
  <si>
    <t>Provedení izolace proti tlakové vodě fóliemi z plastů vodorovná, včetně dodávky fólie</t>
  </si>
  <si>
    <t>za rubem opěr přech.oblast : 2,5*(9+7,5)*0,5+2,5*(5,5+6)*0,5</t>
  </si>
  <si>
    <t>711491171RZ2</t>
  </si>
  <si>
    <t>Provedení izolace proti tlakové vodě ostatní práce vodorovná, podkladní textílie, včetně dodávky materiálu</t>
  </si>
  <si>
    <t>35</t>
  </si>
  <si>
    <t>998711101R00</t>
  </si>
  <si>
    <t>Přesun hmot pro izolace proti vodě svisle do 6 m</t>
  </si>
  <si>
    <t>50 m vodorovně měřeno od těžiště půdorysné plochy skládky do těžiště půdorysné plochy objektu</t>
  </si>
  <si>
    <t>0,32967</t>
  </si>
  <si>
    <t>711432</t>
  </si>
  <si>
    <t>IZOLACE MOSTOVEK POD ŘÍMSOU ASFALTOVÝMI PÁSY</t>
  </si>
  <si>
    <t>M2</t>
  </si>
  <si>
    <t>POL2_7</t>
  </si>
  <si>
    <t>vtok,odtok : 0,55*(12,4+6+13,3+2)</t>
  </si>
  <si>
    <t>711442</t>
  </si>
  <si>
    <t>IZOLACE MOSTOVEK CELOPLOŠNÁ ASFALTOVÝMI PÁSY S PEČETÍCÍ VRSTVOU</t>
  </si>
  <si>
    <t>vodorovná : 6,3*13,5+2,5*1*0,5</t>
  </si>
  <si>
    <t>svislá : 1*(5,5+7)</t>
  </si>
  <si>
    <t>71150</t>
  </si>
  <si>
    <t>OCHRANA IZOLACE NA POVRCHU, Geosyntetika typ: geotextilie; netkaná; skladba: 70% PES + 30% PP; tl (2 kPa) = 3,0 mm; plošná hmotnost = 400 g/m2; Pevnost v tahu podélně = 9,5 kN...</t>
  </si>
  <si>
    <t>svislá za rubem po dren : 1*(5,5+7)</t>
  </si>
  <si>
    <t>767995104R00</t>
  </si>
  <si>
    <t>Výroba a montáž atypických kovovových doplňků staveb hmotnosti přes 20 do 50 kg</t>
  </si>
  <si>
    <t>800-767</t>
  </si>
  <si>
    <t>výroba zábradlí madla D76/5 : (17,7+1+15,3+1)*2*8,76</t>
  </si>
  <si>
    <t>sloupky D76/5 : 1,2*(8+9)*8,76</t>
  </si>
  <si>
    <t>výplň D12 : 0,95*(17,68+15,34)/0,13*0,888</t>
  </si>
  <si>
    <t>pat.pl.200/10 : 0,2*(8+9)*15,7</t>
  </si>
  <si>
    <t>998767101R00</t>
  </si>
  <si>
    <t>Přesun hmot pro kovové stavební doplňk. konstrukce v objektech výšky do 6 m</t>
  </si>
  <si>
    <t>50 m vodorovně</t>
  </si>
  <si>
    <t>1,1253</t>
  </si>
  <si>
    <t>13211240R</t>
  </si>
  <si>
    <t>Tyč ocelová válcovaná za tepla průřez: kruhový; značka: S235JR (1.0038); d = 12 mm</t>
  </si>
  <si>
    <t>0,95*(17,68+15,34)/0,13*0,000888</t>
  </si>
  <si>
    <t>13515120R</t>
  </si>
  <si>
    <t>ocel široká válc. za tepla 11375 (S235JR); tl.  10,00 mm; š = 200 mm</t>
  </si>
  <si>
    <t>0,2*(8+9)*0,0157</t>
  </si>
  <si>
    <t>14125335R</t>
  </si>
  <si>
    <t>Trubka ocelová bezešvá; hladká; materiál: uhlíková ocel; značka: 11 353 (SPT360); de = 76,0 mm; tl. stěny = 5,0 mm; povrchová úprava: vnější a vnitřní povrch okujený</t>
  </si>
  <si>
    <t>madla,sloupky D76/5 : (17,7+1+15,3+1)*2+1,2*(8+9)</t>
  </si>
  <si>
    <t>783221</t>
  </si>
  <si>
    <t>PROTIKOR OCHR DOPLŇK OK NÁT VÍCEVRST SE ZÁKL S VYS OBSAH ZN</t>
  </si>
  <si>
    <t>zábradlí madla D76/5 : 0,076*3,14*(17,7+1+15,3+1)*2</t>
  </si>
  <si>
    <t>sloupky D76/5 : 0,076*3,14*1,2*(8+9)</t>
  </si>
  <si>
    <t>výplň D12 : 0,012*3,14*(17,68+15,34)/0,13*0,95</t>
  </si>
  <si>
    <t>pat.pl.200/10 : 0,2*0,2*(8+9)</t>
  </si>
  <si>
    <t>78381</t>
  </si>
  <si>
    <t>NÁTĚRY BETON KONSTR TYP S1 (OS-A)</t>
  </si>
  <si>
    <t>mostovka podhled : 6,3*12,1+2*0,6*0,5</t>
  </si>
  <si>
    <t>čela : (0,2+0,4)*0,5*12*2</t>
  </si>
  <si>
    <t>opěry : 2,3*6,9+6,3*0,3</t>
  </si>
  <si>
    <t>křídla : 2,75*0,9*0,5*2+2,8*2,9*0,5</t>
  </si>
  <si>
    <t>římsy : 51,6375</t>
  </si>
  <si>
    <t>78384</t>
  </si>
  <si>
    <t>NÁTĚRY BETON KONSTR TYP S5 (OS-DI)</t>
  </si>
  <si>
    <t>římsy vtok : (0,25+0,5)*17,7+0,65*(17,7+18,4)*0,5+0,15*18,4</t>
  </si>
  <si>
    <t>odtok : (0,25+0,5+0,65+0,15)*15,4</t>
  </si>
  <si>
    <t>979082113R00</t>
  </si>
  <si>
    <t xml:space="preserve">Vodorovná doprava suti a vybouraných hmot vodorovná doprava suti po suchu do 1000 m,  </t>
  </si>
  <si>
    <t>se složením a hrubým urovnáním nebo s přeložením na jiný dopravní prostředek kromě lodi, vč. příplatku za každých dalších i započatých 1000 m přes 1000 m,</t>
  </si>
  <si>
    <t>297,8522+17,8266-24,48</t>
  </si>
  <si>
    <t>979082119R00</t>
  </si>
  <si>
    <t>Vodorovná doprava suti a vybouraných hmot vodorovná doprava suti po suchu do 1000 m, příplatek za dalších i započatých 1000 m přes 1000 m</t>
  </si>
  <si>
    <t>291,1988*9</t>
  </si>
  <si>
    <t>979084113R00</t>
  </si>
  <si>
    <t xml:space="preserve">Vodorovná doprava suti a vybouraných hmot vodorovná doprava vybouraných hmot po suchu,  </t>
  </si>
  <si>
    <t>24,48</t>
  </si>
  <si>
    <t>979084119R00</t>
  </si>
  <si>
    <t>Vodorovná doprava suti a vybouraných hmot vodorovná doprava vybouraných hmot po suchu, příplatek za dalších i započatých 1000 m přes 1000 m</t>
  </si>
  <si>
    <t>24,48*9</t>
  </si>
  <si>
    <t>979087112R00</t>
  </si>
  <si>
    <t xml:space="preserve">Vodorovná doprava suti a vybouraných hmot nakládání suti na dopravní prostředky,  </t>
  </si>
  <si>
    <t>291,1988</t>
  </si>
  <si>
    <t>979087113R00</t>
  </si>
  <si>
    <t xml:space="preserve">Vodorovná doprava suti a vybouraných hmot nakládání vybopuraných hmot na dopravní prostředky,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</si>
</sst>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91" t="s">
        <v>39</v>
      </c>
      <c r="B2" s="191"/>
      <c r="C2" s="191"/>
      <c r="D2" s="191"/>
      <c r="E2" s="191"/>
      <c r="F2" s="191"/>
      <c r="G2" s="191"/>
    </row>
  </sheetData>
  <sheetProtection algorithmName="SHA-512" hashValue="JQoSFqCobmagPLkXi5HSp3nguTzNNxjlib6RVSEJ65QnmdTc5f5v71ICGb/w7AO2B+hIpjFvfSv/x4Cw+0tnbA==" saltValue="lghhgcwgC+QtT4qRkL0zJ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1"/>
  <sheetViews>
    <sheetView showGridLines="0" topLeftCell="B25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1" customWidth="1"/>
    <col min="4" max="4" width="13" style="51" customWidth="1"/>
    <col min="5" max="5" width="9.77734375" style="51" customWidth="1"/>
    <col min="6" max="6" width="11.77734375" customWidth="1"/>
    <col min="7" max="9" width="13" customWidth="1"/>
    <col min="10" max="10" width="5.5546875" customWidth="1"/>
    <col min="11" max="11" width="4.21875" customWidth="1"/>
    <col min="12" max="15" width="10.77734375" customWidth="1"/>
  </cols>
  <sheetData>
    <row r="1" spans="1:15" ht="33.75" customHeight="1" x14ac:dyDescent="0.25">
      <c r="A1" s="47" t="s">
        <v>36</v>
      </c>
      <c r="B1" s="226" t="s">
        <v>41</v>
      </c>
      <c r="C1" s="227"/>
      <c r="D1" s="227"/>
      <c r="E1" s="227"/>
      <c r="F1" s="227"/>
      <c r="G1" s="227"/>
      <c r="H1" s="227"/>
      <c r="I1" s="227"/>
      <c r="J1" s="228"/>
    </row>
    <row r="2" spans="1:15" ht="36" customHeight="1" x14ac:dyDescent="0.25">
      <c r="A2" s="2"/>
      <c r="B2" s="73" t="s">
        <v>22</v>
      </c>
      <c r="C2" s="74"/>
      <c r="D2" s="75" t="s">
        <v>43</v>
      </c>
      <c r="E2" s="232" t="s">
        <v>44</v>
      </c>
      <c r="F2" s="233"/>
      <c r="G2" s="233"/>
      <c r="H2" s="233"/>
      <c r="I2" s="233"/>
      <c r="J2" s="234"/>
      <c r="O2" s="1"/>
    </row>
    <row r="3" spans="1:15" ht="27" hidden="1" customHeight="1" x14ac:dyDescent="0.25">
      <c r="A3" s="2"/>
      <c r="B3" s="76"/>
      <c r="C3" s="74"/>
      <c r="D3" s="77"/>
      <c r="E3" s="235"/>
      <c r="F3" s="236"/>
      <c r="G3" s="236"/>
      <c r="H3" s="236"/>
      <c r="I3" s="236"/>
      <c r="J3" s="237"/>
    </row>
    <row r="4" spans="1:15" ht="23.25" customHeight="1" x14ac:dyDescent="0.25">
      <c r="A4" s="2"/>
      <c r="B4" s="78"/>
      <c r="C4" s="79"/>
      <c r="D4" s="80"/>
      <c r="E4" s="216"/>
      <c r="F4" s="216"/>
      <c r="G4" s="216"/>
      <c r="H4" s="216"/>
      <c r="I4" s="216"/>
      <c r="J4" s="217"/>
    </row>
    <row r="5" spans="1:15" ht="24" customHeight="1" x14ac:dyDescent="0.25">
      <c r="A5" s="2"/>
      <c r="B5" s="31" t="s">
        <v>42</v>
      </c>
      <c r="D5" s="220" t="s">
        <v>45</v>
      </c>
      <c r="E5" s="221"/>
      <c r="F5" s="221"/>
      <c r="G5" s="221"/>
      <c r="H5" s="18" t="s">
        <v>40</v>
      </c>
      <c r="I5" s="83" t="s">
        <v>49</v>
      </c>
      <c r="J5" s="8"/>
    </row>
    <row r="6" spans="1:15" ht="15.75" customHeight="1" x14ac:dyDescent="0.25">
      <c r="A6" s="2"/>
      <c r="B6" s="28"/>
      <c r="C6" s="53"/>
      <c r="D6" s="222" t="s">
        <v>46</v>
      </c>
      <c r="E6" s="223"/>
      <c r="F6" s="223"/>
      <c r="G6" s="223"/>
      <c r="H6" s="18" t="s">
        <v>34</v>
      </c>
      <c r="I6" s="83" t="s">
        <v>50</v>
      </c>
      <c r="J6" s="8"/>
    </row>
    <row r="7" spans="1:15" ht="15.75" customHeight="1" x14ac:dyDescent="0.25">
      <c r="A7" s="2"/>
      <c r="B7" s="29"/>
      <c r="C7" s="54"/>
      <c r="D7" s="82" t="s">
        <v>48</v>
      </c>
      <c r="E7" s="224" t="s">
        <v>47</v>
      </c>
      <c r="F7" s="225"/>
      <c r="G7" s="225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81" t="s">
        <v>51</v>
      </c>
      <c r="H8" s="18" t="s">
        <v>40</v>
      </c>
      <c r="I8" s="83" t="s">
        <v>55</v>
      </c>
      <c r="J8" s="8"/>
    </row>
    <row r="9" spans="1:15" ht="15.75" hidden="1" customHeight="1" x14ac:dyDescent="0.25">
      <c r="A9" s="2"/>
      <c r="B9" s="2"/>
      <c r="D9" s="81" t="s">
        <v>52</v>
      </c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4"/>
      <c r="D10" s="82" t="s">
        <v>54</v>
      </c>
      <c r="E10" s="84" t="s">
        <v>53</v>
      </c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39"/>
      <c r="E11" s="239"/>
      <c r="F11" s="239"/>
      <c r="G11" s="239"/>
      <c r="H11" s="18" t="s">
        <v>40</v>
      </c>
      <c r="I11" s="85"/>
      <c r="J11" s="8"/>
    </row>
    <row r="12" spans="1:15" ht="15.75" customHeight="1" x14ac:dyDescent="0.25">
      <c r="A12" s="2"/>
      <c r="B12" s="28"/>
      <c r="C12" s="53"/>
      <c r="D12" s="215"/>
      <c r="E12" s="215"/>
      <c r="F12" s="215"/>
      <c r="G12" s="215"/>
      <c r="H12" s="18" t="s">
        <v>34</v>
      </c>
      <c r="I12" s="85"/>
      <c r="J12" s="8"/>
    </row>
    <row r="13" spans="1:15" ht="15.75" customHeight="1" x14ac:dyDescent="0.25">
      <c r="A13" s="2"/>
      <c r="B13" s="29"/>
      <c r="C13" s="54"/>
      <c r="D13" s="86"/>
      <c r="E13" s="218"/>
      <c r="F13" s="219"/>
      <c r="G13" s="219"/>
      <c r="H13" s="19"/>
      <c r="I13" s="23"/>
      <c r="J13" s="34"/>
    </row>
    <row r="14" spans="1:15" ht="24" customHeight="1" x14ac:dyDescent="0.25">
      <c r="A14" s="2"/>
      <c r="B14" s="43" t="s">
        <v>21</v>
      </c>
      <c r="C14" s="55"/>
      <c r="D14" s="56"/>
      <c r="E14" s="57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58"/>
      <c r="D15" s="52"/>
      <c r="E15" s="238"/>
      <c r="F15" s="238"/>
      <c r="G15" s="240"/>
      <c r="H15" s="240"/>
      <c r="I15" s="240" t="s">
        <v>29</v>
      </c>
      <c r="J15" s="241"/>
    </row>
    <row r="16" spans="1:15" ht="23.25" customHeight="1" x14ac:dyDescent="0.25">
      <c r="A16" s="139" t="s">
        <v>24</v>
      </c>
      <c r="B16" s="38" t="s">
        <v>24</v>
      </c>
      <c r="C16" s="59"/>
      <c r="D16" s="60"/>
      <c r="E16" s="204"/>
      <c r="F16" s="205"/>
      <c r="G16" s="204"/>
      <c r="H16" s="205"/>
      <c r="I16" s="204">
        <f>SUMIF(F57:F77,A16,I57:I77)+SUMIF(F57:F77,"PSU",I57:I77)</f>
        <v>0</v>
      </c>
      <c r="J16" s="206"/>
    </row>
    <row r="17" spans="1:10" ht="23.25" customHeight="1" x14ac:dyDescent="0.25">
      <c r="A17" s="139" t="s">
        <v>25</v>
      </c>
      <c r="B17" s="38" t="s">
        <v>25</v>
      </c>
      <c r="C17" s="59"/>
      <c r="D17" s="60"/>
      <c r="E17" s="204"/>
      <c r="F17" s="205"/>
      <c r="G17" s="204"/>
      <c r="H17" s="205"/>
      <c r="I17" s="204">
        <f>SUMIF(F57:F77,A17,I57:I77)</f>
        <v>0</v>
      </c>
      <c r="J17" s="206"/>
    </row>
    <row r="18" spans="1:10" ht="23.25" customHeight="1" x14ac:dyDescent="0.25">
      <c r="A18" s="139" t="s">
        <v>26</v>
      </c>
      <c r="B18" s="38" t="s">
        <v>26</v>
      </c>
      <c r="C18" s="59"/>
      <c r="D18" s="60"/>
      <c r="E18" s="204"/>
      <c r="F18" s="205"/>
      <c r="G18" s="204"/>
      <c r="H18" s="205"/>
      <c r="I18" s="204">
        <f>SUMIF(F57:F77,A18,I57:I77)</f>
        <v>0</v>
      </c>
      <c r="J18" s="206"/>
    </row>
    <row r="19" spans="1:10" ht="23.25" customHeight="1" x14ac:dyDescent="0.25">
      <c r="A19" s="139" t="s">
        <v>114</v>
      </c>
      <c r="B19" s="38" t="s">
        <v>27</v>
      </c>
      <c r="C19" s="59"/>
      <c r="D19" s="60"/>
      <c r="E19" s="204"/>
      <c r="F19" s="205"/>
      <c r="G19" s="204"/>
      <c r="H19" s="205"/>
      <c r="I19" s="204">
        <f>SUMIF(F57:F77,A19,I57:I77)</f>
        <v>0</v>
      </c>
      <c r="J19" s="206"/>
    </row>
    <row r="20" spans="1:10" ht="23.25" customHeight="1" x14ac:dyDescent="0.25">
      <c r="A20" s="139" t="s">
        <v>115</v>
      </c>
      <c r="B20" s="38" t="s">
        <v>28</v>
      </c>
      <c r="C20" s="59"/>
      <c r="D20" s="60"/>
      <c r="E20" s="204"/>
      <c r="F20" s="205"/>
      <c r="G20" s="204"/>
      <c r="H20" s="205"/>
      <c r="I20" s="204">
        <f>SUMIF(F57:F77,A20,I57:I77)</f>
        <v>0</v>
      </c>
      <c r="J20" s="206"/>
    </row>
    <row r="21" spans="1:10" ht="23.25" customHeight="1" x14ac:dyDescent="0.25">
      <c r="A21" s="2"/>
      <c r="B21" s="48" t="s">
        <v>29</v>
      </c>
      <c r="C21" s="61"/>
      <c r="D21" s="62"/>
      <c r="E21" s="207"/>
      <c r="F21" s="242"/>
      <c r="G21" s="207"/>
      <c r="H21" s="242"/>
      <c r="I21" s="207">
        <f>SUM(I16:J20)</f>
        <v>0</v>
      </c>
      <c r="J21" s="208"/>
    </row>
    <row r="22" spans="1:10" ht="33" customHeight="1" x14ac:dyDescent="0.25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59"/>
      <c r="D23" s="60"/>
      <c r="E23" s="64">
        <v>12</v>
      </c>
      <c r="F23" s="39" t="s">
        <v>0</v>
      </c>
      <c r="G23" s="202">
        <f>ZakladDPHSniVypocet</f>
        <v>0</v>
      </c>
      <c r="H23" s="203"/>
      <c r="I23" s="203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59"/>
      <c r="D24" s="60"/>
      <c r="E24" s="64">
        <f>SazbaDPH1</f>
        <v>12</v>
      </c>
      <c r="F24" s="39" t="s">
        <v>0</v>
      </c>
      <c r="G24" s="200">
        <f>A23</f>
        <v>0</v>
      </c>
      <c r="H24" s="201"/>
      <c r="I24" s="201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202">
        <f>ZakladDPHZaklVypocet</f>
        <v>0</v>
      </c>
      <c r="H25" s="203"/>
      <c r="I25" s="203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229">
        <f>A25</f>
        <v>0</v>
      </c>
      <c r="H26" s="230"/>
      <c r="I26" s="23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231">
        <f>CenaCelkem-(ZakladDPHSni+DPHSni+ZakladDPHZakl+DPHZakl)</f>
        <v>0</v>
      </c>
      <c r="H27" s="231"/>
      <c r="I27" s="231"/>
      <c r="J27" s="41" t="str">
        <f t="shared" si="0"/>
        <v>CZK</v>
      </c>
    </row>
    <row r="28" spans="1:10" ht="27.75" hidden="1" customHeight="1" thickBot="1" x14ac:dyDescent="0.3">
      <c r="A28" s="2"/>
      <c r="B28" s="112" t="s">
        <v>23</v>
      </c>
      <c r="C28" s="113"/>
      <c r="D28" s="113"/>
      <c r="E28" s="114"/>
      <c r="F28" s="115"/>
      <c r="G28" s="210">
        <f>ZakladDPHSniVypocet+ZakladDPHZaklVypocet</f>
        <v>0</v>
      </c>
      <c r="H28" s="210"/>
      <c r="I28" s="210"/>
      <c r="J28" s="116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9">
        <f>A27</f>
        <v>0</v>
      </c>
      <c r="H29" s="209"/>
      <c r="I29" s="209"/>
      <c r="J29" s="119" t="s">
        <v>65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1"/>
      <c r="D34" s="211"/>
      <c r="E34" s="212"/>
      <c r="G34" s="213"/>
      <c r="H34" s="214"/>
      <c r="I34" s="214"/>
      <c r="J34" s="25"/>
    </row>
    <row r="35" spans="1:10" ht="12.75" customHeight="1" x14ac:dyDescent="0.25">
      <c r="A35" s="2"/>
      <c r="B35" s="2"/>
      <c r="D35" s="199" t="s">
        <v>2</v>
      </c>
      <c r="E35" s="199"/>
      <c r="H35" s="10" t="s">
        <v>3</v>
      </c>
      <c r="J35" s="9"/>
    </row>
    <row r="36" spans="1:10" ht="13.5" customHeight="1" thickBot="1" x14ac:dyDescent="0.3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customHeight="1" x14ac:dyDescent="0.25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5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56</v>
      </c>
      <c r="C39" s="194"/>
      <c r="D39" s="194"/>
      <c r="E39" s="194"/>
      <c r="F39" s="99">
        <f>'1 1 Naklady'!AE33+'SO 201 1 Pol'!AE535</f>
        <v>0</v>
      </c>
      <c r="G39" s="100">
        <f>'1 1 Naklady'!AF33+'SO 201 1 Pol'!AF535</f>
        <v>0</v>
      </c>
      <c r="H39" s="101">
        <f t="shared" ref="H39:H44" si="1"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customHeight="1" x14ac:dyDescent="0.25">
      <c r="A40" s="88">
        <v>2</v>
      </c>
      <c r="B40" s="103"/>
      <c r="C40" s="198" t="s">
        <v>57</v>
      </c>
      <c r="D40" s="198"/>
      <c r="E40" s="198"/>
      <c r="F40" s="104">
        <f>'1 1 Naklady'!AE33</f>
        <v>0</v>
      </c>
      <c r="G40" s="105">
        <f>'1 1 Naklady'!AF33</f>
        <v>0</v>
      </c>
      <c r="H40" s="105">
        <f t="shared" si="1"/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customHeight="1" x14ac:dyDescent="0.25">
      <c r="A41" s="88">
        <v>3</v>
      </c>
      <c r="B41" s="107" t="s">
        <v>58</v>
      </c>
      <c r="C41" s="194" t="s">
        <v>59</v>
      </c>
      <c r="D41" s="194"/>
      <c r="E41" s="194"/>
      <c r="F41" s="108">
        <f>'1 1 Naklady'!AE33</f>
        <v>0</v>
      </c>
      <c r="G41" s="101">
        <f>'1 1 Naklady'!AF33</f>
        <v>0</v>
      </c>
      <c r="H41" s="101">
        <f t="shared" si="1"/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customHeight="1" x14ac:dyDescent="0.25">
      <c r="A42" s="88">
        <v>2</v>
      </c>
      <c r="B42" s="103"/>
      <c r="C42" s="198" t="s">
        <v>60</v>
      </c>
      <c r="D42" s="198"/>
      <c r="E42" s="198"/>
      <c r="F42" s="104"/>
      <c r="G42" s="105"/>
      <c r="H42" s="105">
        <f t="shared" si="1"/>
        <v>0</v>
      </c>
      <c r="I42" s="105"/>
      <c r="J42" s="106"/>
    </row>
    <row r="43" spans="1:10" ht="25.5" customHeight="1" x14ac:dyDescent="0.25">
      <c r="A43" s="88">
        <v>2</v>
      </c>
      <c r="B43" s="103" t="s">
        <v>61</v>
      </c>
      <c r="C43" s="198" t="s">
        <v>62</v>
      </c>
      <c r="D43" s="198"/>
      <c r="E43" s="198"/>
      <c r="F43" s="104">
        <f>'SO 201 1 Pol'!AE535</f>
        <v>0</v>
      </c>
      <c r="G43" s="105">
        <f>'SO 201 1 Pol'!AF535</f>
        <v>0</v>
      </c>
      <c r="H43" s="105">
        <f t="shared" si="1"/>
        <v>0</v>
      </c>
      <c r="I43" s="105">
        <f>F43+G43+H43</f>
        <v>0</v>
      </c>
      <c r="J43" s="106" t="str">
        <f>IF(CenaCelkemVypocet=0,"",I43/CenaCelkemVypocet*100)</f>
        <v/>
      </c>
    </row>
    <row r="44" spans="1:10" ht="25.5" customHeight="1" x14ac:dyDescent="0.25">
      <c r="A44" s="88">
        <v>3</v>
      </c>
      <c r="B44" s="107" t="s">
        <v>58</v>
      </c>
      <c r="C44" s="194" t="s">
        <v>63</v>
      </c>
      <c r="D44" s="194"/>
      <c r="E44" s="194"/>
      <c r="F44" s="108">
        <f>'SO 201 1 Pol'!AE535</f>
        <v>0</v>
      </c>
      <c r="G44" s="101">
        <f>'SO 201 1 Pol'!AF535</f>
        <v>0</v>
      </c>
      <c r="H44" s="101">
        <f t="shared" si="1"/>
        <v>0</v>
      </c>
      <c r="I44" s="101">
        <f>F44+G44+H44</f>
        <v>0</v>
      </c>
      <c r="J44" s="102" t="str">
        <f>IF(CenaCelkemVypocet=0,"",I44/CenaCelkemVypocet*100)</f>
        <v/>
      </c>
    </row>
    <row r="45" spans="1:10" ht="25.5" customHeight="1" x14ac:dyDescent="0.25">
      <c r="A45" s="88"/>
      <c r="B45" s="195" t="s">
        <v>64</v>
      </c>
      <c r="C45" s="196"/>
      <c r="D45" s="196"/>
      <c r="E45" s="197"/>
      <c r="F45" s="109">
        <f>SUMIF(A39:A44,"=1",F39:F44)</f>
        <v>0</v>
      </c>
      <c r="G45" s="110">
        <f>SUMIF(A39:A44,"=1",G39:G44)</f>
        <v>0</v>
      </c>
      <c r="H45" s="110">
        <f>SUMIF(A39:A44,"=1",H39:H44)</f>
        <v>0</v>
      </c>
      <c r="I45" s="110">
        <f>SUMIF(A39:A44,"=1",I39:I44)</f>
        <v>0</v>
      </c>
      <c r="J45" s="111">
        <f>SUMIF(A39:A44,"=1",J39:J44)</f>
        <v>0</v>
      </c>
    </row>
    <row r="47" spans="1:10" x14ac:dyDescent="0.25">
      <c r="A47" t="s">
        <v>66</v>
      </c>
      <c r="B47" t="s">
        <v>67</v>
      </c>
    </row>
    <row r="48" spans="1:10" x14ac:dyDescent="0.25">
      <c r="A48" t="s">
        <v>68</v>
      </c>
      <c r="B48" t="s">
        <v>69</v>
      </c>
    </row>
    <row r="49" spans="1:10" x14ac:dyDescent="0.25">
      <c r="A49" t="s">
        <v>70</v>
      </c>
      <c r="B49" t="s">
        <v>71</v>
      </c>
    </row>
    <row r="50" spans="1:10" x14ac:dyDescent="0.25">
      <c r="A50" t="s">
        <v>68</v>
      </c>
      <c r="B50" t="s">
        <v>72</v>
      </c>
    </row>
    <row r="51" spans="1:10" x14ac:dyDescent="0.25">
      <c r="A51" t="s">
        <v>70</v>
      </c>
      <c r="B51" t="s">
        <v>73</v>
      </c>
    </row>
    <row r="54" spans="1:10" ht="15.6" x14ac:dyDescent="0.3">
      <c r="B54" s="120" t="s">
        <v>74</v>
      </c>
    </row>
    <row r="56" spans="1:10" ht="25.5" customHeight="1" x14ac:dyDescent="0.25">
      <c r="A56" s="122"/>
      <c r="B56" s="125" t="s">
        <v>17</v>
      </c>
      <c r="C56" s="125" t="s">
        <v>5</v>
      </c>
      <c r="D56" s="126"/>
      <c r="E56" s="126"/>
      <c r="F56" s="127" t="s">
        <v>75</v>
      </c>
      <c r="G56" s="127"/>
      <c r="H56" s="127"/>
      <c r="I56" s="127" t="s">
        <v>29</v>
      </c>
      <c r="J56" s="127" t="s">
        <v>0</v>
      </c>
    </row>
    <row r="57" spans="1:10" ht="36.75" customHeight="1" x14ac:dyDescent="0.25">
      <c r="A57" s="123"/>
      <c r="B57" s="128" t="s">
        <v>58</v>
      </c>
      <c r="C57" s="192" t="s">
        <v>76</v>
      </c>
      <c r="D57" s="193"/>
      <c r="E57" s="193"/>
      <c r="F57" s="135" t="s">
        <v>24</v>
      </c>
      <c r="G57" s="136"/>
      <c r="H57" s="136"/>
      <c r="I57" s="136">
        <f>'SO 201 1 Pol'!G8</f>
        <v>0</v>
      </c>
      <c r="J57" s="132" t="str">
        <f>IF(I78=0,"",I57/I78*100)</f>
        <v/>
      </c>
    </row>
    <row r="58" spans="1:10" ht="36.75" customHeight="1" x14ac:dyDescent="0.25">
      <c r="A58" s="123"/>
      <c r="B58" s="128" t="s">
        <v>77</v>
      </c>
      <c r="C58" s="192" t="s">
        <v>78</v>
      </c>
      <c r="D58" s="193"/>
      <c r="E58" s="193"/>
      <c r="F58" s="135" t="s">
        <v>24</v>
      </c>
      <c r="G58" s="136"/>
      <c r="H58" s="136"/>
      <c r="I58" s="136">
        <f>'SO 201 1 Pol'!G146</f>
        <v>0</v>
      </c>
      <c r="J58" s="132" t="str">
        <f>IF(I78=0,"",I58/I78*100)</f>
        <v/>
      </c>
    </row>
    <row r="59" spans="1:10" ht="36.75" customHeight="1" x14ac:dyDescent="0.25">
      <c r="A59" s="123"/>
      <c r="B59" s="128" t="s">
        <v>79</v>
      </c>
      <c r="C59" s="192" t="s">
        <v>80</v>
      </c>
      <c r="D59" s="193"/>
      <c r="E59" s="193"/>
      <c r="F59" s="135" t="s">
        <v>24</v>
      </c>
      <c r="G59" s="136"/>
      <c r="H59" s="136"/>
      <c r="I59" s="136">
        <f>'SO 201 1 Pol'!G211</f>
        <v>0</v>
      </c>
      <c r="J59" s="132" t="str">
        <f>IF(I78=0,"",I59/I78*100)</f>
        <v/>
      </c>
    </row>
    <row r="60" spans="1:10" ht="36.75" customHeight="1" x14ac:dyDescent="0.25">
      <c r="A60" s="123"/>
      <c r="B60" s="128" t="s">
        <v>81</v>
      </c>
      <c r="C60" s="192" t="s">
        <v>82</v>
      </c>
      <c r="D60" s="193"/>
      <c r="E60" s="193"/>
      <c r="F60" s="135" t="s">
        <v>24</v>
      </c>
      <c r="G60" s="136"/>
      <c r="H60" s="136"/>
      <c r="I60" s="136">
        <f>'SO 201 1 Pol'!G250</f>
        <v>0</v>
      </c>
      <c r="J60" s="132" t="str">
        <f>IF(I78=0,"",I60/I78*100)</f>
        <v/>
      </c>
    </row>
    <row r="61" spans="1:10" ht="36.75" customHeight="1" x14ac:dyDescent="0.25">
      <c r="A61" s="123"/>
      <c r="B61" s="128" t="s">
        <v>83</v>
      </c>
      <c r="C61" s="192" t="s">
        <v>84</v>
      </c>
      <c r="D61" s="193"/>
      <c r="E61" s="193"/>
      <c r="F61" s="135" t="s">
        <v>24</v>
      </c>
      <c r="G61" s="136"/>
      <c r="H61" s="136"/>
      <c r="I61" s="136">
        <f>'SO 201 1 Pol'!G300</f>
        <v>0</v>
      </c>
      <c r="J61" s="132" t="str">
        <f>IF(I78=0,"",I61/I78*100)</f>
        <v/>
      </c>
    </row>
    <row r="62" spans="1:10" ht="36.75" customHeight="1" x14ac:dyDescent="0.25">
      <c r="A62" s="123"/>
      <c r="B62" s="128" t="s">
        <v>85</v>
      </c>
      <c r="C62" s="192" t="s">
        <v>86</v>
      </c>
      <c r="D62" s="193"/>
      <c r="E62" s="193"/>
      <c r="F62" s="135" t="s">
        <v>24</v>
      </c>
      <c r="G62" s="136"/>
      <c r="H62" s="136"/>
      <c r="I62" s="136">
        <f>'SO 201 1 Pol'!G331</f>
        <v>0</v>
      </c>
      <c r="J62" s="132" t="str">
        <f>IF(I78=0,"",I62/I78*100)</f>
        <v/>
      </c>
    </row>
    <row r="63" spans="1:10" ht="36.75" customHeight="1" x14ac:dyDescent="0.25">
      <c r="A63" s="123"/>
      <c r="B63" s="128" t="s">
        <v>87</v>
      </c>
      <c r="C63" s="192" t="s">
        <v>88</v>
      </c>
      <c r="D63" s="193"/>
      <c r="E63" s="193"/>
      <c r="F63" s="135" t="s">
        <v>24</v>
      </c>
      <c r="G63" s="136"/>
      <c r="H63" s="136"/>
      <c r="I63" s="136">
        <f>'SO 201 1 Pol'!G335</f>
        <v>0</v>
      </c>
      <c r="J63" s="132" t="str">
        <f>IF(I78=0,"",I63/I78*100)</f>
        <v/>
      </c>
    </row>
    <row r="64" spans="1:10" ht="36.75" customHeight="1" x14ac:dyDescent="0.25">
      <c r="A64" s="123"/>
      <c r="B64" s="128" t="s">
        <v>89</v>
      </c>
      <c r="C64" s="192" t="s">
        <v>90</v>
      </c>
      <c r="D64" s="193"/>
      <c r="E64" s="193"/>
      <c r="F64" s="135" t="s">
        <v>24</v>
      </c>
      <c r="G64" s="136"/>
      <c r="H64" s="136"/>
      <c r="I64" s="136">
        <f>'SO 201 1 Pol'!G384</f>
        <v>0</v>
      </c>
      <c r="J64" s="132" t="str">
        <f>IF(I78=0,"",I64/I78*100)</f>
        <v/>
      </c>
    </row>
    <row r="65" spans="1:10" ht="36.75" customHeight="1" x14ac:dyDescent="0.25">
      <c r="A65" s="123"/>
      <c r="B65" s="128" t="s">
        <v>91</v>
      </c>
      <c r="C65" s="192" t="s">
        <v>92</v>
      </c>
      <c r="D65" s="193"/>
      <c r="E65" s="193"/>
      <c r="F65" s="135" t="s">
        <v>24</v>
      </c>
      <c r="G65" s="136"/>
      <c r="H65" s="136"/>
      <c r="I65" s="136">
        <f>'SO 201 1 Pol'!G393</f>
        <v>0</v>
      </c>
      <c r="J65" s="132" t="str">
        <f>IF(I78=0,"",I65/I78*100)</f>
        <v/>
      </c>
    </row>
    <row r="66" spans="1:10" ht="36.75" customHeight="1" x14ac:dyDescent="0.25">
      <c r="A66" s="123"/>
      <c r="B66" s="128" t="s">
        <v>93</v>
      </c>
      <c r="C66" s="192" t="s">
        <v>94</v>
      </c>
      <c r="D66" s="193"/>
      <c r="E66" s="193"/>
      <c r="F66" s="135" t="s">
        <v>24</v>
      </c>
      <c r="G66" s="136"/>
      <c r="H66" s="136"/>
      <c r="I66" s="136">
        <f>'SO 201 1 Pol'!G410</f>
        <v>0</v>
      </c>
      <c r="J66" s="132" t="str">
        <f>IF(I78=0,"",I66/I78*100)</f>
        <v/>
      </c>
    </row>
    <row r="67" spans="1:10" ht="36.75" customHeight="1" x14ac:dyDescent="0.25">
      <c r="A67" s="123"/>
      <c r="B67" s="128" t="s">
        <v>95</v>
      </c>
      <c r="C67" s="192" t="s">
        <v>96</v>
      </c>
      <c r="D67" s="193"/>
      <c r="E67" s="193"/>
      <c r="F67" s="135" t="s">
        <v>24</v>
      </c>
      <c r="G67" s="136"/>
      <c r="H67" s="136"/>
      <c r="I67" s="136">
        <f>'SO 201 1 Pol'!G413</f>
        <v>0</v>
      </c>
      <c r="J67" s="132" t="str">
        <f>IF(I78=0,"",I67/I78*100)</f>
        <v/>
      </c>
    </row>
    <row r="68" spans="1:10" ht="36.75" customHeight="1" x14ac:dyDescent="0.25">
      <c r="A68" s="123"/>
      <c r="B68" s="128" t="s">
        <v>97</v>
      </c>
      <c r="C68" s="192" t="s">
        <v>98</v>
      </c>
      <c r="D68" s="193"/>
      <c r="E68" s="193"/>
      <c r="F68" s="135" t="s">
        <v>24</v>
      </c>
      <c r="G68" s="136"/>
      <c r="H68" s="136"/>
      <c r="I68" s="136">
        <f>'SO 201 1 Pol'!G436</f>
        <v>0</v>
      </c>
      <c r="J68" s="132" t="str">
        <f>IF(I78=0,"",I68/I78*100)</f>
        <v/>
      </c>
    </row>
    <row r="69" spans="1:10" ht="36.75" customHeight="1" x14ac:dyDescent="0.25">
      <c r="A69" s="123"/>
      <c r="B69" s="128" t="s">
        <v>99</v>
      </c>
      <c r="C69" s="192" t="s">
        <v>100</v>
      </c>
      <c r="D69" s="193"/>
      <c r="E69" s="193"/>
      <c r="F69" s="135" t="s">
        <v>24</v>
      </c>
      <c r="G69" s="136"/>
      <c r="H69" s="136"/>
      <c r="I69" s="136">
        <f>'SO 201 1 Pol'!G440</f>
        <v>0</v>
      </c>
      <c r="J69" s="132" t="str">
        <f>IF(I78=0,"",I69/I78*100)</f>
        <v/>
      </c>
    </row>
    <row r="70" spans="1:10" ht="36.75" customHeight="1" x14ac:dyDescent="0.25">
      <c r="A70" s="123"/>
      <c r="B70" s="128" t="s">
        <v>101</v>
      </c>
      <c r="C70" s="192" t="s">
        <v>102</v>
      </c>
      <c r="D70" s="193"/>
      <c r="E70" s="193"/>
      <c r="F70" s="135" t="s">
        <v>24</v>
      </c>
      <c r="G70" s="136"/>
      <c r="H70" s="136"/>
      <c r="I70" s="136">
        <f>'SO 201 1 Pol'!G444</f>
        <v>0</v>
      </c>
      <c r="J70" s="132" t="str">
        <f>IF(I78=0,"",I70/I78*100)</f>
        <v/>
      </c>
    </row>
    <row r="71" spans="1:10" ht="36.75" customHeight="1" x14ac:dyDescent="0.25">
      <c r="A71" s="123"/>
      <c r="B71" s="128" t="s">
        <v>103</v>
      </c>
      <c r="C71" s="192" t="s">
        <v>104</v>
      </c>
      <c r="D71" s="193"/>
      <c r="E71" s="193"/>
      <c r="F71" s="135" t="s">
        <v>24</v>
      </c>
      <c r="G71" s="136"/>
      <c r="H71" s="136"/>
      <c r="I71" s="136">
        <f>'SO 201 1 Pol'!G448</f>
        <v>0</v>
      </c>
      <c r="J71" s="132" t="str">
        <f>IF(I78=0,"",I71/I78*100)</f>
        <v/>
      </c>
    </row>
    <row r="72" spans="1:10" ht="36.75" customHeight="1" x14ac:dyDescent="0.25">
      <c r="A72" s="123"/>
      <c r="B72" s="128" t="s">
        <v>105</v>
      </c>
      <c r="C72" s="192" t="s">
        <v>106</v>
      </c>
      <c r="D72" s="193"/>
      <c r="E72" s="193"/>
      <c r="F72" s="135" t="s">
        <v>25</v>
      </c>
      <c r="G72" s="136"/>
      <c r="H72" s="136"/>
      <c r="I72" s="136">
        <f>'SO 201 1 Pol'!G456</f>
        <v>0</v>
      </c>
      <c r="J72" s="132" t="str">
        <f>IF(I78=0,"",I72/I78*100)</f>
        <v/>
      </c>
    </row>
    <row r="73" spans="1:10" ht="36.75" customHeight="1" x14ac:dyDescent="0.25">
      <c r="A73" s="123"/>
      <c r="B73" s="128" t="s">
        <v>107</v>
      </c>
      <c r="C73" s="192" t="s">
        <v>108</v>
      </c>
      <c r="D73" s="193"/>
      <c r="E73" s="193"/>
      <c r="F73" s="135" t="s">
        <v>25</v>
      </c>
      <c r="G73" s="136"/>
      <c r="H73" s="136"/>
      <c r="I73" s="136">
        <f>'SO 201 1 Pol'!G485</f>
        <v>0</v>
      </c>
      <c r="J73" s="132" t="str">
        <f>IF(I78=0,"",I73/I78*100)</f>
        <v/>
      </c>
    </row>
    <row r="74" spans="1:10" ht="36.75" customHeight="1" x14ac:dyDescent="0.25">
      <c r="A74" s="123"/>
      <c r="B74" s="128" t="s">
        <v>109</v>
      </c>
      <c r="C74" s="192" t="s">
        <v>110</v>
      </c>
      <c r="D74" s="193"/>
      <c r="E74" s="193"/>
      <c r="F74" s="135" t="s">
        <v>25</v>
      </c>
      <c r="G74" s="136"/>
      <c r="H74" s="136"/>
      <c r="I74" s="136">
        <f>'SO 201 1 Pol'!G500</f>
        <v>0</v>
      </c>
      <c r="J74" s="132" t="str">
        <f>IF(I78=0,"",I74/I78*100)</f>
        <v/>
      </c>
    </row>
    <row r="75" spans="1:10" ht="36.75" customHeight="1" x14ac:dyDescent="0.25">
      <c r="A75" s="123"/>
      <c r="B75" s="128" t="s">
        <v>111</v>
      </c>
      <c r="C75" s="192" t="s">
        <v>112</v>
      </c>
      <c r="D75" s="193"/>
      <c r="E75" s="193"/>
      <c r="F75" s="135" t="s">
        <v>113</v>
      </c>
      <c r="G75" s="136"/>
      <c r="H75" s="136"/>
      <c r="I75" s="136">
        <f>'SO 201 1 Pol'!G515</f>
        <v>0</v>
      </c>
      <c r="J75" s="132" t="str">
        <f>IF(I78=0,"",I75/I78*100)</f>
        <v/>
      </c>
    </row>
    <row r="76" spans="1:10" ht="36.75" customHeight="1" x14ac:dyDescent="0.25">
      <c r="A76" s="123"/>
      <c r="B76" s="128" t="s">
        <v>114</v>
      </c>
      <c r="C76" s="192" t="s">
        <v>27</v>
      </c>
      <c r="D76" s="193"/>
      <c r="E76" s="193"/>
      <c r="F76" s="135" t="s">
        <v>114</v>
      </c>
      <c r="G76" s="136"/>
      <c r="H76" s="136"/>
      <c r="I76" s="136">
        <f>'1 1 Naklady'!G8</f>
        <v>0</v>
      </c>
      <c r="J76" s="132" t="str">
        <f>IF(I78=0,"",I76/I78*100)</f>
        <v/>
      </c>
    </row>
    <row r="77" spans="1:10" ht="36.75" customHeight="1" x14ac:dyDescent="0.25">
      <c r="A77" s="123"/>
      <c r="B77" s="128" t="s">
        <v>115</v>
      </c>
      <c r="C77" s="192" t="s">
        <v>28</v>
      </c>
      <c r="D77" s="193"/>
      <c r="E77" s="193"/>
      <c r="F77" s="135" t="s">
        <v>115</v>
      </c>
      <c r="G77" s="136"/>
      <c r="H77" s="136"/>
      <c r="I77" s="136">
        <f>'1 1 Naklady'!G12</f>
        <v>0</v>
      </c>
      <c r="J77" s="132" t="str">
        <f>IF(I78=0,"",I77/I78*100)</f>
        <v/>
      </c>
    </row>
    <row r="78" spans="1:10" ht="25.5" customHeight="1" x14ac:dyDescent="0.25">
      <c r="A78" s="124"/>
      <c r="B78" s="129" t="s">
        <v>1</v>
      </c>
      <c r="C78" s="130"/>
      <c r="D78" s="131"/>
      <c r="E78" s="131"/>
      <c r="F78" s="137"/>
      <c r="G78" s="138"/>
      <c r="H78" s="138"/>
      <c r="I78" s="138">
        <f>SUM(I57:I77)</f>
        <v>0</v>
      </c>
      <c r="J78" s="133">
        <f>SUM(J57:J77)</f>
        <v>0</v>
      </c>
    </row>
    <row r="79" spans="1:10" x14ac:dyDescent="0.25">
      <c r="F79" s="87"/>
      <c r="G79" s="87"/>
      <c r="H79" s="87"/>
      <c r="I79" s="87"/>
      <c r="J79" s="134"/>
    </row>
    <row r="80" spans="1:10" x14ac:dyDescent="0.25">
      <c r="F80" s="87"/>
      <c r="G80" s="87"/>
      <c r="H80" s="87"/>
      <c r="I80" s="87"/>
      <c r="J80" s="134"/>
    </row>
    <row r="81" spans="6:10" x14ac:dyDescent="0.25">
      <c r="F81" s="87"/>
      <c r="G81" s="87"/>
      <c r="H81" s="87"/>
      <c r="I81" s="87"/>
      <c r="J81" s="134"/>
    </row>
  </sheetData>
  <sheetProtection algorithmName="SHA-512" hashValue="9Ec+E8S4DGe1NQpxih/Pqcozgo8pXbnaQAMtV6hylkXp/POyQcI22C4TbBkdDM9nExdScngAkmiWjiCFML7K6Q==" saltValue="vrRIjDBUlmwuvNNAGEQoQ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5:E75"/>
    <mergeCell ref="C76:E76"/>
    <mergeCell ref="C77:E77"/>
    <mergeCell ref="C70:E70"/>
    <mergeCell ref="C71:E71"/>
    <mergeCell ref="C72:E72"/>
    <mergeCell ref="C73:E73"/>
    <mergeCell ref="C74:E7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21875" defaultRowHeight="13.2" x14ac:dyDescent="0.25"/>
  <cols>
    <col min="1" max="1" width="4.21875" style="3" customWidth="1"/>
    <col min="2" max="2" width="14.44140625" style="3" customWidth="1"/>
    <col min="3" max="3" width="38.21875" style="7" customWidth="1"/>
    <col min="4" max="4" width="4.5546875" style="3" customWidth="1"/>
    <col min="5" max="5" width="10.5546875" style="3" customWidth="1"/>
    <col min="6" max="6" width="9.77734375" style="3" customWidth="1"/>
    <col min="7" max="7" width="12.77734375" style="3" customWidth="1"/>
    <col min="8" max="16384" width="9.21875" style="3"/>
  </cols>
  <sheetData>
    <row r="1" spans="1:7" ht="15.6" x14ac:dyDescent="0.25">
      <c r="A1" s="243" t="s">
        <v>6</v>
      </c>
      <c r="B1" s="243"/>
      <c r="C1" s="244"/>
      <c r="D1" s="243"/>
      <c r="E1" s="243"/>
      <c r="F1" s="243"/>
      <c r="G1" s="243"/>
    </row>
    <row r="2" spans="1:7" ht="25.05" customHeight="1" x14ac:dyDescent="0.25">
      <c r="A2" s="50" t="s">
        <v>7</v>
      </c>
      <c r="B2" s="49"/>
      <c r="C2" s="245"/>
      <c r="D2" s="245"/>
      <c r="E2" s="245"/>
      <c r="F2" s="245"/>
      <c r="G2" s="246"/>
    </row>
    <row r="3" spans="1:7" ht="25.05" customHeight="1" x14ac:dyDescent="0.25">
      <c r="A3" s="50" t="s">
        <v>8</v>
      </c>
      <c r="B3" s="49"/>
      <c r="C3" s="245"/>
      <c r="D3" s="245"/>
      <c r="E3" s="245"/>
      <c r="F3" s="245"/>
      <c r="G3" s="246"/>
    </row>
    <row r="4" spans="1:7" ht="25.05" customHeight="1" x14ac:dyDescent="0.25">
      <c r="A4" s="50" t="s">
        <v>9</v>
      </c>
      <c r="B4" s="49"/>
      <c r="C4" s="245"/>
      <c r="D4" s="245"/>
      <c r="E4" s="245"/>
      <c r="F4" s="245"/>
      <c r="G4" s="246"/>
    </row>
    <row r="5" spans="1:7" x14ac:dyDescent="0.25">
      <c r="B5" s="4"/>
      <c r="C5" s="5"/>
      <c r="D5" s="6"/>
    </row>
  </sheetData>
  <sheetProtection algorithmName="SHA-512" hashValue="qiDV9QWlMZifYbN+OsCJ+oPyryD+bU7xBBTCtoj6OAIBuXWog36WjmJUmJ1PcP9wutsa8z/+TLoKSpau2z7Y3A==" saltValue="/dgxb/Xo4TYCSHKe0aGkH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6BBD-6606-4112-A31F-FE7E4F3E846B}">
  <sheetPr>
    <outlinePr summaryBelow="0"/>
  </sheetPr>
  <dimension ref="A1:BH5000"/>
  <sheetViews>
    <sheetView zoomScale="120" zoomScaleNormal="120" workbookViewId="0">
      <pane ySplit="7" topLeftCell="A8" activePane="bottomLeft" state="frozen"/>
      <selection pane="bottomLeft" activeCell="C20" sqref="C20"/>
    </sheetView>
  </sheetViews>
  <sheetFormatPr defaultRowHeight="13.2" outlineLevelRow="2" x14ac:dyDescent="0.25"/>
  <cols>
    <col min="1" max="1" width="3.33203125" customWidth="1"/>
    <col min="2" max="2" width="12.44140625" style="121" customWidth="1"/>
    <col min="3" max="3" width="63.21875" style="121" customWidth="1"/>
    <col min="4" max="4" width="4.77734375" customWidth="1"/>
    <col min="5" max="5" width="10.44140625" customWidth="1"/>
    <col min="6" max="6" width="9.77734375" customWidth="1"/>
    <col min="7" max="7" width="12.6640625" customWidth="1"/>
    <col min="8" max="17" width="0" hidden="1" customWidth="1"/>
    <col min="18" max="18" width="6.777343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7" t="s">
        <v>116</v>
      </c>
      <c r="B1" s="247"/>
      <c r="C1" s="247"/>
      <c r="D1" s="247"/>
      <c r="E1" s="247"/>
      <c r="F1" s="247"/>
      <c r="G1" s="247"/>
      <c r="AG1" t="s">
        <v>117</v>
      </c>
    </row>
    <row r="2" spans="1:60" ht="25.05" customHeight="1" x14ac:dyDescent="0.25">
      <c r="A2" s="140" t="s">
        <v>7</v>
      </c>
      <c r="B2" s="49" t="s">
        <v>43</v>
      </c>
      <c r="C2" s="248" t="s">
        <v>44</v>
      </c>
      <c r="D2" s="249"/>
      <c r="E2" s="249"/>
      <c r="F2" s="249"/>
      <c r="G2" s="250"/>
      <c r="AG2" t="s">
        <v>118</v>
      </c>
    </row>
    <row r="3" spans="1:60" ht="25.05" customHeight="1" x14ac:dyDescent="0.25">
      <c r="A3" s="140" t="s">
        <v>8</v>
      </c>
      <c r="B3" s="49" t="s">
        <v>58</v>
      </c>
      <c r="C3" s="248" t="s">
        <v>119</v>
      </c>
      <c r="D3" s="249"/>
      <c r="E3" s="249"/>
      <c r="F3" s="249"/>
      <c r="G3" s="250"/>
      <c r="AC3" s="121" t="s">
        <v>120</v>
      </c>
      <c r="AG3" t="s">
        <v>121</v>
      </c>
    </row>
    <row r="4" spans="1:60" ht="25.05" customHeight="1" x14ac:dyDescent="0.25">
      <c r="A4" s="141" t="s">
        <v>9</v>
      </c>
      <c r="B4" s="142" t="s">
        <v>58</v>
      </c>
      <c r="C4" s="251" t="s">
        <v>59</v>
      </c>
      <c r="D4" s="252"/>
      <c r="E4" s="252"/>
      <c r="F4" s="252"/>
      <c r="G4" s="253"/>
      <c r="AG4" t="s">
        <v>122</v>
      </c>
    </row>
    <row r="5" spans="1:60" x14ac:dyDescent="0.25">
      <c r="D5" s="10"/>
    </row>
    <row r="6" spans="1:60" ht="39.6" x14ac:dyDescent="0.25">
      <c r="A6" s="144" t="s">
        <v>123</v>
      </c>
      <c r="B6" s="146" t="s">
        <v>124</v>
      </c>
      <c r="C6" s="146" t="s">
        <v>125</v>
      </c>
      <c r="D6" s="145" t="s">
        <v>126</v>
      </c>
      <c r="E6" s="144" t="s">
        <v>127</v>
      </c>
      <c r="F6" s="143" t="s">
        <v>128</v>
      </c>
      <c r="G6" s="144" t="s">
        <v>29</v>
      </c>
      <c r="H6" s="147" t="s">
        <v>30</v>
      </c>
      <c r="I6" s="147" t="s">
        <v>129</v>
      </c>
      <c r="J6" s="147" t="s">
        <v>31</v>
      </c>
      <c r="K6" s="147" t="s">
        <v>130</v>
      </c>
      <c r="L6" s="147" t="s">
        <v>131</v>
      </c>
      <c r="M6" s="147" t="s">
        <v>132</v>
      </c>
      <c r="N6" s="147" t="s">
        <v>133</v>
      </c>
      <c r="O6" s="147" t="s">
        <v>134</v>
      </c>
      <c r="P6" s="147" t="s">
        <v>135</v>
      </c>
      <c r="Q6" s="147" t="s">
        <v>136</v>
      </c>
      <c r="R6" s="147" t="s">
        <v>137</v>
      </c>
      <c r="S6" s="147" t="s">
        <v>138</v>
      </c>
      <c r="T6" s="147" t="s">
        <v>139</v>
      </c>
      <c r="U6" s="147" t="s">
        <v>140</v>
      </c>
      <c r="V6" s="147" t="s">
        <v>141</v>
      </c>
      <c r="W6" s="147" t="s">
        <v>142</v>
      </c>
      <c r="X6" s="147" t="s">
        <v>143</v>
      </c>
      <c r="Y6" s="147" t="s">
        <v>144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5">
      <c r="A8" s="162" t="s">
        <v>145</v>
      </c>
      <c r="B8" s="163" t="s">
        <v>114</v>
      </c>
      <c r="C8" s="183" t="s">
        <v>27</v>
      </c>
      <c r="D8" s="164"/>
      <c r="E8" s="165"/>
      <c r="F8" s="166"/>
      <c r="G8" s="166">
        <f>SUMIF(AG9:AG11,"&lt;&gt;NOR",G9:G11)</f>
        <v>0</v>
      </c>
      <c r="H8" s="166"/>
      <c r="I8" s="166">
        <f>SUM(I9:I11)</f>
        <v>0</v>
      </c>
      <c r="J8" s="166"/>
      <c r="K8" s="166">
        <f>SUM(K9:K11)</f>
        <v>0</v>
      </c>
      <c r="L8" s="166"/>
      <c r="M8" s="166">
        <f>SUM(M9:M11)</f>
        <v>0</v>
      </c>
      <c r="N8" s="165"/>
      <c r="O8" s="165">
        <f>SUM(O9:O11)</f>
        <v>0</v>
      </c>
      <c r="P8" s="165"/>
      <c r="Q8" s="165">
        <f>SUM(Q9:Q11)</f>
        <v>0</v>
      </c>
      <c r="R8" s="166"/>
      <c r="S8" s="166"/>
      <c r="T8" s="167"/>
      <c r="U8" s="161"/>
      <c r="V8" s="161">
        <f>SUM(V9:V11)</f>
        <v>0</v>
      </c>
      <c r="W8" s="161"/>
      <c r="X8" s="161"/>
      <c r="Y8" s="161"/>
      <c r="AG8" t="s">
        <v>146</v>
      </c>
    </row>
    <row r="9" spans="1:60" outlineLevel="1" x14ac:dyDescent="0.25">
      <c r="A9" s="176">
        <v>1</v>
      </c>
      <c r="B9" s="177" t="s">
        <v>147</v>
      </c>
      <c r="C9" s="184" t="s">
        <v>148</v>
      </c>
      <c r="D9" s="178" t="s">
        <v>149</v>
      </c>
      <c r="E9" s="179">
        <v>1</v>
      </c>
      <c r="F9" s="180"/>
      <c r="G9" s="181">
        <f>ROUND(E9*F9,2)</f>
        <v>0</v>
      </c>
      <c r="H9" s="180"/>
      <c r="I9" s="181">
        <f>ROUND(E9*H9,2)</f>
        <v>0</v>
      </c>
      <c r="J9" s="180"/>
      <c r="K9" s="181">
        <f>ROUND(E9*J9,2)</f>
        <v>0</v>
      </c>
      <c r="L9" s="181">
        <v>21</v>
      </c>
      <c r="M9" s="181">
        <f>G9*(1+L9/100)</f>
        <v>0</v>
      </c>
      <c r="N9" s="179">
        <v>0</v>
      </c>
      <c r="O9" s="179">
        <f>ROUND(E9*N9,2)</f>
        <v>0</v>
      </c>
      <c r="P9" s="179">
        <v>0</v>
      </c>
      <c r="Q9" s="179">
        <f>ROUND(E9*P9,2)</f>
        <v>0</v>
      </c>
      <c r="R9" s="181"/>
      <c r="S9" s="181" t="s">
        <v>150</v>
      </c>
      <c r="T9" s="182" t="s">
        <v>151</v>
      </c>
      <c r="U9" s="158">
        <v>0</v>
      </c>
      <c r="V9" s="158">
        <f>ROUND(E9*U9,2)</f>
        <v>0</v>
      </c>
      <c r="W9" s="158"/>
      <c r="X9" s="158" t="s">
        <v>152</v>
      </c>
      <c r="Y9" s="158" t="s">
        <v>153</v>
      </c>
      <c r="Z9" s="148"/>
      <c r="AA9" s="148"/>
      <c r="AB9" s="148"/>
      <c r="AC9" s="148"/>
      <c r="AD9" s="148"/>
      <c r="AE9" s="148"/>
      <c r="AF9" s="148"/>
      <c r="AG9" s="148" t="s">
        <v>154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5">
      <c r="A10" s="176">
        <v>2</v>
      </c>
      <c r="B10" s="177" t="s">
        <v>155</v>
      </c>
      <c r="C10" s="184" t="s">
        <v>156</v>
      </c>
      <c r="D10" s="178" t="s">
        <v>149</v>
      </c>
      <c r="E10" s="179">
        <v>1</v>
      </c>
      <c r="F10" s="180"/>
      <c r="G10" s="181">
        <f>ROUND(E10*F10,2)</f>
        <v>0</v>
      </c>
      <c r="H10" s="180"/>
      <c r="I10" s="181">
        <f>ROUND(E10*H10,2)</f>
        <v>0</v>
      </c>
      <c r="J10" s="180"/>
      <c r="K10" s="181">
        <f>ROUND(E10*J10,2)</f>
        <v>0</v>
      </c>
      <c r="L10" s="181">
        <v>21</v>
      </c>
      <c r="M10" s="181">
        <f>G10*(1+L10/100)</f>
        <v>0</v>
      </c>
      <c r="N10" s="179">
        <v>0</v>
      </c>
      <c r="O10" s="179">
        <f>ROUND(E10*N10,2)</f>
        <v>0</v>
      </c>
      <c r="P10" s="179">
        <v>0</v>
      </c>
      <c r="Q10" s="179">
        <f>ROUND(E10*P10,2)</f>
        <v>0</v>
      </c>
      <c r="R10" s="181"/>
      <c r="S10" s="181" t="s">
        <v>150</v>
      </c>
      <c r="T10" s="182" t="s">
        <v>151</v>
      </c>
      <c r="U10" s="158">
        <v>0</v>
      </c>
      <c r="V10" s="158">
        <f>ROUND(E10*U10,2)</f>
        <v>0</v>
      </c>
      <c r="W10" s="158"/>
      <c r="X10" s="158" t="s">
        <v>152</v>
      </c>
      <c r="Y10" s="158" t="s">
        <v>153</v>
      </c>
      <c r="Z10" s="148"/>
      <c r="AA10" s="148"/>
      <c r="AB10" s="148"/>
      <c r="AC10" s="148"/>
      <c r="AD10" s="148"/>
      <c r="AE10" s="148"/>
      <c r="AF10" s="148"/>
      <c r="AG10" s="148" t="s">
        <v>154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5">
      <c r="A11" s="176">
        <v>3</v>
      </c>
      <c r="B11" s="177" t="s">
        <v>157</v>
      </c>
      <c r="C11" s="184" t="s">
        <v>158</v>
      </c>
      <c r="D11" s="178" t="s">
        <v>149</v>
      </c>
      <c r="E11" s="179">
        <v>1</v>
      </c>
      <c r="F11" s="180"/>
      <c r="G11" s="181">
        <f>ROUND(E11*F11,2)</f>
        <v>0</v>
      </c>
      <c r="H11" s="180"/>
      <c r="I11" s="181">
        <f>ROUND(E11*H11,2)</f>
        <v>0</v>
      </c>
      <c r="J11" s="180"/>
      <c r="K11" s="181">
        <f>ROUND(E11*J11,2)</f>
        <v>0</v>
      </c>
      <c r="L11" s="181">
        <v>21</v>
      </c>
      <c r="M11" s="181">
        <f>G11*(1+L11/100)</f>
        <v>0</v>
      </c>
      <c r="N11" s="179">
        <v>0</v>
      </c>
      <c r="O11" s="179">
        <f>ROUND(E11*N11,2)</f>
        <v>0</v>
      </c>
      <c r="P11" s="179">
        <v>0</v>
      </c>
      <c r="Q11" s="179">
        <f>ROUND(E11*P11,2)</f>
        <v>0</v>
      </c>
      <c r="R11" s="181"/>
      <c r="S11" s="181" t="s">
        <v>150</v>
      </c>
      <c r="T11" s="182" t="s">
        <v>151</v>
      </c>
      <c r="U11" s="158">
        <v>0</v>
      </c>
      <c r="V11" s="158">
        <f>ROUND(E11*U11,2)</f>
        <v>0</v>
      </c>
      <c r="W11" s="158"/>
      <c r="X11" s="158" t="s">
        <v>152</v>
      </c>
      <c r="Y11" s="158" t="s">
        <v>153</v>
      </c>
      <c r="Z11" s="148"/>
      <c r="AA11" s="148"/>
      <c r="AB11" s="148"/>
      <c r="AC11" s="148"/>
      <c r="AD11" s="148"/>
      <c r="AE11" s="148"/>
      <c r="AF11" s="148"/>
      <c r="AG11" s="148" t="s">
        <v>154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x14ac:dyDescent="0.25">
      <c r="A12" s="162" t="s">
        <v>145</v>
      </c>
      <c r="B12" s="163" t="s">
        <v>115</v>
      </c>
      <c r="C12" s="183" t="s">
        <v>28</v>
      </c>
      <c r="D12" s="164"/>
      <c r="E12" s="165"/>
      <c r="F12" s="166"/>
      <c r="G12" s="166">
        <f>SUMIF(AG13:AG31,"&lt;&gt;NOR",G13:G31)</f>
        <v>0</v>
      </c>
      <c r="H12" s="166"/>
      <c r="I12" s="166">
        <f>SUM(I13:I31)</f>
        <v>0</v>
      </c>
      <c r="J12" s="166"/>
      <c r="K12" s="166">
        <f>SUM(K13:K31)</f>
        <v>0</v>
      </c>
      <c r="L12" s="166"/>
      <c r="M12" s="166">
        <f>SUM(M13:M31)</f>
        <v>0</v>
      </c>
      <c r="N12" s="165"/>
      <c r="O12" s="165">
        <f>SUM(O13:O31)</f>
        <v>0</v>
      </c>
      <c r="P12" s="165"/>
      <c r="Q12" s="165">
        <f>SUM(Q13:Q31)</f>
        <v>0</v>
      </c>
      <c r="R12" s="166"/>
      <c r="S12" s="166"/>
      <c r="T12" s="167"/>
      <c r="U12" s="161"/>
      <c r="V12" s="161">
        <f>SUM(V13:V31)</f>
        <v>0</v>
      </c>
      <c r="W12" s="161"/>
      <c r="X12" s="161"/>
      <c r="Y12" s="161"/>
      <c r="AG12" t="s">
        <v>146</v>
      </c>
    </row>
    <row r="13" spans="1:60" outlineLevel="1" x14ac:dyDescent="0.25">
      <c r="A13" s="176">
        <v>4</v>
      </c>
      <c r="B13" s="177" t="s">
        <v>159</v>
      </c>
      <c r="C13" s="184" t="s">
        <v>160</v>
      </c>
      <c r="D13" s="178" t="s">
        <v>149</v>
      </c>
      <c r="E13" s="179">
        <v>1</v>
      </c>
      <c r="F13" s="180"/>
      <c r="G13" s="181">
        <f>ROUND(E13*F13,2)</f>
        <v>0</v>
      </c>
      <c r="H13" s="180"/>
      <c r="I13" s="181">
        <f>ROUND(E13*H13,2)</f>
        <v>0</v>
      </c>
      <c r="J13" s="180"/>
      <c r="K13" s="181">
        <f>ROUND(E13*J13,2)</f>
        <v>0</v>
      </c>
      <c r="L13" s="181">
        <v>21</v>
      </c>
      <c r="M13" s="181">
        <f>G13*(1+L13/100)</f>
        <v>0</v>
      </c>
      <c r="N13" s="179">
        <v>0</v>
      </c>
      <c r="O13" s="179">
        <f>ROUND(E13*N13,2)</f>
        <v>0</v>
      </c>
      <c r="P13" s="179">
        <v>0</v>
      </c>
      <c r="Q13" s="179">
        <f>ROUND(E13*P13,2)</f>
        <v>0</v>
      </c>
      <c r="R13" s="181"/>
      <c r="S13" s="181" t="s">
        <v>150</v>
      </c>
      <c r="T13" s="182" t="s">
        <v>151</v>
      </c>
      <c r="U13" s="158">
        <v>0</v>
      </c>
      <c r="V13" s="158">
        <f>ROUND(E13*U13,2)</f>
        <v>0</v>
      </c>
      <c r="W13" s="158"/>
      <c r="X13" s="158" t="s">
        <v>152</v>
      </c>
      <c r="Y13" s="158" t="s">
        <v>153</v>
      </c>
      <c r="Z13" s="148"/>
      <c r="AA13" s="148"/>
      <c r="AB13" s="148"/>
      <c r="AC13" s="148"/>
      <c r="AD13" s="148"/>
      <c r="AE13" s="148"/>
      <c r="AF13" s="148"/>
      <c r="AG13" s="148" t="s">
        <v>154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5">
      <c r="A14" s="169">
        <v>5</v>
      </c>
      <c r="B14" s="170" t="s">
        <v>161</v>
      </c>
      <c r="C14" s="185" t="s">
        <v>162</v>
      </c>
      <c r="D14" s="171" t="s">
        <v>149</v>
      </c>
      <c r="E14" s="172">
        <v>1</v>
      </c>
      <c r="F14" s="173"/>
      <c r="G14" s="174">
        <f>ROUND(E14*F14,2)</f>
        <v>0</v>
      </c>
      <c r="H14" s="173"/>
      <c r="I14" s="174">
        <f>ROUND(E14*H14,2)</f>
        <v>0</v>
      </c>
      <c r="J14" s="173"/>
      <c r="K14" s="174">
        <f>ROUND(E14*J14,2)</f>
        <v>0</v>
      </c>
      <c r="L14" s="174">
        <v>21</v>
      </c>
      <c r="M14" s="174">
        <f>G14*(1+L14/100)</f>
        <v>0</v>
      </c>
      <c r="N14" s="172">
        <v>0</v>
      </c>
      <c r="O14" s="172">
        <f>ROUND(E14*N14,2)</f>
        <v>0</v>
      </c>
      <c r="P14" s="172">
        <v>0</v>
      </c>
      <c r="Q14" s="172">
        <f>ROUND(E14*P14,2)</f>
        <v>0</v>
      </c>
      <c r="R14" s="174"/>
      <c r="S14" s="174" t="s">
        <v>150</v>
      </c>
      <c r="T14" s="175" t="s">
        <v>151</v>
      </c>
      <c r="U14" s="158">
        <v>0</v>
      </c>
      <c r="V14" s="158">
        <f>ROUND(E14*U14,2)</f>
        <v>0</v>
      </c>
      <c r="W14" s="158"/>
      <c r="X14" s="158" t="s">
        <v>152</v>
      </c>
      <c r="Y14" s="158" t="s">
        <v>153</v>
      </c>
      <c r="Z14" s="148"/>
      <c r="AA14" s="148"/>
      <c r="AB14" s="148"/>
      <c r="AC14" s="148"/>
      <c r="AD14" s="148"/>
      <c r="AE14" s="148"/>
      <c r="AF14" s="148"/>
      <c r="AG14" s="148" t="s">
        <v>154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2" x14ac:dyDescent="0.25">
      <c r="A15" s="155"/>
      <c r="B15" s="156"/>
      <c r="C15" s="254" t="s">
        <v>163</v>
      </c>
      <c r="D15" s="255"/>
      <c r="E15" s="255"/>
      <c r="F15" s="255"/>
      <c r="G15" s="255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164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5">
      <c r="A16" s="176">
        <v>6</v>
      </c>
      <c r="B16" s="177" t="s">
        <v>165</v>
      </c>
      <c r="C16" s="184" t="s">
        <v>166</v>
      </c>
      <c r="D16" s="178" t="s">
        <v>149</v>
      </c>
      <c r="E16" s="179">
        <v>1</v>
      </c>
      <c r="F16" s="180"/>
      <c r="G16" s="181">
        <f t="shared" ref="G16:G22" si="0">ROUND(E16*F16,2)</f>
        <v>0</v>
      </c>
      <c r="H16" s="180"/>
      <c r="I16" s="181">
        <f t="shared" ref="I16:I22" si="1">ROUND(E16*H16,2)</f>
        <v>0</v>
      </c>
      <c r="J16" s="180"/>
      <c r="K16" s="181">
        <f t="shared" ref="K16:K22" si="2">ROUND(E16*J16,2)</f>
        <v>0</v>
      </c>
      <c r="L16" s="181">
        <v>21</v>
      </c>
      <c r="M16" s="181">
        <f t="shared" ref="M16:M22" si="3">G16*(1+L16/100)</f>
        <v>0</v>
      </c>
      <c r="N16" s="179">
        <v>0</v>
      </c>
      <c r="O16" s="179">
        <f t="shared" ref="O16:O22" si="4">ROUND(E16*N16,2)</f>
        <v>0</v>
      </c>
      <c r="P16" s="179">
        <v>0</v>
      </c>
      <c r="Q16" s="179">
        <f t="shared" ref="Q16:Q22" si="5">ROUND(E16*P16,2)</f>
        <v>0</v>
      </c>
      <c r="R16" s="181"/>
      <c r="S16" s="181" t="s">
        <v>150</v>
      </c>
      <c r="T16" s="182" t="s">
        <v>151</v>
      </c>
      <c r="U16" s="158">
        <v>0</v>
      </c>
      <c r="V16" s="158">
        <f t="shared" ref="V16:V22" si="6">ROUND(E16*U16,2)</f>
        <v>0</v>
      </c>
      <c r="W16" s="158"/>
      <c r="X16" s="158" t="s">
        <v>152</v>
      </c>
      <c r="Y16" s="158" t="s">
        <v>153</v>
      </c>
      <c r="Z16" s="148"/>
      <c r="AA16" s="148"/>
      <c r="AB16" s="148"/>
      <c r="AC16" s="148"/>
      <c r="AD16" s="148"/>
      <c r="AE16" s="148"/>
      <c r="AF16" s="148"/>
      <c r="AG16" s="148" t="s">
        <v>154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5">
      <c r="A17" s="176">
        <v>7</v>
      </c>
      <c r="B17" s="177" t="s">
        <v>167</v>
      </c>
      <c r="C17" s="184" t="s">
        <v>168</v>
      </c>
      <c r="D17" s="178" t="s">
        <v>149</v>
      </c>
      <c r="E17" s="179">
        <v>1</v>
      </c>
      <c r="F17" s="180"/>
      <c r="G17" s="181">
        <f t="shared" si="0"/>
        <v>0</v>
      </c>
      <c r="H17" s="180"/>
      <c r="I17" s="181">
        <f t="shared" si="1"/>
        <v>0</v>
      </c>
      <c r="J17" s="180"/>
      <c r="K17" s="181">
        <f t="shared" si="2"/>
        <v>0</v>
      </c>
      <c r="L17" s="181">
        <v>21</v>
      </c>
      <c r="M17" s="181">
        <f t="shared" si="3"/>
        <v>0</v>
      </c>
      <c r="N17" s="179">
        <v>0</v>
      </c>
      <c r="O17" s="179">
        <f t="shared" si="4"/>
        <v>0</v>
      </c>
      <c r="P17" s="179">
        <v>0</v>
      </c>
      <c r="Q17" s="179">
        <f t="shared" si="5"/>
        <v>0</v>
      </c>
      <c r="R17" s="181"/>
      <c r="S17" s="181" t="s">
        <v>150</v>
      </c>
      <c r="T17" s="182" t="s">
        <v>151</v>
      </c>
      <c r="U17" s="158">
        <v>0</v>
      </c>
      <c r="V17" s="158">
        <f t="shared" si="6"/>
        <v>0</v>
      </c>
      <c r="W17" s="158"/>
      <c r="X17" s="158" t="s">
        <v>152</v>
      </c>
      <c r="Y17" s="158" t="s">
        <v>153</v>
      </c>
      <c r="Z17" s="148"/>
      <c r="AA17" s="148"/>
      <c r="AB17" s="148"/>
      <c r="AC17" s="148"/>
      <c r="AD17" s="148"/>
      <c r="AE17" s="148"/>
      <c r="AF17" s="148"/>
      <c r="AG17" s="148" t="s">
        <v>154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5">
      <c r="A18" s="176">
        <v>8</v>
      </c>
      <c r="B18" s="177" t="s">
        <v>169</v>
      </c>
      <c r="C18" s="184" t="s">
        <v>170</v>
      </c>
      <c r="D18" s="178" t="s">
        <v>149</v>
      </c>
      <c r="E18" s="179">
        <v>1</v>
      </c>
      <c r="F18" s="180"/>
      <c r="G18" s="181">
        <f t="shared" si="0"/>
        <v>0</v>
      </c>
      <c r="H18" s="180"/>
      <c r="I18" s="181">
        <f t="shared" si="1"/>
        <v>0</v>
      </c>
      <c r="J18" s="180"/>
      <c r="K18" s="181">
        <f t="shared" si="2"/>
        <v>0</v>
      </c>
      <c r="L18" s="181">
        <v>21</v>
      </c>
      <c r="M18" s="181">
        <f t="shared" si="3"/>
        <v>0</v>
      </c>
      <c r="N18" s="179">
        <v>0</v>
      </c>
      <c r="O18" s="179">
        <f t="shared" si="4"/>
        <v>0</v>
      </c>
      <c r="P18" s="179">
        <v>0</v>
      </c>
      <c r="Q18" s="179">
        <f t="shared" si="5"/>
        <v>0</v>
      </c>
      <c r="R18" s="181"/>
      <c r="S18" s="181" t="s">
        <v>150</v>
      </c>
      <c r="T18" s="182" t="s">
        <v>151</v>
      </c>
      <c r="U18" s="158">
        <v>0</v>
      </c>
      <c r="V18" s="158">
        <f t="shared" si="6"/>
        <v>0</v>
      </c>
      <c r="W18" s="158"/>
      <c r="X18" s="158" t="s">
        <v>152</v>
      </c>
      <c r="Y18" s="158" t="s">
        <v>153</v>
      </c>
      <c r="Z18" s="148"/>
      <c r="AA18" s="148"/>
      <c r="AB18" s="148"/>
      <c r="AC18" s="148"/>
      <c r="AD18" s="148"/>
      <c r="AE18" s="148"/>
      <c r="AF18" s="148"/>
      <c r="AG18" s="148" t="s">
        <v>154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5">
      <c r="A19" s="176">
        <v>9</v>
      </c>
      <c r="B19" s="177" t="s">
        <v>171</v>
      </c>
      <c r="C19" s="184" t="s">
        <v>172</v>
      </c>
      <c r="D19" s="178" t="s">
        <v>149</v>
      </c>
      <c r="E19" s="179">
        <v>1</v>
      </c>
      <c r="F19" s="180"/>
      <c r="G19" s="181">
        <f t="shared" si="0"/>
        <v>0</v>
      </c>
      <c r="H19" s="180"/>
      <c r="I19" s="181">
        <f t="shared" si="1"/>
        <v>0</v>
      </c>
      <c r="J19" s="180"/>
      <c r="K19" s="181">
        <f t="shared" si="2"/>
        <v>0</v>
      </c>
      <c r="L19" s="181">
        <v>21</v>
      </c>
      <c r="M19" s="181">
        <f t="shared" si="3"/>
        <v>0</v>
      </c>
      <c r="N19" s="179">
        <v>0</v>
      </c>
      <c r="O19" s="179">
        <f t="shared" si="4"/>
        <v>0</v>
      </c>
      <c r="P19" s="179">
        <v>0</v>
      </c>
      <c r="Q19" s="179">
        <f t="shared" si="5"/>
        <v>0</v>
      </c>
      <c r="R19" s="181"/>
      <c r="S19" s="181" t="s">
        <v>150</v>
      </c>
      <c r="T19" s="182" t="s">
        <v>151</v>
      </c>
      <c r="U19" s="158">
        <v>0</v>
      </c>
      <c r="V19" s="158">
        <f t="shared" si="6"/>
        <v>0</v>
      </c>
      <c r="W19" s="158"/>
      <c r="X19" s="158" t="s">
        <v>152</v>
      </c>
      <c r="Y19" s="158" t="s">
        <v>153</v>
      </c>
      <c r="Z19" s="148"/>
      <c r="AA19" s="148"/>
      <c r="AB19" s="148"/>
      <c r="AC19" s="148"/>
      <c r="AD19" s="148"/>
      <c r="AE19" s="148"/>
      <c r="AF19" s="148"/>
      <c r="AG19" s="148" t="s">
        <v>154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5">
      <c r="A20" s="176">
        <v>10</v>
      </c>
      <c r="B20" s="177" t="s">
        <v>173</v>
      </c>
      <c r="C20" s="184" t="s">
        <v>174</v>
      </c>
      <c r="D20" s="178" t="s">
        <v>149</v>
      </c>
      <c r="E20" s="179">
        <v>1</v>
      </c>
      <c r="F20" s="180"/>
      <c r="G20" s="181">
        <f t="shared" si="0"/>
        <v>0</v>
      </c>
      <c r="H20" s="180"/>
      <c r="I20" s="181">
        <f t="shared" si="1"/>
        <v>0</v>
      </c>
      <c r="J20" s="180"/>
      <c r="K20" s="181">
        <f t="shared" si="2"/>
        <v>0</v>
      </c>
      <c r="L20" s="181">
        <v>21</v>
      </c>
      <c r="M20" s="181">
        <f t="shared" si="3"/>
        <v>0</v>
      </c>
      <c r="N20" s="179">
        <v>0</v>
      </c>
      <c r="O20" s="179">
        <f t="shared" si="4"/>
        <v>0</v>
      </c>
      <c r="P20" s="179">
        <v>0</v>
      </c>
      <c r="Q20" s="179">
        <f t="shared" si="5"/>
        <v>0</v>
      </c>
      <c r="R20" s="181"/>
      <c r="S20" s="181" t="s">
        <v>150</v>
      </c>
      <c r="T20" s="182" t="s">
        <v>151</v>
      </c>
      <c r="U20" s="158">
        <v>0</v>
      </c>
      <c r="V20" s="158">
        <f t="shared" si="6"/>
        <v>0</v>
      </c>
      <c r="W20" s="158"/>
      <c r="X20" s="158" t="s">
        <v>152</v>
      </c>
      <c r="Y20" s="158" t="s">
        <v>153</v>
      </c>
      <c r="Z20" s="148"/>
      <c r="AA20" s="148"/>
      <c r="AB20" s="148"/>
      <c r="AC20" s="148"/>
      <c r="AD20" s="148"/>
      <c r="AE20" s="148"/>
      <c r="AF20" s="148"/>
      <c r="AG20" s="148" t="s">
        <v>154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5">
      <c r="A21" s="176">
        <v>11</v>
      </c>
      <c r="B21" s="177" t="s">
        <v>175</v>
      </c>
      <c r="C21" s="184" t="s">
        <v>176</v>
      </c>
      <c r="D21" s="178" t="s">
        <v>149</v>
      </c>
      <c r="E21" s="179">
        <v>1</v>
      </c>
      <c r="F21" s="180"/>
      <c r="G21" s="181">
        <f t="shared" si="0"/>
        <v>0</v>
      </c>
      <c r="H21" s="180"/>
      <c r="I21" s="181">
        <f t="shared" si="1"/>
        <v>0</v>
      </c>
      <c r="J21" s="180"/>
      <c r="K21" s="181">
        <f t="shared" si="2"/>
        <v>0</v>
      </c>
      <c r="L21" s="181">
        <v>21</v>
      </c>
      <c r="M21" s="181">
        <f t="shared" si="3"/>
        <v>0</v>
      </c>
      <c r="N21" s="179">
        <v>0</v>
      </c>
      <c r="O21" s="179">
        <f t="shared" si="4"/>
        <v>0</v>
      </c>
      <c r="P21" s="179">
        <v>0</v>
      </c>
      <c r="Q21" s="179">
        <f t="shared" si="5"/>
        <v>0</v>
      </c>
      <c r="R21" s="181"/>
      <c r="S21" s="181" t="s">
        <v>150</v>
      </c>
      <c r="T21" s="182" t="s">
        <v>151</v>
      </c>
      <c r="U21" s="158">
        <v>0</v>
      </c>
      <c r="V21" s="158">
        <f t="shared" si="6"/>
        <v>0</v>
      </c>
      <c r="W21" s="158"/>
      <c r="X21" s="158" t="s">
        <v>152</v>
      </c>
      <c r="Y21" s="158" t="s">
        <v>153</v>
      </c>
      <c r="Z21" s="148"/>
      <c r="AA21" s="148"/>
      <c r="AB21" s="148"/>
      <c r="AC21" s="148"/>
      <c r="AD21" s="148"/>
      <c r="AE21" s="148"/>
      <c r="AF21" s="148"/>
      <c r="AG21" s="148" t="s">
        <v>154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5">
      <c r="A22" s="169">
        <v>12</v>
      </c>
      <c r="B22" s="170" t="s">
        <v>177</v>
      </c>
      <c r="C22" s="185" t="s">
        <v>178</v>
      </c>
      <c r="D22" s="171" t="s">
        <v>179</v>
      </c>
      <c r="E22" s="172">
        <v>1</v>
      </c>
      <c r="F22" s="173"/>
      <c r="G22" s="174">
        <f t="shared" si="0"/>
        <v>0</v>
      </c>
      <c r="H22" s="173"/>
      <c r="I22" s="174">
        <f t="shared" si="1"/>
        <v>0</v>
      </c>
      <c r="J22" s="173"/>
      <c r="K22" s="174">
        <f t="shared" si="2"/>
        <v>0</v>
      </c>
      <c r="L22" s="174">
        <v>21</v>
      </c>
      <c r="M22" s="174">
        <f t="shared" si="3"/>
        <v>0</v>
      </c>
      <c r="N22" s="172">
        <v>0</v>
      </c>
      <c r="O22" s="172">
        <f t="shared" si="4"/>
        <v>0</v>
      </c>
      <c r="P22" s="172">
        <v>0</v>
      </c>
      <c r="Q22" s="172">
        <f t="shared" si="5"/>
        <v>0</v>
      </c>
      <c r="R22" s="174"/>
      <c r="S22" s="174" t="s">
        <v>150</v>
      </c>
      <c r="T22" s="175" t="s">
        <v>151</v>
      </c>
      <c r="U22" s="158">
        <v>0</v>
      </c>
      <c r="V22" s="158">
        <f t="shared" si="6"/>
        <v>0</v>
      </c>
      <c r="W22" s="158"/>
      <c r="X22" s="158" t="s">
        <v>152</v>
      </c>
      <c r="Y22" s="158" t="s">
        <v>153</v>
      </c>
      <c r="Z22" s="148"/>
      <c r="AA22" s="148"/>
      <c r="AB22" s="148"/>
      <c r="AC22" s="148"/>
      <c r="AD22" s="148"/>
      <c r="AE22" s="148"/>
      <c r="AF22" s="148"/>
      <c r="AG22" s="148" t="s">
        <v>154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2" x14ac:dyDescent="0.25">
      <c r="A23" s="155"/>
      <c r="B23" s="156"/>
      <c r="C23" s="186" t="s">
        <v>58</v>
      </c>
      <c r="D23" s="159"/>
      <c r="E23" s="160">
        <v>1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8"/>
      <c r="AA23" s="148"/>
      <c r="AB23" s="148"/>
      <c r="AC23" s="148"/>
      <c r="AD23" s="148"/>
      <c r="AE23" s="148"/>
      <c r="AF23" s="148"/>
      <c r="AG23" s="148" t="s">
        <v>180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5">
      <c r="A24" s="169">
        <v>13</v>
      </c>
      <c r="B24" s="170" t="s">
        <v>181</v>
      </c>
      <c r="C24" s="185" t="s">
        <v>182</v>
      </c>
      <c r="D24" s="171" t="s">
        <v>183</v>
      </c>
      <c r="E24" s="172">
        <v>1</v>
      </c>
      <c r="F24" s="173"/>
      <c r="G24" s="174">
        <f>ROUND(E24*F24,2)</f>
        <v>0</v>
      </c>
      <c r="H24" s="173"/>
      <c r="I24" s="174">
        <f>ROUND(E24*H24,2)</f>
        <v>0</v>
      </c>
      <c r="J24" s="173"/>
      <c r="K24" s="174">
        <f>ROUND(E24*J24,2)</f>
        <v>0</v>
      </c>
      <c r="L24" s="174">
        <v>21</v>
      </c>
      <c r="M24" s="174">
        <f>G24*(1+L24/100)</f>
        <v>0</v>
      </c>
      <c r="N24" s="172">
        <v>0</v>
      </c>
      <c r="O24" s="172">
        <f>ROUND(E24*N24,2)</f>
        <v>0</v>
      </c>
      <c r="P24" s="172">
        <v>0</v>
      </c>
      <c r="Q24" s="172">
        <f>ROUND(E24*P24,2)</f>
        <v>0</v>
      </c>
      <c r="R24" s="174"/>
      <c r="S24" s="174" t="s">
        <v>150</v>
      </c>
      <c r="T24" s="175" t="s">
        <v>151</v>
      </c>
      <c r="U24" s="158">
        <v>0</v>
      </c>
      <c r="V24" s="158">
        <f>ROUND(E24*U24,2)</f>
        <v>0</v>
      </c>
      <c r="W24" s="158"/>
      <c r="X24" s="158" t="s">
        <v>152</v>
      </c>
      <c r="Y24" s="158" t="s">
        <v>153</v>
      </c>
      <c r="Z24" s="148"/>
      <c r="AA24" s="148"/>
      <c r="AB24" s="148"/>
      <c r="AC24" s="148"/>
      <c r="AD24" s="148"/>
      <c r="AE24" s="148"/>
      <c r="AF24" s="148"/>
      <c r="AG24" s="148" t="s">
        <v>154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5">
      <c r="A25" s="155"/>
      <c r="B25" s="156"/>
      <c r="C25" s="186" t="s">
        <v>58</v>
      </c>
      <c r="D25" s="159"/>
      <c r="E25" s="160">
        <v>1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180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5">
      <c r="A26" s="169">
        <v>14</v>
      </c>
      <c r="B26" s="170" t="s">
        <v>184</v>
      </c>
      <c r="C26" s="185" t="s">
        <v>185</v>
      </c>
      <c r="D26" s="171" t="s">
        <v>183</v>
      </c>
      <c r="E26" s="172">
        <v>1</v>
      </c>
      <c r="F26" s="173"/>
      <c r="G26" s="174">
        <f>ROUND(E26*F26,2)</f>
        <v>0</v>
      </c>
      <c r="H26" s="173"/>
      <c r="I26" s="174">
        <f>ROUND(E26*H26,2)</f>
        <v>0</v>
      </c>
      <c r="J26" s="173"/>
      <c r="K26" s="174">
        <f>ROUND(E26*J26,2)</f>
        <v>0</v>
      </c>
      <c r="L26" s="174">
        <v>21</v>
      </c>
      <c r="M26" s="174">
        <f>G26*(1+L26/100)</f>
        <v>0</v>
      </c>
      <c r="N26" s="172">
        <v>0</v>
      </c>
      <c r="O26" s="172">
        <f>ROUND(E26*N26,2)</f>
        <v>0</v>
      </c>
      <c r="P26" s="172">
        <v>0</v>
      </c>
      <c r="Q26" s="172">
        <f>ROUND(E26*P26,2)</f>
        <v>0</v>
      </c>
      <c r="R26" s="174"/>
      <c r="S26" s="174" t="s">
        <v>150</v>
      </c>
      <c r="T26" s="175" t="s">
        <v>151</v>
      </c>
      <c r="U26" s="158">
        <v>0</v>
      </c>
      <c r="V26" s="158">
        <f>ROUND(E26*U26,2)</f>
        <v>0</v>
      </c>
      <c r="W26" s="158"/>
      <c r="X26" s="158" t="s">
        <v>152</v>
      </c>
      <c r="Y26" s="158" t="s">
        <v>153</v>
      </c>
      <c r="Z26" s="148"/>
      <c r="AA26" s="148"/>
      <c r="AB26" s="148"/>
      <c r="AC26" s="148"/>
      <c r="AD26" s="148"/>
      <c r="AE26" s="148"/>
      <c r="AF26" s="148"/>
      <c r="AG26" s="148" t="s">
        <v>154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 x14ac:dyDescent="0.25">
      <c r="A27" s="155"/>
      <c r="B27" s="156"/>
      <c r="C27" s="186" t="s">
        <v>58</v>
      </c>
      <c r="D27" s="159"/>
      <c r="E27" s="160">
        <v>1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8"/>
      <c r="AA27" s="148"/>
      <c r="AB27" s="148"/>
      <c r="AC27" s="148"/>
      <c r="AD27" s="148"/>
      <c r="AE27" s="148"/>
      <c r="AF27" s="148"/>
      <c r="AG27" s="148" t="s">
        <v>180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5">
      <c r="A28" s="169">
        <v>15</v>
      </c>
      <c r="B28" s="170" t="s">
        <v>186</v>
      </c>
      <c r="C28" s="185" t="s">
        <v>187</v>
      </c>
      <c r="D28" s="171" t="s">
        <v>183</v>
      </c>
      <c r="E28" s="172">
        <v>1</v>
      </c>
      <c r="F28" s="173"/>
      <c r="G28" s="174">
        <f>ROUND(E28*F28,2)</f>
        <v>0</v>
      </c>
      <c r="H28" s="173"/>
      <c r="I28" s="174">
        <f>ROUND(E28*H28,2)</f>
        <v>0</v>
      </c>
      <c r="J28" s="173"/>
      <c r="K28" s="174">
        <f>ROUND(E28*J28,2)</f>
        <v>0</v>
      </c>
      <c r="L28" s="174">
        <v>21</v>
      </c>
      <c r="M28" s="174">
        <f>G28*(1+L28/100)</f>
        <v>0</v>
      </c>
      <c r="N28" s="172">
        <v>0</v>
      </c>
      <c r="O28" s="172">
        <f>ROUND(E28*N28,2)</f>
        <v>0</v>
      </c>
      <c r="P28" s="172">
        <v>0</v>
      </c>
      <c r="Q28" s="172">
        <f>ROUND(E28*P28,2)</f>
        <v>0</v>
      </c>
      <c r="R28" s="174"/>
      <c r="S28" s="174" t="s">
        <v>150</v>
      </c>
      <c r="T28" s="175" t="s">
        <v>151</v>
      </c>
      <c r="U28" s="158">
        <v>0</v>
      </c>
      <c r="V28" s="158">
        <f>ROUND(E28*U28,2)</f>
        <v>0</v>
      </c>
      <c r="W28" s="158"/>
      <c r="X28" s="158" t="s">
        <v>152</v>
      </c>
      <c r="Y28" s="158" t="s">
        <v>153</v>
      </c>
      <c r="Z28" s="148"/>
      <c r="AA28" s="148"/>
      <c r="AB28" s="148"/>
      <c r="AC28" s="148"/>
      <c r="AD28" s="148"/>
      <c r="AE28" s="148"/>
      <c r="AF28" s="148"/>
      <c r="AG28" s="148" t="s">
        <v>154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 x14ac:dyDescent="0.25">
      <c r="A29" s="155"/>
      <c r="B29" s="156"/>
      <c r="C29" s="186" t="s">
        <v>58</v>
      </c>
      <c r="D29" s="159"/>
      <c r="E29" s="160">
        <v>1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180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5">
      <c r="A30" s="169">
        <v>16</v>
      </c>
      <c r="B30" s="170" t="s">
        <v>188</v>
      </c>
      <c r="C30" s="185" t="s">
        <v>189</v>
      </c>
      <c r="D30" s="171" t="s">
        <v>183</v>
      </c>
      <c r="E30" s="172">
        <v>1</v>
      </c>
      <c r="F30" s="173"/>
      <c r="G30" s="174">
        <f>ROUND(E30*F30,2)</f>
        <v>0</v>
      </c>
      <c r="H30" s="173"/>
      <c r="I30" s="174">
        <f>ROUND(E30*H30,2)</f>
        <v>0</v>
      </c>
      <c r="J30" s="173"/>
      <c r="K30" s="174">
        <f>ROUND(E30*J30,2)</f>
        <v>0</v>
      </c>
      <c r="L30" s="174">
        <v>21</v>
      </c>
      <c r="M30" s="174">
        <f>G30*(1+L30/100)</f>
        <v>0</v>
      </c>
      <c r="N30" s="172">
        <v>0</v>
      </c>
      <c r="O30" s="172">
        <f>ROUND(E30*N30,2)</f>
        <v>0</v>
      </c>
      <c r="P30" s="172">
        <v>0</v>
      </c>
      <c r="Q30" s="172">
        <f>ROUND(E30*P30,2)</f>
        <v>0</v>
      </c>
      <c r="R30" s="174"/>
      <c r="S30" s="174" t="s">
        <v>150</v>
      </c>
      <c r="T30" s="175" t="s">
        <v>151</v>
      </c>
      <c r="U30" s="158">
        <v>0</v>
      </c>
      <c r="V30" s="158">
        <f>ROUND(E30*U30,2)</f>
        <v>0</v>
      </c>
      <c r="W30" s="158"/>
      <c r="X30" s="158" t="s">
        <v>152</v>
      </c>
      <c r="Y30" s="158" t="s">
        <v>153</v>
      </c>
      <c r="Z30" s="148"/>
      <c r="AA30" s="148"/>
      <c r="AB30" s="148"/>
      <c r="AC30" s="148"/>
      <c r="AD30" s="148"/>
      <c r="AE30" s="148"/>
      <c r="AF30" s="148"/>
      <c r="AG30" s="148" t="s">
        <v>154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2" x14ac:dyDescent="0.25">
      <c r="A31" s="155"/>
      <c r="B31" s="156"/>
      <c r="C31" s="186" t="s">
        <v>58</v>
      </c>
      <c r="D31" s="159"/>
      <c r="E31" s="160">
        <v>1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180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x14ac:dyDescent="0.25">
      <c r="A32" s="3"/>
      <c r="B32" s="4"/>
      <c r="C32" s="187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v>12</v>
      </c>
      <c r="AF32">
        <v>21</v>
      </c>
      <c r="AG32" t="s">
        <v>131</v>
      </c>
    </row>
    <row r="33" spans="1:33" x14ac:dyDescent="0.25">
      <c r="A33" s="151"/>
      <c r="B33" s="152" t="s">
        <v>29</v>
      </c>
      <c r="C33" s="188"/>
      <c r="D33" s="153"/>
      <c r="E33" s="154"/>
      <c r="F33" s="154"/>
      <c r="G33" s="168">
        <f>G8+G12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E33">
        <f>SUMIF(L7:L31,AE32,G7:G31)</f>
        <v>0</v>
      </c>
      <c r="AF33">
        <f>SUMIF(L7:L31,AF32,G7:G31)</f>
        <v>0</v>
      </c>
      <c r="AG33" t="s">
        <v>190</v>
      </c>
    </row>
    <row r="34" spans="1:33" x14ac:dyDescent="0.25">
      <c r="C34" s="189"/>
      <c r="D34" s="10"/>
      <c r="AG34" t="s">
        <v>191</v>
      </c>
    </row>
    <row r="35" spans="1:33" x14ac:dyDescent="0.25">
      <c r="D35" s="10"/>
    </row>
    <row r="36" spans="1:33" x14ac:dyDescent="0.25">
      <c r="D36" s="10"/>
    </row>
    <row r="37" spans="1:33" x14ac:dyDescent="0.25">
      <c r="D37" s="10"/>
    </row>
    <row r="38" spans="1:33" x14ac:dyDescent="0.25">
      <c r="D38" s="10"/>
    </row>
    <row r="39" spans="1:33" x14ac:dyDescent="0.25">
      <c r="D39" s="10"/>
    </row>
    <row r="40" spans="1:33" x14ac:dyDescent="0.25">
      <c r="D40" s="10"/>
    </row>
    <row r="41" spans="1:33" x14ac:dyDescent="0.25">
      <c r="D41" s="10"/>
    </row>
    <row r="42" spans="1:33" x14ac:dyDescent="0.25">
      <c r="D42" s="10"/>
    </row>
    <row r="43" spans="1:33" x14ac:dyDescent="0.25">
      <c r="D43" s="10"/>
    </row>
    <row r="44" spans="1:33" x14ac:dyDescent="0.25">
      <c r="D44" s="10"/>
    </row>
    <row r="45" spans="1:33" x14ac:dyDescent="0.25">
      <c r="D45" s="10"/>
    </row>
    <row r="46" spans="1:33" x14ac:dyDescent="0.25">
      <c r="D46" s="10"/>
    </row>
    <row r="47" spans="1:33" x14ac:dyDescent="0.25">
      <c r="D47" s="10"/>
    </row>
    <row r="48" spans="1:33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fYClr+e37JciNaOy9s2D5mp6payCUGgdVdofdvo4mk/H91w4wm8Jiz9ElmOMvKQUHS0J1Ivj9PN73XOu/nR+TQ==" saltValue="X2cTLymcR09nezSPnCgo4Q==" spinCount="100000" sheet="1" formatRows="0"/>
  <mergeCells count="5">
    <mergeCell ref="A1:G1"/>
    <mergeCell ref="C2:G2"/>
    <mergeCell ref="C3:G3"/>
    <mergeCell ref="C4:G4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1B38-8C79-4557-8B41-B51E9705B811}">
  <sheetPr>
    <outlinePr summaryBelow="0"/>
  </sheetPr>
  <dimension ref="A1:BH5000"/>
  <sheetViews>
    <sheetView tabSelected="1" zoomScale="120" zoomScaleNormal="120" workbookViewId="0">
      <pane ySplit="7" topLeftCell="A520" activePane="bottomLeft" state="frozen"/>
      <selection pane="bottomLeft" sqref="A1:G1"/>
    </sheetView>
  </sheetViews>
  <sheetFormatPr defaultRowHeight="13.2" outlineLevelRow="3" x14ac:dyDescent="0.25"/>
  <cols>
    <col min="1" max="1" width="3.33203125" customWidth="1"/>
    <col min="2" max="2" width="12.44140625" style="121" customWidth="1"/>
    <col min="3" max="3" width="63.21875" style="121" customWidth="1"/>
    <col min="4" max="4" width="4.77734375" customWidth="1"/>
    <col min="5" max="5" width="10.44140625" customWidth="1"/>
    <col min="6" max="6" width="9.77734375" customWidth="1"/>
    <col min="7" max="7" width="12.6640625" customWidth="1"/>
    <col min="8" max="17" width="0" hidden="1" customWidth="1"/>
    <col min="18" max="18" width="6.777343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47" t="s">
        <v>192</v>
      </c>
      <c r="B1" s="247"/>
      <c r="C1" s="247"/>
      <c r="D1" s="247"/>
      <c r="E1" s="247"/>
      <c r="F1" s="247"/>
      <c r="G1" s="247"/>
      <c r="AG1" t="s">
        <v>117</v>
      </c>
    </row>
    <row r="2" spans="1:60" ht="25.05" customHeight="1" x14ac:dyDescent="0.25">
      <c r="A2" s="140" t="s">
        <v>7</v>
      </c>
      <c r="B2" s="49" t="s">
        <v>43</v>
      </c>
      <c r="C2" s="248" t="s">
        <v>44</v>
      </c>
      <c r="D2" s="249"/>
      <c r="E2" s="249"/>
      <c r="F2" s="249"/>
      <c r="G2" s="250"/>
      <c r="AG2" t="s">
        <v>118</v>
      </c>
    </row>
    <row r="3" spans="1:60" ht="25.05" customHeight="1" x14ac:dyDescent="0.25">
      <c r="A3" s="140" t="s">
        <v>8</v>
      </c>
      <c r="B3" s="49" t="s">
        <v>61</v>
      </c>
      <c r="C3" s="248" t="s">
        <v>62</v>
      </c>
      <c r="D3" s="249"/>
      <c r="E3" s="249"/>
      <c r="F3" s="249"/>
      <c r="G3" s="250"/>
      <c r="AC3" s="121" t="s">
        <v>118</v>
      </c>
      <c r="AG3" t="s">
        <v>121</v>
      </c>
    </row>
    <row r="4" spans="1:60" ht="25.05" customHeight="1" x14ac:dyDescent="0.25">
      <c r="A4" s="141" t="s">
        <v>9</v>
      </c>
      <c r="B4" s="142" t="s">
        <v>58</v>
      </c>
      <c r="C4" s="251" t="s">
        <v>63</v>
      </c>
      <c r="D4" s="252"/>
      <c r="E4" s="252"/>
      <c r="F4" s="252"/>
      <c r="G4" s="253"/>
      <c r="AG4" t="s">
        <v>122</v>
      </c>
    </row>
    <row r="5" spans="1:60" x14ac:dyDescent="0.25">
      <c r="D5" s="10"/>
    </row>
    <row r="6" spans="1:60" ht="39.6" x14ac:dyDescent="0.25">
      <c r="A6" s="144" t="s">
        <v>123</v>
      </c>
      <c r="B6" s="146" t="s">
        <v>124</v>
      </c>
      <c r="C6" s="146" t="s">
        <v>125</v>
      </c>
      <c r="D6" s="145" t="s">
        <v>126</v>
      </c>
      <c r="E6" s="144" t="s">
        <v>127</v>
      </c>
      <c r="F6" s="143" t="s">
        <v>128</v>
      </c>
      <c r="G6" s="144" t="s">
        <v>29</v>
      </c>
      <c r="H6" s="147" t="s">
        <v>30</v>
      </c>
      <c r="I6" s="147" t="s">
        <v>129</v>
      </c>
      <c r="J6" s="147" t="s">
        <v>31</v>
      </c>
      <c r="K6" s="147" t="s">
        <v>130</v>
      </c>
      <c r="L6" s="147" t="s">
        <v>131</v>
      </c>
      <c r="M6" s="147" t="s">
        <v>132</v>
      </c>
      <c r="N6" s="147" t="s">
        <v>133</v>
      </c>
      <c r="O6" s="147" t="s">
        <v>134</v>
      </c>
      <c r="P6" s="147" t="s">
        <v>135</v>
      </c>
      <c r="Q6" s="147" t="s">
        <v>136</v>
      </c>
      <c r="R6" s="147" t="s">
        <v>137</v>
      </c>
      <c r="S6" s="147" t="s">
        <v>138</v>
      </c>
      <c r="T6" s="147" t="s">
        <v>139</v>
      </c>
      <c r="U6" s="147" t="s">
        <v>140</v>
      </c>
      <c r="V6" s="147" t="s">
        <v>141</v>
      </c>
      <c r="W6" s="147" t="s">
        <v>142</v>
      </c>
      <c r="X6" s="147" t="s">
        <v>143</v>
      </c>
      <c r="Y6" s="147" t="s">
        <v>144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5">
      <c r="A8" s="162" t="s">
        <v>145</v>
      </c>
      <c r="B8" s="163" t="s">
        <v>58</v>
      </c>
      <c r="C8" s="183" t="s">
        <v>76</v>
      </c>
      <c r="D8" s="164"/>
      <c r="E8" s="165"/>
      <c r="F8" s="166"/>
      <c r="G8" s="166">
        <f>SUMIF(AG9:AG145,"&lt;&gt;NOR",G9:G145)</f>
        <v>0</v>
      </c>
      <c r="H8" s="166"/>
      <c r="I8" s="166">
        <f>SUM(I9:I145)</f>
        <v>0</v>
      </c>
      <c r="J8" s="166"/>
      <c r="K8" s="166">
        <f>SUM(K9:K145)</f>
        <v>0</v>
      </c>
      <c r="L8" s="166"/>
      <c r="M8" s="166">
        <f>SUM(M9:M145)</f>
        <v>0</v>
      </c>
      <c r="N8" s="165"/>
      <c r="O8" s="165">
        <f>SUM(O9:O145)</f>
        <v>0</v>
      </c>
      <c r="P8" s="165"/>
      <c r="Q8" s="165">
        <f>SUM(Q9:Q145)</f>
        <v>188.39</v>
      </c>
      <c r="R8" s="166"/>
      <c r="S8" s="166"/>
      <c r="T8" s="167"/>
      <c r="U8" s="161"/>
      <c r="V8" s="161">
        <f>SUM(V9:V145)</f>
        <v>1846.8700000000001</v>
      </c>
      <c r="W8" s="161"/>
      <c r="X8" s="161"/>
      <c r="Y8" s="161"/>
      <c r="AG8" t="s">
        <v>146</v>
      </c>
    </row>
    <row r="9" spans="1:60" outlineLevel="1" x14ac:dyDescent="0.25">
      <c r="A9" s="169">
        <v>1</v>
      </c>
      <c r="B9" s="170" t="s">
        <v>193</v>
      </c>
      <c r="C9" s="185" t="s">
        <v>194</v>
      </c>
      <c r="D9" s="171" t="s">
        <v>195</v>
      </c>
      <c r="E9" s="172">
        <v>210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72">
        <v>0</v>
      </c>
      <c r="O9" s="172">
        <f>ROUND(E9*N9,2)</f>
        <v>0</v>
      </c>
      <c r="P9" s="172">
        <v>0</v>
      </c>
      <c r="Q9" s="172">
        <f>ROUND(E9*P9,2)</f>
        <v>0</v>
      </c>
      <c r="R9" s="174" t="s">
        <v>196</v>
      </c>
      <c r="S9" s="174" t="s">
        <v>197</v>
      </c>
      <c r="T9" s="175" t="s">
        <v>198</v>
      </c>
      <c r="U9" s="158">
        <v>8.5999999999999993E-2</v>
      </c>
      <c r="V9" s="158">
        <f>ROUND(E9*U9,2)</f>
        <v>18.059999999999999</v>
      </c>
      <c r="W9" s="158"/>
      <c r="X9" s="158" t="s">
        <v>199</v>
      </c>
      <c r="Y9" s="158" t="s">
        <v>153</v>
      </c>
      <c r="Z9" s="148"/>
      <c r="AA9" s="148"/>
      <c r="AB9" s="148"/>
      <c r="AC9" s="148"/>
      <c r="AD9" s="148"/>
      <c r="AE9" s="148"/>
      <c r="AF9" s="148"/>
      <c r="AG9" s="148" t="s">
        <v>200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5">
      <c r="A10" s="155"/>
      <c r="B10" s="156"/>
      <c r="C10" s="256" t="s">
        <v>201</v>
      </c>
      <c r="D10" s="257"/>
      <c r="E10" s="257"/>
      <c r="F10" s="257"/>
      <c r="G10" s="257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202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5">
      <c r="A11" s="155"/>
      <c r="B11" s="156"/>
      <c r="C11" s="186" t="s">
        <v>203</v>
      </c>
      <c r="D11" s="159"/>
      <c r="E11" s="160">
        <v>80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180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3" x14ac:dyDescent="0.25">
      <c r="A12" s="155"/>
      <c r="B12" s="156"/>
      <c r="C12" s="186" t="s">
        <v>204</v>
      </c>
      <c r="D12" s="159"/>
      <c r="E12" s="160">
        <v>130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180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5">
      <c r="A13" s="169">
        <v>2</v>
      </c>
      <c r="B13" s="170" t="s">
        <v>205</v>
      </c>
      <c r="C13" s="185" t="s">
        <v>206</v>
      </c>
      <c r="D13" s="171" t="s">
        <v>195</v>
      </c>
      <c r="E13" s="172">
        <v>109</v>
      </c>
      <c r="F13" s="173"/>
      <c r="G13" s="174">
        <f>ROUND(E13*F13,2)</f>
        <v>0</v>
      </c>
      <c r="H13" s="173"/>
      <c r="I13" s="174">
        <f>ROUND(E13*H13,2)</f>
        <v>0</v>
      </c>
      <c r="J13" s="173"/>
      <c r="K13" s="174">
        <f>ROUND(E13*J13,2)</f>
        <v>0</v>
      </c>
      <c r="L13" s="174">
        <v>21</v>
      </c>
      <c r="M13" s="174">
        <f>G13*(1+L13/100)</f>
        <v>0</v>
      </c>
      <c r="N13" s="172">
        <v>0</v>
      </c>
      <c r="O13" s="172">
        <f>ROUND(E13*N13,2)</f>
        <v>0</v>
      </c>
      <c r="P13" s="172">
        <v>0</v>
      </c>
      <c r="Q13" s="172">
        <f>ROUND(E13*P13,2)</f>
        <v>0</v>
      </c>
      <c r="R13" s="174" t="s">
        <v>196</v>
      </c>
      <c r="S13" s="174" t="s">
        <v>197</v>
      </c>
      <c r="T13" s="175" t="s">
        <v>198</v>
      </c>
      <c r="U13" s="158">
        <v>0.79300000000000004</v>
      </c>
      <c r="V13" s="158">
        <f>ROUND(E13*U13,2)</f>
        <v>86.44</v>
      </c>
      <c r="W13" s="158"/>
      <c r="X13" s="158" t="s">
        <v>199</v>
      </c>
      <c r="Y13" s="158" t="s">
        <v>153</v>
      </c>
      <c r="Z13" s="148"/>
      <c r="AA13" s="148"/>
      <c r="AB13" s="148"/>
      <c r="AC13" s="148"/>
      <c r="AD13" s="148"/>
      <c r="AE13" s="148"/>
      <c r="AF13" s="148"/>
      <c r="AG13" s="148" t="s">
        <v>200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ht="21" outlineLevel="2" x14ac:dyDescent="0.25">
      <c r="A14" s="155"/>
      <c r="B14" s="156"/>
      <c r="C14" s="256" t="s">
        <v>207</v>
      </c>
      <c r="D14" s="257"/>
      <c r="E14" s="257"/>
      <c r="F14" s="257"/>
      <c r="G14" s="257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202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90" t="str">
        <f>C14</f>
        <v>o průměru kmene (krčku) do 10 cm s odklizením vytěžené dřevní hmoty na vzdálenost do 50 m, se složením na hromady, nebo s naložením na dopravní prostředek,</v>
      </c>
      <c r="BB14" s="148"/>
      <c r="BC14" s="148"/>
      <c r="BD14" s="148"/>
      <c r="BE14" s="148"/>
      <c r="BF14" s="148"/>
      <c r="BG14" s="148"/>
      <c r="BH14" s="148"/>
    </row>
    <row r="15" spans="1:60" outlineLevel="2" x14ac:dyDescent="0.25">
      <c r="A15" s="155"/>
      <c r="B15" s="156"/>
      <c r="C15" s="186" t="s">
        <v>208</v>
      </c>
      <c r="D15" s="159"/>
      <c r="E15" s="160">
        <v>50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180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3" x14ac:dyDescent="0.25">
      <c r="A16" s="155"/>
      <c r="B16" s="156"/>
      <c r="C16" s="186" t="s">
        <v>209</v>
      </c>
      <c r="D16" s="159"/>
      <c r="E16" s="160">
        <v>59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180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5">
      <c r="A17" s="169">
        <v>3</v>
      </c>
      <c r="B17" s="170" t="s">
        <v>210</v>
      </c>
      <c r="C17" s="185" t="s">
        <v>211</v>
      </c>
      <c r="D17" s="171" t="s">
        <v>212</v>
      </c>
      <c r="E17" s="172">
        <v>3.27</v>
      </c>
      <c r="F17" s="173"/>
      <c r="G17" s="174">
        <f>ROUND(E17*F17,2)</f>
        <v>0</v>
      </c>
      <c r="H17" s="173"/>
      <c r="I17" s="174">
        <f>ROUND(E17*H17,2)</f>
        <v>0</v>
      </c>
      <c r="J17" s="173"/>
      <c r="K17" s="174">
        <f>ROUND(E17*J17,2)</f>
        <v>0</v>
      </c>
      <c r="L17" s="174">
        <v>21</v>
      </c>
      <c r="M17" s="174">
        <f>G17*(1+L17/100)</f>
        <v>0</v>
      </c>
      <c r="N17" s="172">
        <v>0</v>
      </c>
      <c r="O17" s="172">
        <f>ROUND(E17*N17,2)</f>
        <v>0</v>
      </c>
      <c r="P17" s="172">
        <v>0</v>
      </c>
      <c r="Q17" s="172">
        <f>ROUND(E17*P17,2)</f>
        <v>0</v>
      </c>
      <c r="R17" s="174" t="s">
        <v>196</v>
      </c>
      <c r="S17" s="174" t="s">
        <v>197</v>
      </c>
      <c r="T17" s="175" t="s">
        <v>198</v>
      </c>
      <c r="U17" s="158">
        <v>4.9480000000000004</v>
      </c>
      <c r="V17" s="158">
        <f>ROUND(E17*U17,2)</f>
        <v>16.18</v>
      </c>
      <c r="W17" s="158"/>
      <c r="X17" s="158" t="s">
        <v>199</v>
      </c>
      <c r="Y17" s="158" t="s">
        <v>153</v>
      </c>
      <c r="Z17" s="148"/>
      <c r="AA17" s="148"/>
      <c r="AB17" s="148"/>
      <c r="AC17" s="148"/>
      <c r="AD17" s="148"/>
      <c r="AE17" s="148"/>
      <c r="AF17" s="148"/>
      <c r="AG17" s="148" t="s">
        <v>200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2" x14ac:dyDescent="0.25">
      <c r="A18" s="155"/>
      <c r="B18" s="156"/>
      <c r="C18" s="256" t="s">
        <v>213</v>
      </c>
      <c r="D18" s="257"/>
      <c r="E18" s="257"/>
      <c r="F18" s="257"/>
      <c r="G18" s="257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202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2" x14ac:dyDescent="0.25">
      <c r="A19" s="155"/>
      <c r="B19" s="156"/>
      <c r="C19" s="186" t="s">
        <v>214</v>
      </c>
      <c r="D19" s="159"/>
      <c r="E19" s="160">
        <v>3.27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180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t="20.399999999999999" outlineLevel="1" x14ac:dyDescent="0.25">
      <c r="A20" s="169">
        <v>4</v>
      </c>
      <c r="B20" s="170" t="s">
        <v>215</v>
      </c>
      <c r="C20" s="185" t="s">
        <v>216</v>
      </c>
      <c r="D20" s="171" t="s">
        <v>195</v>
      </c>
      <c r="E20" s="172">
        <v>24</v>
      </c>
      <c r="F20" s="173"/>
      <c r="G20" s="174">
        <f>ROUND(E20*F20,2)</f>
        <v>0</v>
      </c>
      <c r="H20" s="173"/>
      <c r="I20" s="174">
        <f>ROUND(E20*H20,2)</f>
        <v>0</v>
      </c>
      <c r="J20" s="173"/>
      <c r="K20" s="174">
        <f>ROUND(E20*J20,2)</f>
        <v>0</v>
      </c>
      <c r="L20" s="174">
        <v>21</v>
      </c>
      <c r="M20" s="174">
        <f>G20*(1+L20/100)</f>
        <v>0</v>
      </c>
      <c r="N20" s="172">
        <v>0</v>
      </c>
      <c r="O20" s="172">
        <f>ROUND(E20*N20,2)</f>
        <v>0</v>
      </c>
      <c r="P20" s="172">
        <v>0.58599999999999997</v>
      </c>
      <c r="Q20" s="172">
        <f>ROUND(E20*P20,2)</f>
        <v>14.06</v>
      </c>
      <c r="R20" s="174" t="s">
        <v>217</v>
      </c>
      <c r="S20" s="174" t="s">
        <v>197</v>
      </c>
      <c r="T20" s="175" t="s">
        <v>198</v>
      </c>
      <c r="U20" s="158">
        <v>0.81100000000000005</v>
      </c>
      <c r="V20" s="158">
        <f>ROUND(E20*U20,2)</f>
        <v>19.46</v>
      </c>
      <c r="W20" s="158"/>
      <c r="X20" s="158" t="s">
        <v>199</v>
      </c>
      <c r="Y20" s="158" t="s">
        <v>153</v>
      </c>
      <c r="Z20" s="148"/>
      <c r="AA20" s="148"/>
      <c r="AB20" s="148"/>
      <c r="AC20" s="148"/>
      <c r="AD20" s="148"/>
      <c r="AE20" s="148"/>
      <c r="AF20" s="148"/>
      <c r="AG20" s="148" t="s">
        <v>200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2" x14ac:dyDescent="0.25">
      <c r="A21" s="155"/>
      <c r="B21" s="156"/>
      <c r="C21" s="256" t="s">
        <v>218</v>
      </c>
      <c r="D21" s="257"/>
      <c r="E21" s="257"/>
      <c r="F21" s="257"/>
      <c r="G21" s="257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202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5">
      <c r="A22" s="155"/>
      <c r="B22" s="156"/>
      <c r="C22" s="186" t="s">
        <v>219</v>
      </c>
      <c r="D22" s="159"/>
      <c r="E22" s="160">
        <v>24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180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ht="30.6" outlineLevel="1" x14ac:dyDescent="0.25">
      <c r="A23" s="169">
        <v>5</v>
      </c>
      <c r="B23" s="170" t="s">
        <v>220</v>
      </c>
      <c r="C23" s="185" t="s">
        <v>221</v>
      </c>
      <c r="D23" s="171" t="s">
        <v>195</v>
      </c>
      <c r="E23" s="172">
        <v>60</v>
      </c>
      <c r="F23" s="173"/>
      <c r="G23" s="174">
        <f>ROUND(E23*F23,2)</f>
        <v>0</v>
      </c>
      <c r="H23" s="173"/>
      <c r="I23" s="174">
        <f>ROUND(E23*H23,2)</f>
        <v>0</v>
      </c>
      <c r="J23" s="173"/>
      <c r="K23" s="174">
        <f>ROUND(E23*J23,2)</f>
        <v>0</v>
      </c>
      <c r="L23" s="174">
        <v>21</v>
      </c>
      <c r="M23" s="174">
        <f>G23*(1+L23/100)</f>
        <v>0</v>
      </c>
      <c r="N23" s="172">
        <v>0</v>
      </c>
      <c r="O23" s="172">
        <f>ROUND(E23*N23,2)</f>
        <v>0</v>
      </c>
      <c r="P23" s="172">
        <v>0.40799999999999997</v>
      </c>
      <c r="Q23" s="172">
        <f>ROUND(E23*P23,2)</f>
        <v>24.48</v>
      </c>
      <c r="R23" s="174" t="s">
        <v>217</v>
      </c>
      <c r="S23" s="174" t="s">
        <v>197</v>
      </c>
      <c r="T23" s="175" t="s">
        <v>198</v>
      </c>
      <c r="U23" s="158">
        <v>6.2E-2</v>
      </c>
      <c r="V23" s="158">
        <f>ROUND(E23*U23,2)</f>
        <v>3.72</v>
      </c>
      <c r="W23" s="158"/>
      <c r="X23" s="158" t="s">
        <v>199</v>
      </c>
      <c r="Y23" s="158" t="s">
        <v>153</v>
      </c>
      <c r="Z23" s="148"/>
      <c r="AA23" s="148"/>
      <c r="AB23" s="148"/>
      <c r="AC23" s="148"/>
      <c r="AD23" s="148"/>
      <c r="AE23" s="148"/>
      <c r="AF23" s="148"/>
      <c r="AG23" s="148" t="s">
        <v>200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5">
      <c r="A24" s="155"/>
      <c r="B24" s="156"/>
      <c r="C24" s="256" t="s">
        <v>222</v>
      </c>
      <c r="D24" s="257"/>
      <c r="E24" s="257"/>
      <c r="F24" s="257"/>
      <c r="G24" s="257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202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5">
      <c r="A25" s="155"/>
      <c r="B25" s="156"/>
      <c r="C25" s="186" t="s">
        <v>223</v>
      </c>
      <c r="D25" s="159"/>
      <c r="E25" s="160">
        <v>60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180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ht="20.399999999999999" outlineLevel="1" x14ac:dyDescent="0.25">
      <c r="A26" s="169">
        <v>6</v>
      </c>
      <c r="B26" s="170" t="s">
        <v>224</v>
      </c>
      <c r="C26" s="185" t="s">
        <v>225</v>
      </c>
      <c r="D26" s="171" t="s">
        <v>195</v>
      </c>
      <c r="E26" s="172">
        <v>25.375</v>
      </c>
      <c r="F26" s="173"/>
      <c r="G26" s="174">
        <f>ROUND(E26*F26,2)</f>
        <v>0</v>
      </c>
      <c r="H26" s="173"/>
      <c r="I26" s="174">
        <f>ROUND(E26*H26,2)</f>
        <v>0</v>
      </c>
      <c r="J26" s="173"/>
      <c r="K26" s="174">
        <f>ROUND(E26*J26,2)</f>
        <v>0</v>
      </c>
      <c r="L26" s="174">
        <v>21</v>
      </c>
      <c r="M26" s="174">
        <f>G26*(1+L26/100)</f>
        <v>0</v>
      </c>
      <c r="N26" s="172">
        <v>0</v>
      </c>
      <c r="O26" s="172">
        <f>ROUND(E26*N26,2)</f>
        <v>0</v>
      </c>
      <c r="P26" s="172">
        <v>0.55000000000000004</v>
      </c>
      <c r="Q26" s="172">
        <f>ROUND(E26*P26,2)</f>
        <v>13.96</v>
      </c>
      <c r="R26" s="174" t="s">
        <v>217</v>
      </c>
      <c r="S26" s="174" t="s">
        <v>197</v>
      </c>
      <c r="T26" s="175" t="s">
        <v>198</v>
      </c>
      <c r="U26" s="158">
        <v>0.84770000000000001</v>
      </c>
      <c r="V26" s="158">
        <f>ROUND(E26*U26,2)</f>
        <v>21.51</v>
      </c>
      <c r="W26" s="158"/>
      <c r="X26" s="158" t="s">
        <v>199</v>
      </c>
      <c r="Y26" s="158" t="s">
        <v>153</v>
      </c>
      <c r="Z26" s="148"/>
      <c r="AA26" s="148"/>
      <c r="AB26" s="148"/>
      <c r="AC26" s="148"/>
      <c r="AD26" s="148"/>
      <c r="AE26" s="148"/>
      <c r="AF26" s="148"/>
      <c r="AG26" s="148" t="s">
        <v>200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 x14ac:dyDescent="0.25">
      <c r="A27" s="155"/>
      <c r="B27" s="156"/>
      <c r="C27" s="186" t="s">
        <v>226</v>
      </c>
      <c r="D27" s="159"/>
      <c r="E27" s="160">
        <v>25.38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8"/>
      <c r="AA27" s="148"/>
      <c r="AB27" s="148"/>
      <c r="AC27" s="148"/>
      <c r="AD27" s="148"/>
      <c r="AE27" s="148"/>
      <c r="AF27" s="148"/>
      <c r="AG27" s="148" t="s">
        <v>180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ht="20.399999999999999" outlineLevel="1" x14ac:dyDescent="0.25">
      <c r="A28" s="169">
        <v>7</v>
      </c>
      <c r="B28" s="170" t="s">
        <v>227</v>
      </c>
      <c r="C28" s="185" t="s">
        <v>228</v>
      </c>
      <c r="D28" s="171" t="s">
        <v>195</v>
      </c>
      <c r="E28" s="172">
        <v>33.875</v>
      </c>
      <c r="F28" s="173"/>
      <c r="G28" s="174">
        <f>ROUND(E28*F28,2)</f>
        <v>0</v>
      </c>
      <c r="H28" s="173"/>
      <c r="I28" s="174">
        <f>ROUND(E28*H28,2)</f>
        <v>0</v>
      </c>
      <c r="J28" s="173"/>
      <c r="K28" s="174">
        <f>ROUND(E28*J28,2)</f>
        <v>0</v>
      </c>
      <c r="L28" s="174">
        <v>21</v>
      </c>
      <c r="M28" s="174">
        <f>G28*(1+L28/100)</f>
        <v>0</v>
      </c>
      <c r="N28" s="172">
        <v>0</v>
      </c>
      <c r="O28" s="172">
        <f>ROUND(E28*N28,2)</f>
        <v>0</v>
      </c>
      <c r="P28" s="172">
        <v>0.66</v>
      </c>
      <c r="Q28" s="172">
        <f>ROUND(E28*P28,2)</f>
        <v>22.36</v>
      </c>
      <c r="R28" s="174" t="s">
        <v>217</v>
      </c>
      <c r="S28" s="174" t="s">
        <v>197</v>
      </c>
      <c r="T28" s="175" t="s">
        <v>198</v>
      </c>
      <c r="U28" s="158">
        <v>1.0529999999999999</v>
      </c>
      <c r="V28" s="158">
        <f>ROUND(E28*U28,2)</f>
        <v>35.67</v>
      </c>
      <c r="W28" s="158"/>
      <c r="X28" s="158" t="s">
        <v>199</v>
      </c>
      <c r="Y28" s="158" t="s">
        <v>153</v>
      </c>
      <c r="Z28" s="148"/>
      <c r="AA28" s="148"/>
      <c r="AB28" s="148"/>
      <c r="AC28" s="148"/>
      <c r="AD28" s="148"/>
      <c r="AE28" s="148"/>
      <c r="AF28" s="148"/>
      <c r="AG28" s="148" t="s">
        <v>200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 x14ac:dyDescent="0.25">
      <c r="A29" s="155"/>
      <c r="B29" s="156"/>
      <c r="C29" s="186" t="s">
        <v>229</v>
      </c>
      <c r="D29" s="159"/>
      <c r="E29" s="160">
        <v>33.880000000000003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180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ht="20.399999999999999" outlineLevel="1" x14ac:dyDescent="0.25">
      <c r="A30" s="169">
        <v>8</v>
      </c>
      <c r="B30" s="170" t="s">
        <v>230</v>
      </c>
      <c r="C30" s="185" t="s">
        <v>231</v>
      </c>
      <c r="D30" s="171" t="s">
        <v>195</v>
      </c>
      <c r="E30" s="172">
        <v>79.825000000000003</v>
      </c>
      <c r="F30" s="173"/>
      <c r="G30" s="174">
        <f>ROUND(E30*F30,2)</f>
        <v>0</v>
      </c>
      <c r="H30" s="173"/>
      <c r="I30" s="174">
        <f>ROUND(E30*H30,2)</f>
        <v>0</v>
      </c>
      <c r="J30" s="173"/>
      <c r="K30" s="174">
        <f>ROUND(E30*J30,2)</f>
        <v>0</v>
      </c>
      <c r="L30" s="174">
        <v>21</v>
      </c>
      <c r="M30" s="174">
        <f>G30*(1+L30/100)</f>
        <v>0</v>
      </c>
      <c r="N30" s="172">
        <v>0</v>
      </c>
      <c r="O30" s="172">
        <f>ROUND(E30*N30,2)</f>
        <v>0</v>
      </c>
      <c r="P30" s="172">
        <v>0.55000000000000004</v>
      </c>
      <c r="Q30" s="172">
        <f>ROUND(E30*P30,2)</f>
        <v>43.9</v>
      </c>
      <c r="R30" s="174" t="s">
        <v>217</v>
      </c>
      <c r="S30" s="174" t="s">
        <v>197</v>
      </c>
      <c r="T30" s="175" t="s">
        <v>198</v>
      </c>
      <c r="U30" s="158">
        <v>9.4500000000000001E-2</v>
      </c>
      <c r="V30" s="158">
        <f>ROUND(E30*U30,2)</f>
        <v>7.54</v>
      </c>
      <c r="W30" s="158"/>
      <c r="X30" s="158" t="s">
        <v>199</v>
      </c>
      <c r="Y30" s="158" t="s">
        <v>153</v>
      </c>
      <c r="Z30" s="148"/>
      <c r="AA30" s="148"/>
      <c r="AB30" s="148"/>
      <c r="AC30" s="148"/>
      <c r="AD30" s="148"/>
      <c r="AE30" s="148"/>
      <c r="AF30" s="148"/>
      <c r="AG30" s="148" t="s">
        <v>200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2" x14ac:dyDescent="0.25">
      <c r="A31" s="155"/>
      <c r="B31" s="156"/>
      <c r="C31" s="186" t="s">
        <v>232</v>
      </c>
      <c r="D31" s="159"/>
      <c r="E31" s="160">
        <v>79.83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180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5">
      <c r="A32" s="169">
        <v>9</v>
      </c>
      <c r="B32" s="170" t="s">
        <v>233</v>
      </c>
      <c r="C32" s="185" t="s">
        <v>234</v>
      </c>
      <c r="D32" s="171" t="s">
        <v>195</v>
      </c>
      <c r="E32" s="172">
        <v>44.8</v>
      </c>
      <c r="F32" s="173"/>
      <c r="G32" s="174">
        <f>ROUND(E32*F32,2)</f>
        <v>0</v>
      </c>
      <c r="H32" s="173"/>
      <c r="I32" s="174">
        <f>ROUND(E32*H32,2)</f>
        <v>0</v>
      </c>
      <c r="J32" s="173"/>
      <c r="K32" s="174">
        <f>ROUND(E32*J32,2)</f>
        <v>0</v>
      </c>
      <c r="L32" s="174">
        <v>21</v>
      </c>
      <c r="M32" s="174">
        <f>G32*(1+L32/100)</f>
        <v>0</v>
      </c>
      <c r="N32" s="172">
        <v>0</v>
      </c>
      <c r="O32" s="172">
        <f>ROUND(E32*N32,2)</f>
        <v>0</v>
      </c>
      <c r="P32" s="172">
        <v>0.13200000000000001</v>
      </c>
      <c r="Q32" s="172">
        <f>ROUND(E32*P32,2)</f>
        <v>5.91</v>
      </c>
      <c r="R32" s="174" t="s">
        <v>217</v>
      </c>
      <c r="S32" s="174" t="s">
        <v>197</v>
      </c>
      <c r="T32" s="175" t="s">
        <v>198</v>
      </c>
      <c r="U32" s="158">
        <v>0.23499999999999999</v>
      </c>
      <c r="V32" s="158">
        <f>ROUND(E32*U32,2)</f>
        <v>10.53</v>
      </c>
      <c r="W32" s="158"/>
      <c r="X32" s="158" t="s">
        <v>199</v>
      </c>
      <c r="Y32" s="158" t="s">
        <v>153</v>
      </c>
      <c r="Z32" s="148"/>
      <c r="AA32" s="148"/>
      <c r="AB32" s="148"/>
      <c r="AC32" s="148"/>
      <c r="AD32" s="148"/>
      <c r="AE32" s="148"/>
      <c r="AF32" s="148"/>
      <c r="AG32" s="148" t="s">
        <v>200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25">
      <c r="A33" s="155"/>
      <c r="B33" s="156"/>
      <c r="C33" s="186" t="s">
        <v>235</v>
      </c>
      <c r="D33" s="159"/>
      <c r="E33" s="160">
        <v>44.8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180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5">
      <c r="A34" s="169">
        <v>10</v>
      </c>
      <c r="B34" s="170" t="s">
        <v>236</v>
      </c>
      <c r="C34" s="185" t="s">
        <v>237</v>
      </c>
      <c r="D34" s="171" t="s">
        <v>195</v>
      </c>
      <c r="E34" s="172">
        <v>59.25</v>
      </c>
      <c r="F34" s="173"/>
      <c r="G34" s="174">
        <f>ROUND(E34*F34,2)</f>
        <v>0</v>
      </c>
      <c r="H34" s="173"/>
      <c r="I34" s="174">
        <f>ROUND(E34*H34,2)</f>
        <v>0</v>
      </c>
      <c r="J34" s="173"/>
      <c r="K34" s="174">
        <f>ROUND(E34*J34,2)</f>
        <v>0</v>
      </c>
      <c r="L34" s="174">
        <v>21</v>
      </c>
      <c r="M34" s="174">
        <f>G34*(1+L34/100)</f>
        <v>0</v>
      </c>
      <c r="N34" s="172">
        <v>0</v>
      </c>
      <c r="O34" s="172">
        <f>ROUND(E34*N34,2)</f>
        <v>0</v>
      </c>
      <c r="P34" s="172">
        <v>0.33</v>
      </c>
      <c r="Q34" s="172">
        <f>ROUND(E34*P34,2)</f>
        <v>19.55</v>
      </c>
      <c r="R34" s="174" t="s">
        <v>217</v>
      </c>
      <c r="S34" s="174" t="s">
        <v>197</v>
      </c>
      <c r="T34" s="175" t="s">
        <v>198</v>
      </c>
      <c r="U34" s="158">
        <v>0.625</v>
      </c>
      <c r="V34" s="158">
        <f>ROUND(E34*U34,2)</f>
        <v>37.03</v>
      </c>
      <c r="W34" s="158"/>
      <c r="X34" s="158" t="s">
        <v>199</v>
      </c>
      <c r="Y34" s="158" t="s">
        <v>153</v>
      </c>
      <c r="Z34" s="148"/>
      <c r="AA34" s="148"/>
      <c r="AB34" s="148"/>
      <c r="AC34" s="148"/>
      <c r="AD34" s="148"/>
      <c r="AE34" s="148"/>
      <c r="AF34" s="148"/>
      <c r="AG34" s="148" t="s">
        <v>200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5">
      <c r="A35" s="155"/>
      <c r="B35" s="156"/>
      <c r="C35" s="186" t="s">
        <v>238</v>
      </c>
      <c r="D35" s="159"/>
      <c r="E35" s="160">
        <v>33.880000000000003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180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3" x14ac:dyDescent="0.25">
      <c r="A36" s="155"/>
      <c r="B36" s="156"/>
      <c r="C36" s="186" t="s">
        <v>239</v>
      </c>
      <c r="D36" s="159"/>
      <c r="E36" s="160">
        <v>25.38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8"/>
      <c r="AA36" s="148"/>
      <c r="AB36" s="148"/>
      <c r="AC36" s="148"/>
      <c r="AD36" s="148"/>
      <c r="AE36" s="148"/>
      <c r="AF36" s="148"/>
      <c r="AG36" s="148" t="s">
        <v>180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20.399999999999999" outlineLevel="1" x14ac:dyDescent="0.25">
      <c r="A37" s="169">
        <v>11</v>
      </c>
      <c r="B37" s="170" t="s">
        <v>240</v>
      </c>
      <c r="C37" s="185" t="s">
        <v>241</v>
      </c>
      <c r="D37" s="171" t="s">
        <v>195</v>
      </c>
      <c r="E37" s="172">
        <v>79.825000000000003</v>
      </c>
      <c r="F37" s="173"/>
      <c r="G37" s="174">
        <f>ROUND(E37*F37,2)</f>
        <v>0</v>
      </c>
      <c r="H37" s="173"/>
      <c r="I37" s="174">
        <f>ROUND(E37*H37,2)</f>
        <v>0</v>
      </c>
      <c r="J37" s="173"/>
      <c r="K37" s="174">
        <f>ROUND(E37*J37,2)</f>
        <v>0</v>
      </c>
      <c r="L37" s="174">
        <v>21</v>
      </c>
      <c r="M37" s="174">
        <f>G37*(1+L37/100)</f>
        <v>0</v>
      </c>
      <c r="N37" s="172">
        <v>0</v>
      </c>
      <c r="O37" s="172">
        <f>ROUND(E37*N37,2)</f>
        <v>0</v>
      </c>
      <c r="P37" s="172">
        <v>0.33</v>
      </c>
      <c r="Q37" s="172">
        <f>ROUND(E37*P37,2)</f>
        <v>26.34</v>
      </c>
      <c r="R37" s="174" t="s">
        <v>217</v>
      </c>
      <c r="S37" s="174" t="s">
        <v>197</v>
      </c>
      <c r="T37" s="175" t="s">
        <v>198</v>
      </c>
      <c r="U37" s="158">
        <v>0.113</v>
      </c>
      <c r="V37" s="158">
        <f>ROUND(E37*U37,2)</f>
        <v>9.02</v>
      </c>
      <c r="W37" s="158"/>
      <c r="X37" s="158" t="s">
        <v>199</v>
      </c>
      <c r="Y37" s="158" t="s">
        <v>153</v>
      </c>
      <c r="Z37" s="148"/>
      <c r="AA37" s="148"/>
      <c r="AB37" s="148"/>
      <c r="AC37" s="148"/>
      <c r="AD37" s="148"/>
      <c r="AE37" s="148"/>
      <c r="AF37" s="148"/>
      <c r="AG37" s="148" t="s">
        <v>200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5">
      <c r="A38" s="155"/>
      <c r="B38" s="156"/>
      <c r="C38" s="186" t="s">
        <v>242</v>
      </c>
      <c r="D38" s="159"/>
      <c r="E38" s="160">
        <v>79.83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180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ht="20.399999999999999" outlineLevel="1" x14ac:dyDescent="0.25">
      <c r="A39" s="169">
        <v>12</v>
      </c>
      <c r="B39" s="170" t="s">
        <v>243</v>
      </c>
      <c r="C39" s="185" t="s">
        <v>244</v>
      </c>
      <c r="D39" s="171" t="s">
        <v>195</v>
      </c>
      <c r="E39" s="172">
        <v>202.57499999999999</v>
      </c>
      <c r="F39" s="173"/>
      <c r="G39" s="174">
        <f>ROUND(E39*F39,2)</f>
        <v>0</v>
      </c>
      <c r="H39" s="173"/>
      <c r="I39" s="174">
        <f>ROUND(E39*H39,2)</f>
        <v>0</v>
      </c>
      <c r="J39" s="173"/>
      <c r="K39" s="174">
        <f>ROUND(E39*J39,2)</f>
        <v>0</v>
      </c>
      <c r="L39" s="174">
        <v>21</v>
      </c>
      <c r="M39" s="174">
        <f>G39*(1+L39/100)</f>
        <v>0</v>
      </c>
      <c r="N39" s="172">
        <v>0</v>
      </c>
      <c r="O39" s="172">
        <f>ROUND(E39*N39,2)</f>
        <v>0</v>
      </c>
      <c r="P39" s="172">
        <v>8.7999999999999995E-2</v>
      </c>
      <c r="Q39" s="172">
        <f>ROUND(E39*P39,2)</f>
        <v>17.829999999999998</v>
      </c>
      <c r="R39" s="174" t="s">
        <v>217</v>
      </c>
      <c r="S39" s="174" t="s">
        <v>197</v>
      </c>
      <c r="T39" s="175" t="s">
        <v>198</v>
      </c>
      <c r="U39" s="158">
        <v>7.1999999999999995E-2</v>
      </c>
      <c r="V39" s="158">
        <f>ROUND(E39*U39,2)</f>
        <v>14.59</v>
      </c>
      <c r="W39" s="158"/>
      <c r="X39" s="158" t="s">
        <v>199</v>
      </c>
      <c r="Y39" s="158" t="s">
        <v>153</v>
      </c>
      <c r="Z39" s="148"/>
      <c r="AA39" s="148"/>
      <c r="AB39" s="148"/>
      <c r="AC39" s="148"/>
      <c r="AD39" s="148"/>
      <c r="AE39" s="148"/>
      <c r="AF39" s="148"/>
      <c r="AG39" s="148" t="s">
        <v>200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ht="21" outlineLevel="2" x14ac:dyDescent="0.25">
      <c r="A40" s="155"/>
      <c r="B40" s="156"/>
      <c r="C40" s="256" t="s">
        <v>245</v>
      </c>
      <c r="D40" s="257"/>
      <c r="E40" s="257"/>
      <c r="F40" s="257"/>
      <c r="G40" s="257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202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90" t="str">
        <f>C40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40" s="148"/>
      <c r="BC40" s="148"/>
      <c r="BD40" s="148"/>
      <c r="BE40" s="148"/>
      <c r="BF40" s="148"/>
      <c r="BG40" s="148"/>
      <c r="BH40" s="148"/>
    </row>
    <row r="41" spans="1:60" outlineLevel="2" x14ac:dyDescent="0.25">
      <c r="A41" s="155"/>
      <c r="B41" s="156"/>
      <c r="C41" s="186" t="s">
        <v>246</v>
      </c>
      <c r="D41" s="159"/>
      <c r="E41" s="160">
        <v>76.63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8"/>
      <c r="AA41" s="148"/>
      <c r="AB41" s="148"/>
      <c r="AC41" s="148"/>
      <c r="AD41" s="148"/>
      <c r="AE41" s="148"/>
      <c r="AF41" s="148"/>
      <c r="AG41" s="148" t="s">
        <v>180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3" x14ac:dyDescent="0.25">
      <c r="A42" s="155"/>
      <c r="B42" s="156"/>
      <c r="C42" s="186" t="s">
        <v>247</v>
      </c>
      <c r="D42" s="159"/>
      <c r="E42" s="160">
        <v>84.08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8"/>
      <c r="AA42" s="148"/>
      <c r="AB42" s="148"/>
      <c r="AC42" s="148"/>
      <c r="AD42" s="148"/>
      <c r="AE42" s="148"/>
      <c r="AF42" s="148"/>
      <c r="AG42" s="148" t="s">
        <v>180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3" x14ac:dyDescent="0.25">
      <c r="A43" s="155"/>
      <c r="B43" s="156"/>
      <c r="C43" s="186" t="s">
        <v>248</v>
      </c>
      <c r="D43" s="159"/>
      <c r="E43" s="160">
        <v>41.88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8"/>
      <c r="AA43" s="148"/>
      <c r="AB43" s="148"/>
      <c r="AC43" s="148"/>
      <c r="AD43" s="148"/>
      <c r="AE43" s="148"/>
      <c r="AF43" s="148"/>
      <c r="AG43" s="148" t="s">
        <v>180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5">
      <c r="A44" s="169">
        <v>13</v>
      </c>
      <c r="B44" s="170" t="s">
        <v>249</v>
      </c>
      <c r="C44" s="185" t="s">
        <v>250</v>
      </c>
      <c r="D44" s="171" t="s">
        <v>251</v>
      </c>
      <c r="E44" s="172">
        <v>240</v>
      </c>
      <c r="F44" s="173"/>
      <c r="G44" s="174">
        <f>ROUND(E44*F44,2)</f>
        <v>0</v>
      </c>
      <c r="H44" s="173"/>
      <c r="I44" s="174">
        <f>ROUND(E44*H44,2)</f>
        <v>0</v>
      </c>
      <c r="J44" s="173"/>
      <c r="K44" s="174">
        <f>ROUND(E44*J44,2)</f>
        <v>0</v>
      </c>
      <c r="L44" s="174">
        <v>21</v>
      </c>
      <c r="M44" s="174">
        <f>G44*(1+L44/100)</f>
        <v>0</v>
      </c>
      <c r="N44" s="172">
        <v>0</v>
      </c>
      <c r="O44" s="172">
        <f>ROUND(E44*N44,2)</f>
        <v>0</v>
      </c>
      <c r="P44" s="172">
        <v>0</v>
      </c>
      <c r="Q44" s="172">
        <f>ROUND(E44*P44,2)</f>
        <v>0</v>
      </c>
      <c r="R44" s="174" t="s">
        <v>252</v>
      </c>
      <c r="S44" s="174" t="s">
        <v>197</v>
      </c>
      <c r="T44" s="175" t="s">
        <v>198</v>
      </c>
      <c r="U44" s="158">
        <v>0.20300000000000001</v>
      </c>
      <c r="V44" s="158">
        <f>ROUND(E44*U44,2)</f>
        <v>48.72</v>
      </c>
      <c r="W44" s="158"/>
      <c r="X44" s="158" t="s">
        <v>199</v>
      </c>
      <c r="Y44" s="158" t="s">
        <v>153</v>
      </c>
      <c r="Z44" s="148"/>
      <c r="AA44" s="148"/>
      <c r="AB44" s="148"/>
      <c r="AC44" s="148"/>
      <c r="AD44" s="148"/>
      <c r="AE44" s="148"/>
      <c r="AF44" s="148"/>
      <c r="AG44" s="148" t="s">
        <v>200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 x14ac:dyDescent="0.25">
      <c r="A45" s="155"/>
      <c r="B45" s="156"/>
      <c r="C45" s="256" t="s">
        <v>253</v>
      </c>
      <c r="D45" s="257"/>
      <c r="E45" s="257"/>
      <c r="F45" s="257"/>
      <c r="G45" s="257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202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90" t="str">
        <f>C45</f>
        <v>na vzdálenost od hladiny vody v jímce po výšku roviny proložené osou nejvyššího bodu výtlačného potrubí. Včetně odpadní potrubí v délce do 20 m.</v>
      </c>
      <c r="BB45" s="148"/>
      <c r="BC45" s="148"/>
      <c r="BD45" s="148"/>
      <c r="BE45" s="148"/>
      <c r="BF45" s="148"/>
      <c r="BG45" s="148"/>
      <c r="BH45" s="148"/>
    </row>
    <row r="46" spans="1:60" outlineLevel="2" x14ac:dyDescent="0.25">
      <c r="A46" s="155"/>
      <c r="B46" s="156"/>
      <c r="C46" s="186" t="s">
        <v>254</v>
      </c>
      <c r="D46" s="159"/>
      <c r="E46" s="160">
        <v>240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8"/>
      <c r="AA46" s="148"/>
      <c r="AB46" s="148"/>
      <c r="AC46" s="148"/>
      <c r="AD46" s="148"/>
      <c r="AE46" s="148"/>
      <c r="AF46" s="148"/>
      <c r="AG46" s="148" t="s">
        <v>180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ht="20.399999999999999" outlineLevel="1" x14ac:dyDescent="0.25">
      <c r="A47" s="169">
        <v>14</v>
      </c>
      <c r="B47" s="170" t="s">
        <v>255</v>
      </c>
      <c r="C47" s="185" t="s">
        <v>256</v>
      </c>
      <c r="D47" s="171" t="s">
        <v>257</v>
      </c>
      <c r="E47" s="172">
        <v>40</v>
      </c>
      <c r="F47" s="173"/>
      <c r="G47" s="174">
        <f>ROUND(E47*F47,2)</f>
        <v>0</v>
      </c>
      <c r="H47" s="173"/>
      <c r="I47" s="174">
        <f>ROUND(E47*H47,2)</f>
        <v>0</v>
      </c>
      <c r="J47" s="173"/>
      <c r="K47" s="174">
        <f>ROUND(E47*J47,2)</f>
        <v>0</v>
      </c>
      <c r="L47" s="174">
        <v>21</v>
      </c>
      <c r="M47" s="174">
        <f>G47*(1+L47/100)</f>
        <v>0</v>
      </c>
      <c r="N47" s="172">
        <v>0</v>
      </c>
      <c r="O47" s="172">
        <f>ROUND(E47*N47,2)</f>
        <v>0</v>
      </c>
      <c r="P47" s="172">
        <v>0</v>
      </c>
      <c r="Q47" s="172">
        <f>ROUND(E47*P47,2)</f>
        <v>0</v>
      </c>
      <c r="R47" s="174" t="s">
        <v>252</v>
      </c>
      <c r="S47" s="174" t="s">
        <v>197</v>
      </c>
      <c r="T47" s="175" t="s">
        <v>198</v>
      </c>
      <c r="U47" s="158">
        <v>0</v>
      </c>
      <c r="V47" s="158">
        <f>ROUND(E47*U47,2)</f>
        <v>0</v>
      </c>
      <c r="W47" s="158"/>
      <c r="X47" s="158" t="s">
        <v>199</v>
      </c>
      <c r="Y47" s="158" t="s">
        <v>153</v>
      </c>
      <c r="Z47" s="148"/>
      <c r="AA47" s="148"/>
      <c r="AB47" s="148"/>
      <c r="AC47" s="148"/>
      <c r="AD47" s="148"/>
      <c r="AE47" s="148"/>
      <c r="AF47" s="148"/>
      <c r="AG47" s="148" t="s">
        <v>200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ht="21" outlineLevel="2" x14ac:dyDescent="0.25">
      <c r="A48" s="155"/>
      <c r="B48" s="156"/>
      <c r="C48" s="256" t="s">
        <v>258</v>
      </c>
      <c r="D48" s="257"/>
      <c r="E48" s="257"/>
      <c r="F48" s="257"/>
      <c r="G48" s="257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202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90" t="str">
        <f>C48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48" s="148"/>
      <c r="BC48" s="148"/>
      <c r="BD48" s="148"/>
      <c r="BE48" s="148"/>
      <c r="BF48" s="148"/>
      <c r="BG48" s="148"/>
      <c r="BH48" s="148"/>
    </row>
    <row r="49" spans="1:60" outlineLevel="2" x14ac:dyDescent="0.25">
      <c r="A49" s="155"/>
      <c r="B49" s="156"/>
      <c r="C49" s="186" t="s">
        <v>259</v>
      </c>
      <c r="D49" s="159"/>
      <c r="E49" s="160">
        <v>40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8"/>
      <c r="AA49" s="148"/>
      <c r="AB49" s="148"/>
      <c r="AC49" s="148"/>
      <c r="AD49" s="148"/>
      <c r="AE49" s="148"/>
      <c r="AF49" s="148"/>
      <c r="AG49" s="148" t="s">
        <v>180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5">
      <c r="A50" s="169">
        <v>15</v>
      </c>
      <c r="B50" s="170" t="s">
        <v>260</v>
      </c>
      <c r="C50" s="185" t="s">
        <v>261</v>
      </c>
      <c r="D50" s="171" t="s">
        <v>212</v>
      </c>
      <c r="E50" s="172">
        <v>10</v>
      </c>
      <c r="F50" s="173"/>
      <c r="G50" s="174">
        <f>ROUND(E50*F50,2)</f>
        <v>0</v>
      </c>
      <c r="H50" s="173"/>
      <c r="I50" s="174">
        <f>ROUND(E50*H50,2)</f>
        <v>0</v>
      </c>
      <c r="J50" s="173"/>
      <c r="K50" s="174">
        <f>ROUND(E50*J50,2)</f>
        <v>0</v>
      </c>
      <c r="L50" s="174">
        <v>21</v>
      </c>
      <c r="M50" s="174">
        <f>G50*(1+L50/100)</f>
        <v>0</v>
      </c>
      <c r="N50" s="172">
        <v>0</v>
      </c>
      <c r="O50" s="172">
        <f>ROUND(E50*N50,2)</f>
        <v>0</v>
      </c>
      <c r="P50" s="172">
        <v>0</v>
      </c>
      <c r="Q50" s="172">
        <f>ROUND(E50*P50,2)</f>
        <v>0</v>
      </c>
      <c r="R50" s="174" t="s">
        <v>252</v>
      </c>
      <c r="S50" s="174" t="s">
        <v>197</v>
      </c>
      <c r="T50" s="175" t="s">
        <v>198</v>
      </c>
      <c r="U50" s="158">
        <v>9.5200000000000007E-2</v>
      </c>
      <c r="V50" s="158">
        <f>ROUND(E50*U50,2)</f>
        <v>0.95</v>
      </c>
      <c r="W50" s="158"/>
      <c r="X50" s="158" t="s">
        <v>199</v>
      </c>
      <c r="Y50" s="158" t="s">
        <v>153</v>
      </c>
      <c r="Z50" s="148"/>
      <c r="AA50" s="148"/>
      <c r="AB50" s="148"/>
      <c r="AC50" s="148"/>
      <c r="AD50" s="148"/>
      <c r="AE50" s="148"/>
      <c r="AF50" s="148"/>
      <c r="AG50" s="148" t="s">
        <v>200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 x14ac:dyDescent="0.25">
      <c r="A51" s="155"/>
      <c r="B51" s="156"/>
      <c r="C51" s="256" t="s">
        <v>262</v>
      </c>
      <c r="D51" s="257"/>
      <c r="E51" s="257"/>
      <c r="F51" s="257"/>
      <c r="G51" s="257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202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90" t="str">
        <f>C51</f>
        <v>nebo lesní půdy, s vodorovným přemístěním na hromady v místě upotřebení nebo na dočasné či trvalé skládky se složením</v>
      </c>
      <c r="BB51" s="148"/>
      <c r="BC51" s="148"/>
      <c r="BD51" s="148"/>
      <c r="BE51" s="148"/>
      <c r="BF51" s="148"/>
      <c r="BG51" s="148"/>
      <c r="BH51" s="148"/>
    </row>
    <row r="52" spans="1:60" outlineLevel="2" x14ac:dyDescent="0.25">
      <c r="A52" s="155"/>
      <c r="B52" s="156"/>
      <c r="C52" s="186" t="s">
        <v>263</v>
      </c>
      <c r="D52" s="159"/>
      <c r="E52" s="160">
        <v>7.8</v>
      </c>
      <c r="F52" s="158"/>
      <c r="G52" s="158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8"/>
      <c r="AA52" s="148"/>
      <c r="AB52" s="148"/>
      <c r="AC52" s="148"/>
      <c r="AD52" s="148"/>
      <c r="AE52" s="148"/>
      <c r="AF52" s="148"/>
      <c r="AG52" s="148" t="s">
        <v>180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3" x14ac:dyDescent="0.25">
      <c r="A53" s="155"/>
      <c r="B53" s="156"/>
      <c r="C53" s="186" t="s">
        <v>264</v>
      </c>
      <c r="D53" s="159"/>
      <c r="E53" s="160">
        <v>2.2000000000000002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8"/>
      <c r="AA53" s="148"/>
      <c r="AB53" s="148"/>
      <c r="AC53" s="148"/>
      <c r="AD53" s="148"/>
      <c r="AE53" s="148"/>
      <c r="AF53" s="148"/>
      <c r="AG53" s="148" t="s">
        <v>180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5">
      <c r="A54" s="169">
        <v>16</v>
      </c>
      <c r="B54" s="170" t="s">
        <v>265</v>
      </c>
      <c r="C54" s="185" t="s">
        <v>266</v>
      </c>
      <c r="D54" s="171" t="s">
        <v>212</v>
      </c>
      <c r="E54" s="172">
        <v>71.474999999999994</v>
      </c>
      <c r="F54" s="173"/>
      <c r="G54" s="174">
        <f>ROUND(E54*F54,2)</f>
        <v>0</v>
      </c>
      <c r="H54" s="173"/>
      <c r="I54" s="174">
        <f>ROUND(E54*H54,2)</f>
        <v>0</v>
      </c>
      <c r="J54" s="173"/>
      <c r="K54" s="174">
        <f>ROUND(E54*J54,2)</f>
        <v>0</v>
      </c>
      <c r="L54" s="174">
        <v>21</v>
      </c>
      <c r="M54" s="174">
        <f>G54*(1+L54/100)</f>
        <v>0</v>
      </c>
      <c r="N54" s="172">
        <v>0</v>
      </c>
      <c r="O54" s="172">
        <f>ROUND(E54*N54,2)</f>
        <v>0</v>
      </c>
      <c r="P54" s="172">
        <v>0</v>
      </c>
      <c r="Q54" s="172">
        <f>ROUND(E54*P54,2)</f>
        <v>0</v>
      </c>
      <c r="R54" s="174" t="s">
        <v>252</v>
      </c>
      <c r="S54" s="174" t="s">
        <v>197</v>
      </c>
      <c r="T54" s="175" t="s">
        <v>198</v>
      </c>
      <c r="U54" s="158">
        <v>0.626</v>
      </c>
      <c r="V54" s="158">
        <f>ROUND(E54*U54,2)</f>
        <v>44.74</v>
      </c>
      <c r="W54" s="158"/>
      <c r="X54" s="158" t="s">
        <v>199</v>
      </c>
      <c r="Y54" s="158" t="s">
        <v>153</v>
      </c>
      <c r="Z54" s="148"/>
      <c r="AA54" s="148"/>
      <c r="AB54" s="148"/>
      <c r="AC54" s="148"/>
      <c r="AD54" s="148"/>
      <c r="AE54" s="148"/>
      <c r="AF54" s="148"/>
      <c r="AG54" s="148" t="s">
        <v>200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2" x14ac:dyDescent="0.25">
      <c r="A55" s="155"/>
      <c r="B55" s="156"/>
      <c r="C55" s="256" t="s">
        <v>267</v>
      </c>
      <c r="D55" s="257"/>
      <c r="E55" s="257"/>
      <c r="F55" s="257"/>
      <c r="G55" s="257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8"/>
      <c r="AA55" s="148"/>
      <c r="AB55" s="148"/>
      <c r="AC55" s="148"/>
      <c r="AD55" s="148"/>
      <c r="AE55" s="148"/>
      <c r="AF55" s="148"/>
      <c r="AG55" s="148" t="s">
        <v>202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2" x14ac:dyDescent="0.25">
      <c r="A56" s="155"/>
      <c r="B56" s="156"/>
      <c r="C56" s="186" t="s">
        <v>268</v>
      </c>
      <c r="D56" s="159"/>
      <c r="E56" s="160">
        <v>6.4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8"/>
      <c r="AA56" s="148"/>
      <c r="AB56" s="148"/>
      <c r="AC56" s="148"/>
      <c r="AD56" s="148"/>
      <c r="AE56" s="148"/>
      <c r="AF56" s="148"/>
      <c r="AG56" s="148" t="s">
        <v>180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3" x14ac:dyDescent="0.25">
      <c r="A57" s="155"/>
      <c r="B57" s="156"/>
      <c r="C57" s="186" t="s">
        <v>269</v>
      </c>
      <c r="D57" s="159"/>
      <c r="E57" s="160">
        <v>57.2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180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3" x14ac:dyDescent="0.25">
      <c r="A58" s="155"/>
      <c r="B58" s="156"/>
      <c r="C58" s="186" t="s">
        <v>270</v>
      </c>
      <c r="D58" s="159"/>
      <c r="E58" s="160">
        <v>7.88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8"/>
      <c r="AA58" s="148"/>
      <c r="AB58" s="148"/>
      <c r="AC58" s="148"/>
      <c r="AD58" s="148"/>
      <c r="AE58" s="148"/>
      <c r="AF58" s="148"/>
      <c r="AG58" s="148" t="s">
        <v>180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25">
      <c r="A59" s="169">
        <v>17</v>
      </c>
      <c r="B59" s="170" t="s">
        <v>271</v>
      </c>
      <c r="C59" s="185" t="s">
        <v>272</v>
      </c>
      <c r="D59" s="171" t="s">
        <v>212</v>
      </c>
      <c r="E59" s="172">
        <v>71.474999999999994</v>
      </c>
      <c r="F59" s="173"/>
      <c r="G59" s="174">
        <f>ROUND(E59*F59,2)</f>
        <v>0</v>
      </c>
      <c r="H59" s="173"/>
      <c r="I59" s="174">
        <f>ROUND(E59*H59,2)</f>
        <v>0</v>
      </c>
      <c r="J59" s="173"/>
      <c r="K59" s="174">
        <f>ROUND(E59*J59,2)</f>
        <v>0</v>
      </c>
      <c r="L59" s="174">
        <v>21</v>
      </c>
      <c r="M59" s="174">
        <f>G59*(1+L59/100)</f>
        <v>0</v>
      </c>
      <c r="N59" s="172">
        <v>0</v>
      </c>
      <c r="O59" s="172">
        <f>ROUND(E59*N59,2)</f>
        <v>0</v>
      </c>
      <c r="P59" s="172">
        <v>0</v>
      </c>
      <c r="Q59" s="172">
        <f>ROUND(E59*P59,2)</f>
        <v>0</v>
      </c>
      <c r="R59" s="174" t="s">
        <v>252</v>
      </c>
      <c r="S59" s="174" t="s">
        <v>197</v>
      </c>
      <c r="T59" s="175" t="s">
        <v>198</v>
      </c>
      <c r="U59" s="158">
        <v>8.1000000000000003E-2</v>
      </c>
      <c r="V59" s="158">
        <f>ROUND(E59*U59,2)</f>
        <v>5.79</v>
      </c>
      <c r="W59" s="158"/>
      <c r="X59" s="158" t="s">
        <v>199</v>
      </c>
      <c r="Y59" s="158" t="s">
        <v>153</v>
      </c>
      <c r="Z59" s="148"/>
      <c r="AA59" s="148"/>
      <c r="AB59" s="148"/>
      <c r="AC59" s="148"/>
      <c r="AD59" s="148"/>
      <c r="AE59" s="148"/>
      <c r="AF59" s="148"/>
      <c r="AG59" s="148" t="s">
        <v>200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2" x14ac:dyDescent="0.25">
      <c r="A60" s="155"/>
      <c r="B60" s="156"/>
      <c r="C60" s="256" t="s">
        <v>267</v>
      </c>
      <c r="D60" s="257"/>
      <c r="E60" s="257"/>
      <c r="F60" s="257"/>
      <c r="G60" s="257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202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2" x14ac:dyDescent="0.25">
      <c r="A61" s="155"/>
      <c r="B61" s="156"/>
      <c r="C61" s="186" t="s">
        <v>273</v>
      </c>
      <c r="D61" s="159"/>
      <c r="E61" s="160">
        <v>71.48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180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5">
      <c r="A62" s="169">
        <v>18</v>
      </c>
      <c r="B62" s="170" t="s">
        <v>274</v>
      </c>
      <c r="C62" s="185" t="s">
        <v>275</v>
      </c>
      <c r="D62" s="171" t="s">
        <v>212</v>
      </c>
      <c r="E62" s="172">
        <v>54</v>
      </c>
      <c r="F62" s="173"/>
      <c r="G62" s="174">
        <f>ROUND(E62*F62,2)</f>
        <v>0</v>
      </c>
      <c r="H62" s="173"/>
      <c r="I62" s="174">
        <f>ROUND(E62*H62,2)</f>
        <v>0</v>
      </c>
      <c r="J62" s="173"/>
      <c r="K62" s="174">
        <f>ROUND(E62*J62,2)</f>
        <v>0</v>
      </c>
      <c r="L62" s="174">
        <v>21</v>
      </c>
      <c r="M62" s="174">
        <f>G62*(1+L62/100)</f>
        <v>0</v>
      </c>
      <c r="N62" s="172">
        <v>0</v>
      </c>
      <c r="O62" s="172">
        <f>ROUND(E62*N62,2)</f>
        <v>0</v>
      </c>
      <c r="P62" s="172">
        <v>0</v>
      </c>
      <c r="Q62" s="172">
        <f>ROUND(E62*P62,2)</f>
        <v>0</v>
      </c>
      <c r="R62" s="174" t="s">
        <v>252</v>
      </c>
      <c r="S62" s="174" t="s">
        <v>197</v>
      </c>
      <c r="T62" s="175" t="s">
        <v>198</v>
      </c>
      <c r="U62" s="158">
        <v>1.0529999999999999</v>
      </c>
      <c r="V62" s="158">
        <f>ROUND(E62*U62,2)</f>
        <v>56.86</v>
      </c>
      <c r="W62" s="158"/>
      <c r="X62" s="158" t="s">
        <v>199</v>
      </c>
      <c r="Y62" s="158" t="s">
        <v>153</v>
      </c>
      <c r="Z62" s="148"/>
      <c r="AA62" s="148"/>
      <c r="AB62" s="148"/>
      <c r="AC62" s="148"/>
      <c r="AD62" s="148"/>
      <c r="AE62" s="148"/>
      <c r="AF62" s="148"/>
      <c r="AG62" s="148" t="s">
        <v>200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2" x14ac:dyDescent="0.25">
      <c r="A63" s="155"/>
      <c r="B63" s="156"/>
      <c r="C63" s="256" t="s">
        <v>276</v>
      </c>
      <c r="D63" s="257"/>
      <c r="E63" s="257"/>
      <c r="F63" s="257"/>
      <c r="G63" s="257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202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2" x14ac:dyDescent="0.25">
      <c r="A64" s="155"/>
      <c r="B64" s="156"/>
      <c r="C64" s="186" t="s">
        <v>277</v>
      </c>
      <c r="D64" s="159"/>
      <c r="E64" s="160">
        <v>54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8"/>
      <c r="AA64" s="148"/>
      <c r="AB64" s="148"/>
      <c r="AC64" s="148"/>
      <c r="AD64" s="148"/>
      <c r="AE64" s="148"/>
      <c r="AF64" s="148"/>
      <c r="AG64" s="148" t="s">
        <v>180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 x14ac:dyDescent="0.25">
      <c r="A65" s="169">
        <v>19</v>
      </c>
      <c r="B65" s="170" t="s">
        <v>278</v>
      </c>
      <c r="C65" s="185" t="s">
        <v>279</v>
      </c>
      <c r="D65" s="171" t="s">
        <v>212</v>
      </c>
      <c r="E65" s="172">
        <v>30.736000000000001</v>
      </c>
      <c r="F65" s="173"/>
      <c r="G65" s="174">
        <f>ROUND(E65*F65,2)</f>
        <v>0</v>
      </c>
      <c r="H65" s="173"/>
      <c r="I65" s="174">
        <f>ROUND(E65*H65,2)</f>
        <v>0</v>
      </c>
      <c r="J65" s="173"/>
      <c r="K65" s="174">
        <f>ROUND(E65*J65,2)</f>
        <v>0</v>
      </c>
      <c r="L65" s="174">
        <v>21</v>
      </c>
      <c r="M65" s="174">
        <f>G65*(1+L65/100)</f>
        <v>0</v>
      </c>
      <c r="N65" s="172">
        <v>0</v>
      </c>
      <c r="O65" s="172">
        <f>ROUND(E65*N65,2)</f>
        <v>0</v>
      </c>
      <c r="P65" s="172">
        <v>0</v>
      </c>
      <c r="Q65" s="172">
        <f>ROUND(E65*P65,2)</f>
        <v>0</v>
      </c>
      <c r="R65" s="174" t="s">
        <v>252</v>
      </c>
      <c r="S65" s="174" t="s">
        <v>197</v>
      </c>
      <c r="T65" s="175" t="s">
        <v>198</v>
      </c>
      <c r="U65" s="158">
        <v>18.216000000000001</v>
      </c>
      <c r="V65" s="158">
        <f>ROUND(E65*U65,2)</f>
        <v>559.89</v>
      </c>
      <c r="W65" s="158"/>
      <c r="X65" s="158" t="s">
        <v>199</v>
      </c>
      <c r="Y65" s="158" t="s">
        <v>153</v>
      </c>
      <c r="Z65" s="148"/>
      <c r="AA65" s="148"/>
      <c r="AB65" s="148"/>
      <c r="AC65" s="148"/>
      <c r="AD65" s="148"/>
      <c r="AE65" s="148"/>
      <c r="AF65" s="148"/>
      <c r="AG65" s="148" t="s">
        <v>200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2" x14ac:dyDescent="0.25">
      <c r="A66" s="155"/>
      <c r="B66" s="156"/>
      <c r="C66" s="256" t="s">
        <v>280</v>
      </c>
      <c r="D66" s="257"/>
      <c r="E66" s="257"/>
      <c r="F66" s="257"/>
      <c r="G66" s="257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202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2" x14ac:dyDescent="0.25">
      <c r="A67" s="155"/>
      <c r="B67" s="156"/>
      <c r="C67" s="186" t="s">
        <v>281</v>
      </c>
      <c r="D67" s="159"/>
      <c r="E67" s="160">
        <v>15.28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8"/>
      <c r="AA67" s="148"/>
      <c r="AB67" s="148"/>
      <c r="AC67" s="148"/>
      <c r="AD67" s="148"/>
      <c r="AE67" s="148"/>
      <c r="AF67" s="148"/>
      <c r="AG67" s="148" t="s">
        <v>180</v>
      </c>
      <c r="AH67" s="148">
        <v>0</v>
      </c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3" x14ac:dyDescent="0.25">
      <c r="A68" s="155"/>
      <c r="B68" s="156"/>
      <c r="C68" s="186" t="s">
        <v>282</v>
      </c>
      <c r="D68" s="159"/>
      <c r="E68" s="160">
        <v>7.68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8"/>
      <c r="AA68" s="148"/>
      <c r="AB68" s="148"/>
      <c r="AC68" s="148"/>
      <c r="AD68" s="148"/>
      <c r="AE68" s="148"/>
      <c r="AF68" s="148"/>
      <c r="AG68" s="148" t="s">
        <v>180</v>
      </c>
      <c r="AH68" s="148">
        <v>0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3" x14ac:dyDescent="0.25">
      <c r="A69" s="155"/>
      <c r="B69" s="156"/>
      <c r="C69" s="186" t="s">
        <v>283</v>
      </c>
      <c r="D69" s="159"/>
      <c r="E69" s="160">
        <v>7.78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180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 x14ac:dyDescent="0.25">
      <c r="A70" s="169">
        <v>20</v>
      </c>
      <c r="B70" s="170" t="s">
        <v>284</v>
      </c>
      <c r="C70" s="185" t="s">
        <v>285</v>
      </c>
      <c r="D70" s="171" t="s">
        <v>212</v>
      </c>
      <c r="E70" s="172">
        <v>163.42080000000001</v>
      </c>
      <c r="F70" s="173"/>
      <c r="G70" s="174">
        <f>ROUND(E70*F70,2)</f>
        <v>0</v>
      </c>
      <c r="H70" s="173"/>
      <c r="I70" s="174">
        <f>ROUND(E70*H70,2)</f>
        <v>0</v>
      </c>
      <c r="J70" s="173"/>
      <c r="K70" s="174">
        <f>ROUND(E70*J70,2)</f>
        <v>0</v>
      </c>
      <c r="L70" s="174">
        <v>21</v>
      </c>
      <c r="M70" s="174">
        <f>G70*(1+L70/100)</f>
        <v>0</v>
      </c>
      <c r="N70" s="172">
        <v>0</v>
      </c>
      <c r="O70" s="172">
        <f>ROUND(E70*N70,2)</f>
        <v>0</v>
      </c>
      <c r="P70" s="172">
        <v>0</v>
      </c>
      <c r="Q70" s="172">
        <f>ROUND(E70*P70,2)</f>
        <v>0</v>
      </c>
      <c r="R70" s="174" t="s">
        <v>252</v>
      </c>
      <c r="S70" s="174" t="s">
        <v>197</v>
      </c>
      <c r="T70" s="175" t="s">
        <v>198</v>
      </c>
      <c r="U70" s="158">
        <v>0.31</v>
      </c>
      <c r="V70" s="158">
        <f>ROUND(E70*U70,2)</f>
        <v>50.66</v>
      </c>
      <c r="W70" s="158"/>
      <c r="X70" s="158" t="s">
        <v>199</v>
      </c>
      <c r="Y70" s="158" t="s">
        <v>153</v>
      </c>
      <c r="Z70" s="148"/>
      <c r="AA70" s="148"/>
      <c r="AB70" s="148"/>
      <c r="AC70" s="148"/>
      <c r="AD70" s="148"/>
      <c r="AE70" s="148"/>
      <c r="AF70" s="148"/>
      <c r="AG70" s="148" t="s">
        <v>200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t="21" outlineLevel="2" x14ac:dyDescent="0.25">
      <c r="A71" s="155"/>
      <c r="B71" s="156"/>
      <c r="C71" s="256" t="s">
        <v>286</v>
      </c>
      <c r="D71" s="257"/>
      <c r="E71" s="257"/>
      <c r="F71" s="257"/>
      <c r="G71" s="257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202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90" t="str">
        <f>C71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71" s="148"/>
      <c r="BC71" s="148"/>
      <c r="BD71" s="148"/>
      <c r="BE71" s="148"/>
      <c r="BF71" s="148"/>
      <c r="BG71" s="148"/>
      <c r="BH71" s="148"/>
    </row>
    <row r="72" spans="1:60" outlineLevel="2" x14ac:dyDescent="0.25">
      <c r="A72" s="155"/>
      <c r="B72" s="156"/>
      <c r="C72" s="186" t="s">
        <v>287</v>
      </c>
      <c r="D72" s="159"/>
      <c r="E72" s="160">
        <v>30.01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8"/>
      <c r="AA72" s="148"/>
      <c r="AB72" s="148"/>
      <c r="AC72" s="148"/>
      <c r="AD72" s="148"/>
      <c r="AE72" s="148"/>
      <c r="AF72" s="148"/>
      <c r="AG72" s="148" t="s">
        <v>180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3" x14ac:dyDescent="0.25">
      <c r="A73" s="155"/>
      <c r="B73" s="156"/>
      <c r="C73" s="186" t="s">
        <v>288</v>
      </c>
      <c r="D73" s="159"/>
      <c r="E73" s="160">
        <v>40.659999999999997</v>
      </c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8"/>
      <c r="AA73" s="148"/>
      <c r="AB73" s="148"/>
      <c r="AC73" s="148"/>
      <c r="AD73" s="148"/>
      <c r="AE73" s="148"/>
      <c r="AF73" s="148"/>
      <c r="AG73" s="148" t="s">
        <v>180</v>
      </c>
      <c r="AH73" s="148">
        <v>0</v>
      </c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3" x14ac:dyDescent="0.25">
      <c r="A74" s="155"/>
      <c r="B74" s="156"/>
      <c r="C74" s="186" t="s">
        <v>289</v>
      </c>
      <c r="D74" s="159"/>
      <c r="E74" s="160">
        <v>19.46</v>
      </c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180</v>
      </c>
      <c r="AH74" s="148">
        <v>0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3" x14ac:dyDescent="0.25">
      <c r="A75" s="155"/>
      <c r="B75" s="156"/>
      <c r="C75" s="186" t="s">
        <v>290</v>
      </c>
      <c r="D75" s="159"/>
      <c r="E75" s="160">
        <v>25.49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8"/>
      <c r="AA75" s="148"/>
      <c r="AB75" s="148"/>
      <c r="AC75" s="148"/>
      <c r="AD75" s="148"/>
      <c r="AE75" s="148"/>
      <c r="AF75" s="148"/>
      <c r="AG75" s="148" t="s">
        <v>180</v>
      </c>
      <c r="AH75" s="148">
        <v>0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3" x14ac:dyDescent="0.25">
      <c r="A76" s="155"/>
      <c r="B76" s="156"/>
      <c r="C76" s="186" t="s">
        <v>291</v>
      </c>
      <c r="D76" s="159"/>
      <c r="E76" s="160">
        <v>47.81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8"/>
      <c r="AA76" s="148"/>
      <c r="AB76" s="148"/>
      <c r="AC76" s="148"/>
      <c r="AD76" s="148"/>
      <c r="AE76" s="148"/>
      <c r="AF76" s="148"/>
      <c r="AG76" s="148" t="s">
        <v>180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25">
      <c r="A77" s="169">
        <v>21</v>
      </c>
      <c r="B77" s="170" t="s">
        <v>292</v>
      </c>
      <c r="C77" s="185" t="s">
        <v>293</v>
      </c>
      <c r="D77" s="171" t="s">
        <v>212</v>
      </c>
      <c r="E77" s="172">
        <v>163.42080000000001</v>
      </c>
      <c r="F77" s="173"/>
      <c r="G77" s="174">
        <f>ROUND(E77*F77,2)</f>
        <v>0</v>
      </c>
      <c r="H77" s="173"/>
      <c r="I77" s="174">
        <f>ROUND(E77*H77,2)</f>
        <v>0</v>
      </c>
      <c r="J77" s="173"/>
      <c r="K77" s="174">
        <f>ROUND(E77*J77,2)</f>
        <v>0</v>
      </c>
      <c r="L77" s="174">
        <v>21</v>
      </c>
      <c r="M77" s="174">
        <f>G77*(1+L77/100)</f>
        <v>0</v>
      </c>
      <c r="N77" s="172">
        <v>0</v>
      </c>
      <c r="O77" s="172">
        <f>ROUND(E77*N77,2)</f>
        <v>0</v>
      </c>
      <c r="P77" s="172">
        <v>0</v>
      </c>
      <c r="Q77" s="172">
        <f>ROUND(E77*P77,2)</f>
        <v>0</v>
      </c>
      <c r="R77" s="174" t="s">
        <v>252</v>
      </c>
      <c r="S77" s="174" t="s">
        <v>197</v>
      </c>
      <c r="T77" s="175" t="s">
        <v>198</v>
      </c>
      <c r="U77" s="158">
        <v>0.1024</v>
      </c>
      <c r="V77" s="158">
        <f>ROUND(E77*U77,2)</f>
        <v>16.73</v>
      </c>
      <c r="W77" s="158"/>
      <c r="X77" s="158" t="s">
        <v>199</v>
      </c>
      <c r="Y77" s="158" t="s">
        <v>153</v>
      </c>
      <c r="Z77" s="148"/>
      <c r="AA77" s="148"/>
      <c r="AB77" s="148"/>
      <c r="AC77" s="148"/>
      <c r="AD77" s="148"/>
      <c r="AE77" s="148"/>
      <c r="AF77" s="148"/>
      <c r="AG77" s="148" t="s">
        <v>200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ht="21" outlineLevel="2" x14ac:dyDescent="0.25">
      <c r="A78" s="155"/>
      <c r="B78" s="156"/>
      <c r="C78" s="256" t="s">
        <v>286</v>
      </c>
      <c r="D78" s="257"/>
      <c r="E78" s="257"/>
      <c r="F78" s="257"/>
      <c r="G78" s="257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8"/>
      <c r="AA78" s="148"/>
      <c r="AB78" s="148"/>
      <c r="AC78" s="148"/>
      <c r="AD78" s="148"/>
      <c r="AE78" s="148"/>
      <c r="AF78" s="148"/>
      <c r="AG78" s="148" t="s">
        <v>202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90" t="str">
        <f>C78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78" s="148"/>
      <c r="BC78" s="148"/>
      <c r="BD78" s="148"/>
      <c r="BE78" s="148"/>
      <c r="BF78" s="148"/>
      <c r="BG78" s="148"/>
      <c r="BH78" s="148"/>
    </row>
    <row r="79" spans="1:60" outlineLevel="2" x14ac:dyDescent="0.25">
      <c r="A79" s="155"/>
      <c r="B79" s="156"/>
      <c r="C79" s="186" t="s">
        <v>294</v>
      </c>
      <c r="D79" s="159"/>
      <c r="E79" s="160">
        <v>163.41999999999999</v>
      </c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180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1" x14ac:dyDescent="0.25">
      <c r="A80" s="169">
        <v>22</v>
      </c>
      <c r="B80" s="170" t="s">
        <v>295</v>
      </c>
      <c r="C80" s="185" t="s">
        <v>296</v>
      </c>
      <c r="D80" s="171" t="s">
        <v>212</v>
      </c>
      <c r="E80" s="172">
        <v>108.9472</v>
      </c>
      <c r="F80" s="173"/>
      <c r="G80" s="174">
        <f>ROUND(E80*F80,2)</f>
        <v>0</v>
      </c>
      <c r="H80" s="173"/>
      <c r="I80" s="174">
        <f>ROUND(E80*H80,2)</f>
        <v>0</v>
      </c>
      <c r="J80" s="173"/>
      <c r="K80" s="174">
        <f>ROUND(E80*J80,2)</f>
        <v>0</v>
      </c>
      <c r="L80" s="174">
        <v>21</v>
      </c>
      <c r="M80" s="174">
        <f>G80*(1+L80/100)</f>
        <v>0</v>
      </c>
      <c r="N80" s="172">
        <v>0</v>
      </c>
      <c r="O80" s="172">
        <f>ROUND(E80*N80,2)</f>
        <v>0</v>
      </c>
      <c r="P80" s="172">
        <v>0</v>
      </c>
      <c r="Q80" s="172">
        <f>ROUND(E80*P80,2)</f>
        <v>0</v>
      </c>
      <c r="R80" s="174" t="s">
        <v>252</v>
      </c>
      <c r="S80" s="174" t="s">
        <v>197</v>
      </c>
      <c r="T80" s="175" t="s">
        <v>198</v>
      </c>
      <c r="U80" s="158">
        <v>0.28000000000000003</v>
      </c>
      <c r="V80" s="158">
        <f>ROUND(E80*U80,2)</f>
        <v>30.51</v>
      </c>
      <c r="W80" s="158"/>
      <c r="X80" s="158" t="s">
        <v>199</v>
      </c>
      <c r="Y80" s="158" t="s">
        <v>153</v>
      </c>
      <c r="Z80" s="148"/>
      <c r="AA80" s="148"/>
      <c r="AB80" s="148"/>
      <c r="AC80" s="148"/>
      <c r="AD80" s="148"/>
      <c r="AE80" s="148"/>
      <c r="AF80" s="148"/>
      <c r="AG80" s="148" t="s">
        <v>200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21" outlineLevel="2" x14ac:dyDescent="0.25">
      <c r="A81" s="155"/>
      <c r="B81" s="156"/>
      <c r="C81" s="256" t="s">
        <v>286</v>
      </c>
      <c r="D81" s="257"/>
      <c r="E81" s="257"/>
      <c r="F81" s="257"/>
      <c r="G81" s="257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8"/>
      <c r="AA81" s="148"/>
      <c r="AB81" s="148"/>
      <c r="AC81" s="148"/>
      <c r="AD81" s="148"/>
      <c r="AE81" s="148"/>
      <c r="AF81" s="148"/>
      <c r="AG81" s="148" t="s">
        <v>202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90" t="str">
        <f>C81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81" s="148"/>
      <c r="BC81" s="148"/>
      <c r="BD81" s="148"/>
      <c r="BE81" s="148"/>
      <c r="BF81" s="148"/>
      <c r="BG81" s="148"/>
      <c r="BH81" s="148"/>
    </row>
    <row r="82" spans="1:60" outlineLevel="2" x14ac:dyDescent="0.25">
      <c r="A82" s="155"/>
      <c r="B82" s="156"/>
      <c r="C82" s="186" t="s">
        <v>297</v>
      </c>
      <c r="D82" s="159"/>
      <c r="E82" s="160">
        <v>108.95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180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 x14ac:dyDescent="0.25">
      <c r="A83" s="169">
        <v>23</v>
      </c>
      <c r="B83" s="170" t="s">
        <v>298</v>
      </c>
      <c r="C83" s="185" t="s">
        <v>299</v>
      </c>
      <c r="D83" s="171" t="s">
        <v>212</v>
      </c>
      <c r="E83" s="172">
        <v>1.62</v>
      </c>
      <c r="F83" s="173"/>
      <c r="G83" s="174">
        <f>ROUND(E83*F83,2)</f>
        <v>0</v>
      </c>
      <c r="H83" s="173"/>
      <c r="I83" s="174">
        <f>ROUND(E83*H83,2)</f>
        <v>0</v>
      </c>
      <c r="J83" s="173"/>
      <c r="K83" s="174">
        <f>ROUND(E83*J83,2)</f>
        <v>0</v>
      </c>
      <c r="L83" s="174">
        <v>21</v>
      </c>
      <c r="M83" s="174">
        <f>G83*(1+L83/100)</f>
        <v>0</v>
      </c>
      <c r="N83" s="172">
        <v>0</v>
      </c>
      <c r="O83" s="172">
        <f>ROUND(E83*N83,2)</f>
        <v>0</v>
      </c>
      <c r="P83" s="172">
        <v>0</v>
      </c>
      <c r="Q83" s="172">
        <f>ROUND(E83*P83,2)</f>
        <v>0</v>
      </c>
      <c r="R83" s="174" t="s">
        <v>252</v>
      </c>
      <c r="S83" s="174" t="s">
        <v>197</v>
      </c>
      <c r="T83" s="175" t="s">
        <v>198</v>
      </c>
      <c r="U83" s="158">
        <v>3.5329999999999999</v>
      </c>
      <c r="V83" s="158">
        <f>ROUND(E83*U83,2)</f>
        <v>5.72</v>
      </c>
      <c r="W83" s="158"/>
      <c r="X83" s="158" t="s">
        <v>199</v>
      </c>
      <c r="Y83" s="158" t="s">
        <v>153</v>
      </c>
      <c r="Z83" s="148"/>
      <c r="AA83" s="148"/>
      <c r="AB83" s="148"/>
      <c r="AC83" s="148"/>
      <c r="AD83" s="148"/>
      <c r="AE83" s="148"/>
      <c r="AF83" s="148"/>
      <c r="AG83" s="148" t="s">
        <v>200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2" x14ac:dyDescent="0.25">
      <c r="A84" s="155"/>
      <c r="B84" s="156"/>
      <c r="C84" s="256" t="s">
        <v>300</v>
      </c>
      <c r="D84" s="257"/>
      <c r="E84" s="257"/>
      <c r="F84" s="257"/>
      <c r="G84" s="257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202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2" x14ac:dyDescent="0.25">
      <c r="A85" s="155"/>
      <c r="B85" s="156"/>
      <c r="C85" s="186" t="s">
        <v>301</v>
      </c>
      <c r="D85" s="159"/>
      <c r="E85" s="160">
        <v>1.62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8"/>
      <c r="AA85" s="148"/>
      <c r="AB85" s="148"/>
      <c r="AC85" s="148"/>
      <c r="AD85" s="148"/>
      <c r="AE85" s="148"/>
      <c r="AF85" s="148"/>
      <c r="AG85" s="148" t="s">
        <v>180</v>
      </c>
      <c r="AH85" s="148">
        <v>0</v>
      </c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 x14ac:dyDescent="0.25">
      <c r="A86" s="169">
        <v>24</v>
      </c>
      <c r="B86" s="170" t="s">
        <v>302</v>
      </c>
      <c r="C86" s="185" t="s">
        <v>303</v>
      </c>
      <c r="D86" s="171" t="s">
        <v>212</v>
      </c>
      <c r="E86" s="172">
        <v>12.708</v>
      </c>
      <c r="F86" s="173"/>
      <c r="G86" s="174">
        <f>ROUND(E86*F86,2)</f>
        <v>0</v>
      </c>
      <c r="H86" s="173"/>
      <c r="I86" s="174">
        <f>ROUND(E86*H86,2)</f>
        <v>0</v>
      </c>
      <c r="J86" s="173"/>
      <c r="K86" s="174">
        <f>ROUND(E86*J86,2)</f>
        <v>0</v>
      </c>
      <c r="L86" s="174">
        <v>21</v>
      </c>
      <c r="M86" s="174">
        <f>G86*(1+L86/100)</f>
        <v>0</v>
      </c>
      <c r="N86" s="172">
        <v>0</v>
      </c>
      <c r="O86" s="172">
        <f>ROUND(E86*N86,2)</f>
        <v>0</v>
      </c>
      <c r="P86" s="172">
        <v>0</v>
      </c>
      <c r="Q86" s="172">
        <f>ROUND(E86*P86,2)</f>
        <v>0</v>
      </c>
      <c r="R86" s="174" t="s">
        <v>252</v>
      </c>
      <c r="S86" s="174" t="s">
        <v>197</v>
      </c>
      <c r="T86" s="175" t="s">
        <v>198</v>
      </c>
      <c r="U86" s="158">
        <v>4.6550000000000002</v>
      </c>
      <c r="V86" s="158">
        <f>ROUND(E86*U86,2)</f>
        <v>59.16</v>
      </c>
      <c r="W86" s="158"/>
      <c r="X86" s="158" t="s">
        <v>199</v>
      </c>
      <c r="Y86" s="158" t="s">
        <v>153</v>
      </c>
      <c r="Z86" s="148"/>
      <c r="AA86" s="148"/>
      <c r="AB86" s="148"/>
      <c r="AC86" s="148"/>
      <c r="AD86" s="148"/>
      <c r="AE86" s="148"/>
      <c r="AF86" s="148"/>
      <c r="AG86" s="148" t="s">
        <v>200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2" x14ac:dyDescent="0.25">
      <c r="A87" s="155"/>
      <c r="B87" s="156"/>
      <c r="C87" s="256" t="s">
        <v>300</v>
      </c>
      <c r="D87" s="257"/>
      <c r="E87" s="257"/>
      <c r="F87" s="257"/>
      <c r="G87" s="257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202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2" x14ac:dyDescent="0.25">
      <c r="A88" s="155"/>
      <c r="B88" s="156"/>
      <c r="C88" s="186" t="s">
        <v>304</v>
      </c>
      <c r="D88" s="159"/>
      <c r="E88" s="160">
        <v>5.04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8"/>
      <c r="AA88" s="148"/>
      <c r="AB88" s="148"/>
      <c r="AC88" s="148"/>
      <c r="AD88" s="148"/>
      <c r="AE88" s="148"/>
      <c r="AF88" s="148"/>
      <c r="AG88" s="148" t="s">
        <v>180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3" x14ac:dyDescent="0.25">
      <c r="A89" s="155"/>
      <c r="B89" s="156"/>
      <c r="C89" s="186" t="s">
        <v>305</v>
      </c>
      <c r="D89" s="159"/>
      <c r="E89" s="160">
        <v>7.67</v>
      </c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8"/>
      <c r="AA89" s="148"/>
      <c r="AB89" s="148"/>
      <c r="AC89" s="148"/>
      <c r="AD89" s="148"/>
      <c r="AE89" s="148"/>
      <c r="AF89" s="148"/>
      <c r="AG89" s="148" t="s">
        <v>180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1" x14ac:dyDescent="0.25">
      <c r="A90" s="169">
        <v>25</v>
      </c>
      <c r="B90" s="170" t="s">
        <v>306</v>
      </c>
      <c r="C90" s="185" t="s">
        <v>307</v>
      </c>
      <c r="D90" s="171" t="s">
        <v>212</v>
      </c>
      <c r="E90" s="172">
        <v>234.89580000000001</v>
      </c>
      <c r="F90" s="173"/>
      <c r="G90" s="174">
        <f>ROUND(E90*F90,2)</f>
        <v>0</v>
      </c>
      <c r="H90" s="173"/>
      <c r="I90" s="174">
        <f>ROUND(E90*H90,2)</f>
        <v>0</v>
      </c>
      <c r="J90" s="173"/>
      <c r="K90" s="174">
        <f>ROUND(E90*J90,2)</f>
        <v>0</v>
      </c>
      <c r="L90" s="174">
        <v>21</v>
      </c>
      <c r="M90" s="174">
        <f>G90*(1+L90/100)</f>
        <v>0</v>
      </c>
      <c r="N90" s="172">
        <v>0</v>
      </c>
      <c r="O90" s="172">
        <f>ROUND(E90*N90,2)</f>
        <v>0</v>
      </c>
      <c r="P90" s="172">
        <v>0</v>
      </c>
      <c r="Q90" s="172">
        <f>ROUND(E90*P90,2)</f>
        <v>0</v>
      </c>
      <c r="R90" s="174" t="s">
        <v>252</v>
      </c>
      <c r="S90" s="174" t="s">
        <v>197</v>
      </c>
      <c r="T90" s="175" t="s">
        <v>198</v>
      </c>
      <c r="U90" s="158">
        <v>0.51900000000000002</v>
      </c>
      <c r="V90" s="158">
        <f>ROUND(E90*U90,2)</f>
        <v>121.91</v>
      </c>
      <c r="W90" s="158"/>
      <c r="X90" s="158" t="s">
        <v>199</v>
      </c>
      <c r="Y90" s="158" t="s">
        <v>153</v>
      </c>
      <c r="Z90" s="148"/>
      <c r="AA90" s="148"/>
      <c r="AB90" s="148"/>
      <c r="AC90" s="148"/>
      <c r="AD90" s="148"/>
      <c r="AE90" s="148"/>
      <c r="AF90" s="148"/>
      <c r="AG90" s="148" t="s">
        <v>200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2" x14ac:dyDescent="0.25">
      <c r="A91" s="155"/>
      <c r="B91" s="156"/>
      <c r="C91" s="256" t="s">
        <v>308</v>
      </c>
      <c r="D91" s="257"/>
      <c r="E91" s="257"/>
      <c r="F91" s="257"/>
      <c r="G91" s="257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202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90" t="str">
        <f>C91</f>
        <v>bez naložení do dopravní nádoby, ale s vyprázdněním dopravní nádoby na hromadu nebo na dopravní prostředek,</v>
      </c>
      <c r="BB91" s="148"/>
      <c r="BC91" s="148"/>
      <c r="BD91" s="148"/>
      <c r="BE91" s="148"/>
      <c r="BF91" s="148"/>
      <c r="BG91" s="148"/>
      <c r="BH91" s="148"/>
    </row>
    <row r="92" spans="1:60" outlineLevel="2" x14ac:dyDescent="0.25">
      <c r="A92" s="155"/>
      <c r="B92" s="156"/>
      <c r="C92" s="186" t="s">
        <v>309</v>
      </c>
      <c r="D92" s="159"/>
      <c r="E92" s="160">
        <v>234.9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180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1" x14ac:dyDescent="0.25">
      <c r="A93" s="169">
        <v>26</v>
      </c>
      <c r="B93" s="170" t="s">
        <v>310</v>
      </c>
      <c r="C93" s="185" t="s">
        <v>311</v>
      </c>
      <c r="D93" s="171" t="s">
        <v>212</v>
      </c>
      <c r="E93" s="172">
        <v>139.6832</v>
      </c>
      <c r="F93" s="173"/>
      <c r="G93" s="174">
        <f>ROUND(E93*F93,2)</f>
        <v>0</v>
      </c>
      <c r="H93" s="173"/>
      <c r="I93" s="174">
        <f>ROUND(E93*H93,2)</f>
        <v>0</v>
      </c>
      <c r="J93" s="173"/>
      <c r="K93" s="174">
        <f>ROUND(E93*J93,2)</f>
        <v>0</v>
      </c>
      <c r="L93" s="174">
        <v>21</v>
      </c>
      <c r="M93" s="174">
        <f>G93*(1+L93/100)</f>
        <v>0</v>
      </c>
      <c r="N93" s="172">
        <v>0</v>
      </c>
      <c r="O93" s="172">
        <f>ROUND(E93*N93,2)</f>
        <v>0</v>
      </c>
      <c r="P93" s="172">
        <v>0</v>
      </c>
      <c r="Q93" s="172">
        <f>ROUND(E93*P93,2)</f>
        <v>0</v>
      </c>
      <c r="R93" s="174" t="s">
        <v>252</v>
      </c>
      <c r="S93" s="174" t="s">
        <v>197</v>
      </c>
      <c r="T93" s="175" t="s">
        <v>198</v>
      </c>
      <c r="U93" s="158">
        <v>0.72899999999999998</v>
      </c>
      <c r="V93" s="158">
        <f>ROUND(E93*U93,2)</f>
        <v>101.83</v>
      </c>
      <c r="W93" s="158"/>
      <c r="X93" s="158" t="s">
        <v>199</v>
      </c>
      <c r="Y93" s="158" t="s">
        <v>153</v>
      </c>
      <c r="Z93" s="148"/>
      <c r="AA93" s="148"/>
      <c r="AB93" s="148"/>
      <c r="AC93" s="148"/>
      <c r="AD93" s="148"/>
      <c r="AE93" s="148"/>
      <c r="AF93" s="148"/>
      <c r="AG93" s="148" t="s">
        <v>200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2" x14ac:dyDescent="0.25">
      <c r="A94" s="155"/>
      <c r="B94" s="156"/>
      <c r="C94" s="256" t="s">
        <v>308</v>
      </c>
      <c r="D94" s="257"/>
      <c r="E94" s="257"/>
      <c r="F94" s="257"/>
      <c r="G94" s="257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8"/>
      <c r="AA94" s="148"/>
      <c r="AB94" s="148"/>
      <c r="AC94" s="148"/>
      <c r="AD94" s="148"/>
      <c r="AE94" s="148"/>
      <c r="AF94" s="148"/>
      <c r="AG94" s="148" t="s">
        <v>202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90" t="str">
        <f>C94</f>
        <v>bez naložení do dopravní nádoby, ale s vyprázdněním dopravní nádoby na hromadu nebo na dopravní prostředek,</v>
      </c>
      <c r="BB94" s="148"/>
      <c r="BC94" s="148"/>
      <c r="BD94" s="148"/>
      <c r="BE94" s="148"/>
      <c r="BF94" s="148"/>
      <c r="BG94" s="148"/>
      <c r="BH94" s="148"/>
    </row>
    <row r="95" spans="1:60" outlineLevel="2" x14ac:dyDescent="0.25">
      <c r="A95" s="155"/>
      <c r="B95" s="156"/>
      <c r="C95" s="186" t="s">
        <v>312</v>
      </c>
      <c r="D95" s="159"/>
      <c r="E95" s="160">
        <v>139.68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8"/>
      <c r="AA95" s="148"/>
      <c r="AB95" s="148"/>
      <c r="AC95" s="148"/>
      <c r="AD95" s="148"/>
      <c r="AE95" s="148"/>
      <c r="AF95" s="148"/>
      <c r="AG95" s="148" t="s">
        <v>180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 x14ac:dyDescent="0.25">
      <c r="A96" s="169">
        <v>27</v>
      </c>
      <c r="B96" s="170" t="s">
        <v>313</v>
      </c>
      <c r="C96" s="185" t="s">
        <v>314</v>
      </c>
      <c r="D96" s="171" t="s">
        <v>212</v>
      </c>
      <c r="E96" s="172">
        <v>12.708</v>
      </c>
      <c r="F96" s="173"/>
      <c r="G96" s="174">
        <f>ROUND(E96*F96,2)</f>
        <v>0</v>
      </c>
      <c r="H96" s="173"/>
      <c r="I96" s="174">
        <f>ROUND(E96*H96,2)</f>
        <v>0</v>
      </c>
      <c r="J96" s="173"/>
      <c r="K96" s="174">
        <f>ROUND(E96*J96,2)</f>
        <v>0</v>
      </c>
      <c r="L96" s="174">
        <v>21</v>
      </c>
      <c r="M96" s="174">
        <f>G96*(1+L96/100)</f>
        <v>0</v>
      </c>
      <c r="N96" s="172">
        <v>0</v>
      </c>
      <c r="O96" s="172">
        <f>ROUND(E96*N96,2)</f>
        <v>0</v>
      </c>
      <c r="P96" s="172">
        <v>0</v>
      </c>
      <c r="Q96" s="172">
        <f>ROUND(E96*P96,2)</f>
        <v>0</v>
      </c>
      <c r="R96" s="174" t="s">
        <v>252</v>
      </c>
      <c r="S96" s="174" t="s">
        <v>197</v>
      </c>
      <c r="T96" s="175" t="s">
        <v>198</v>
      </c>
      <c r="U96" s="158">
        <v>3.81</v>
      </c>
      <c r="V96" s="158">
        <f>ROUND(E96*U96,2)</f>
        <v>48.42</v>
      </c>
      <c r="W96" s="158"/>
      <c r="X96" s="158" t="s">
        <v>199</v>
      </c>
      <c r="Y96" s="158" t="s">
        <v>153</v>
      </c>
      <c r="Z96" s="148"/>
      <c r="AA96" s="148"/>
      <c r="AB96" s="148"/>
      <c r="AC96" s="148"/>
      <c r="AD96" s="148"/>
      <c r="AE96" s="148"/>
      <c r="AF96" s="148"/>
      <c r="AG96" s="148" t="s">
        <v>200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2" x14ac:dyDescent="0.25">
      <c r="A97" s="155"/>
      <c r="B97" s="156"/>
      <c r="C97" s="256" t="s">
        <v>315</v>
      </c>
      <c r="D97" s="257"/>
      <c r="E97" s="257"/>
      <c r="F97" s="257"/>
      <c r="G97" s="257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8"/>
      <c r="AA97" s="148"/>
      <c r="AB97" s="148"/>
      <c r="AC97" s="148"/>
      <c r="AD97" s="148"/>
      <c r="AE97" s="148"/>
      <c r="AF97" s="148"/>
      <c r="AG97" s="148" t="s">
        <v>202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90" t="str">
        <f>C97</f>
        <v xml:space="preserve"> bez naložení, avšak s vyprázdněním nádoby na hromady nebo do dopravního prostředku, na každých třeba i započatých 3 m výšky,</v>
      </c>
      <c r="BB97" s="148"/>
      <c r="BC97" s="148"/>
      <c r="BD97" s="148"/>
      <c r="BE97" s="148"/>
      <c r="BF97" s="148"/>
      <c r="BG97" s="148"/>
      <c r="BH97" s="148"/>
    </row>
    <row r="98" spans="1:60" outlineLevel="2" x14ac:dyDescent="0.25">
      <c r="A98" s="155"/>
      <c r="B98" s="156"/>
      <c r="C98" s="186" t="s">
        <v>316</v>
      </c>
      <c r="D98" s="159"/>
      <c r="E98" s="160">
        <v>12.71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180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1" x14ac:dyDescent="0.25">
      <c r="A99" s="169">
        <v>28</v>
      </c>
      <c r="B99" s="170" t="s">
        <v>317</v>
      </c>
      <c r="C99" s="185" t="s">
        <v>318</v>
      </c>
      <c r="D99" s="171" t="s">
        <v>212</v>
      </c>
      <c r="E99" s="172">
        <v>439.54480000000001</v>
      </c>
      <c r="F99" s="173"/>
      <c r="G99" s="174">
        <f>ROUND(E99*F99,2)</f>
        <v>0</v>
      </c>
      <c r="H99" s="173"/>
      <c r="I99" s="174">
        <f>ROUND(E99*H99,2)</f>
        <v>0</v>
      </c>
      <c r="J99" s="173"/>
      <c r="K99" s="174">
        <f>ROUND(E99*J99,2)</f>
        <v>0</v>
      </c>
      <c r="L99" s="174">
        <v>21</v>
      </c>
      <c r="M99" s="174">
        <f>G99*(1+L99/100)</f>
        <v>0</v>
      </c>
      <c r="N99" s="172">
        <v>0</v>
      </c>
      <c r="O99" s="172">
        <f>ROUND(E99*N99,2)</f>
        <v>0</v>
      </c>
      <c r="P99" s="172">
        <v>0</v>
      </c>
      <c r="Q99" s="172">
        <f>ROUND(E99*P99,2)</f>
        <v>0</v>
      </c>
      <c r="R99" s="174" t="s">
        <v>252</v>
      </c>
      <c r="S99" s="174" t="s">
        <v>197</v>
      </c>
      <c r="T99" s="175" t="s">
        <v>198</v>
      </c>
      <c r="U99" s="158">
        <v>1.0999999999999999E-2</v>
      </c>
      <c r="V99" s="158">
        <f>ROUND(E99*U99,2)</f>
        <v>4.83</v>
      </c>
      <c r="W99" s="158"/>
      <c r="X99" s="158" t="s">
        <v>199</v>
      </c>
      <c r="Y99" s="158" t="s">
        <v>153</v>
      </c>
      <c r="Z99" s="148"/>
      <c r="AA99" s="148"/>
      <c r="AB99" s="148"/>
      <c r="AC99" s="148"/>
      <c r="AD99" s="148"/>
      <c r="AE99" s="148"/>
      <c r="AF99" s="148"/>
      <c r="AG99" s="148" t="s">
        <v>200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2" x14ac:dyDescent="0.25">
      <c r="A100" s="155"/>
      <c r="B100" s="156"/>
      <c r="C100" s="256" t="s">
        <v>319</v>
      </c>
      <c r="D100" s="257"/>
      <c r="E100" s="257"/>
      <c r="F100" s="257"/>
      <c r="G100" s="257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8"/>
      <c r="AA100" s="148"/>
      <c r="AB100" s="148"/>
      <c r="AC100" s="148"/>
      <c r="AD100" s="148"/>
      <c r="AE100" s="148"/>
      <c r="AF100" s="148"/>
      <c r="AG100" s="148" t="s">
        <v>202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2" x14ac:dyDescent="0.25">
      <c r="A101" s="155"/>
      <c r="B101" s="156"/>
      <c r="C101" s="186" t="s">
        <v>320</v>
      </c>
      <c r="D101" s="159"/>
      <c r="E101" s="160">
        <v>301.60000000000002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180</v>
      </c>
      <c r="AH101" s="148">
        <v>0</v>
      </c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3" x14ac:dyDescent="0.25">
      <c r="A102" s="155"/>
      <c r="B102" s="156"/>
      <c r="C102" s="186" t="s">
        <v>321</v>
      </c>
      <c r="D102" s="159"/>
      <c r="E102" s="160">
        <v>137.94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180</v>
      </c>
      <c r="AH102" s="148">
        <v>0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1" x14ac:dyDescent="0.25">
      <c r="A103" s="169">
        <v>29</v>
      </c>
      <c r="B103" s="170" t="s">
        <v>322</v>
      </c>
      <c r="C103" s="185" t="s">
        <v>323</v>
      </c>
      <c r="D103" s="171" t="s">
        <v>212</v>
      </c>
      <c r="E103" s="172">
        <v>163.6628</v>
      </c>
      <c r="F103" s="173"/>
      <c r="G103" s="174">
        <f>ROUND(E103*F103,2)</f>
        <v>0</v>
      </c>
      <c r="H103" s="173"/>
      <c r="I103" s="174">
        <f>ROUND(E103*H103,2)</f>
        <v>0</v>
      </c>
      <c r="J103" s="173"/>
      <c r="K103" s="174">
        <f>ROUND(E103*J103,2)</f>
        <v>0</v>
      </c>
      <c r="L103" s="174">
        <v>21</v>
      </c>
      <c r="M103" s="174">
        <f>G103*(1+L103/100)</f>
        <v>0</v>
      </c>
      <c r="N103" s="172">
        <v>0</v>
      </c>
      <c r="O103" s="172">
        <f>ROUND(E103*N103,2)</f>
        <v>0</v>
      </c>
      <c r="P103" s="172">
        <v>0</v>
      </c>
      <c r="Q103" s="172">
        <f>ROUND(E103*P103,2)</f>
        <v>0</v>
      </c>
      <c r="R103" s="174" t="s">
        <v>252</v>
      </c>
      <c r="S103" s="174" t="s">
        <v>197</v>
      </c>
      <c r="T103" s="175" t="s">
        <v>198</v>
      </c>
      <c r="U103" s="158">
        <v>1.0999999999999999E-2</v>
      </c>
      <c r="V103" s="158">
        <f>ROUND(E103*U103,2)</f>
        <v>1.8</v>
      </c>
      <c r="W103" s="158"/>
      <c r="X103" s="158" t="s">
        <v>199</v>
      </c>
      <c r="Y103" s="158" t="s">
        <v>153</v>
      </c>
      <c r="Z103" s="148"/>
      <c r="AA103" s="148"/>
      <c r="AB103" s="148"/>
      <c r="AC103" s="148"/>
      <c r="AD103" s="148"/>
      <c r="AE103" s="148"/>
      <c r="AF103" s="148"/>
      <c r="AG103" s="148" t="s">
        <v>200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2" x14ac:dyDescent="0.25">
      <c r="A104" s="155"/>
      <c r="B104" s="156"/>
      <c r="C104" s="256" t="s">
        <v>319</v>
      </c>
      <c r="D104" s="257"/>
      <c r="E104" s="257"/>
      <c r="F104" s="257"/>
      <c r="G104" s="257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202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2" x14ac:dyDescent="0.25">
      <c r="A105" s="155"/>
      <c r="B105" s="156"/>
      <c r="C105" s="186" t="s">
        <v>324</v>
      </c>
      <c r="D105" s="159"/>
      <c r="E105" s="160">
        <v>163.66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180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1" x14ac:dyDescent="0.25">
      <c r="A106" s="169">
        <v>30</v>
      </c>
      <c r="B106" s="170" t="s">
        <v>325</v>
      </c>
      <c r="C106" s="185" t="s">
        <v>326</v>
      </c>
      <c r="D106" s="171" t="s">
        <v>212</v>
      </c>
      <c r="E106" s="172">
        <v>139.6832</v>
      </c>
      <c r="F106" s="173"/>
      <c r="G106" s="174">
        <f>ROUND(E106*F106,2)</f>
        <v>0</v>
      </c>
      <c r="H106" s="173"/>
      <c r="I106" s="174">
        <f>ROUND(E106*H106,2)</f>
        <v>0</v>
      </c>
      <c r="J106" s="173"/>
      <c r="K106" s="174">
        <f>ROUND(E106*J106,2)</f>
        <v>0</v>
      </c>
      <c r="L106" s="174">
        <v>21</v>
      </c>
      <c r="M106" s="174">
        <f>G106*(1+L106/100)</f>
        <v>0</v>
      </c>
      <c r="N106" s="172">
        <v>0</v>
      </c>
      <c r="O106" s="172">
        <f>ROUND(E106*N106,2)</f>
        <v>0</v>
      </c>
      <c r="P106" s="172">
        <v>0</v>
      </c>
      <c r="Q106" s="172">
        <f>ROUND(E106*P106,2)</f>
        <v>0</v>
      </c>
      <c r="R106" s="174" t="s">
        <v>252</v>
      </c>
      <c r="S106" s="174" t="s">
        <v>197</v>
      </c>
      <c r="T106" s="175" t="s">
        <v>198</v>
      </c>
      <c r="U106" s="158">
        <v>1.2E-2</v>
      </c>
      <c r="V106" s="158">
        <f>ROUND(E106*U106,2)</f>
        <v>1.68</v>
      </c>
      <c r="W106" s="158"/>
      <c r="X106" s="158" t="s">
        <v>199</v>
      </c>
      <c r="Y106" s="158" t="s">
        <v>153</v>
      </c>
      <c r="Z106" s="148"/>
      <c r="AA106" s="148"/>
      <c r="AB106" s="148"/>
      <c r="AC106" s="148"/>
      <c r="AD106" s="148"/>
      <c r="AE106" s="148"/>
      <c r="AF106" s="148"/>
      <c r="AG106" s="148" t="s">
        <v>200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 x14ac:dyDescent="0.25">
      <c r="A107" s="155"/>
      <c r="B107" s="156"/>
      <c r="C107" s="256" t="s">
        <v>319</v>
      </c>
      <c r="D107" s="257"/>
      <c r="E107" s="257"/>
      <c r="F107" s="257"/>
      <c r="G107" s="257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202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2" x14ac:dyDescent="0.25">
      <c r="A108" s="155"/>
      <c r="B108" s="156"/>
      <c r="C108" s="186" t="s">
        <v>312</v>
      </c>
      <c r="D108" s="159"/>
      <c r="E108" s="160">
        <v>139.68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8"/>
      <c r="AA108" s="148"/>
      <c r="AB108" s="148"/>
      <c r="AC108" s="148"/>
      <c r="AD108" s="148"/>
      <c r="AE108" s="148"/>
      <c r="AF108" s="148"/>
      <c r="AG108" s="148" t="s">
        <v>180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1" x14ac:dyDescent="0.25">
      <c r="A109" s="169">
        <v>31</v>
      </c>
      <c r="B109" s="170" t="s">
        <v>327</v>
      </c>
      <c r="C109" s="185" t="s">
        <v>328</v>
      </c>
      <c r="D109" s="171" t="s">
        <v>212</v>
      </c>
      <c r="E109" s="172">
        <v>12.708</v>
      </c>
      <c r="F109" s="173"/>
      <c r="G109" s="174">
        <f>ROUND(E109*F109,2)</f>
        <v>0</v>
      </c>
      <c r="H109" s="173"/>
      <c r="I109" s="174">
        <f>ROUND(E109*H109,2)</f>
        <v>0</v>
      </c>
      <c r="J109" s="173"/>
      <c r="K109" s="174">
        <f>ROUND(E109*J109,2)</f>
        <v>0</v>
      </c>
      <c r="L109" s="174">
        <v>21</v>
      </c>
      <c r="M109" s="174">
        <f>G109*(1+L109/100)</f>
        <v>0</v>
      </c>
      <c r="N109" s="172">
        <v>0</v>
      </c>
      <c r="O109" s="172">
        <f>ROUND(E109*N109,2)</f>
        <v>0</v>
      </c>
      <c r="P109" s="172">
        <v>0</v>
      </c>
      <c r="Q109" s="172">
        <f>ROUND(E109*P109,2)</f>
        <v>0</v>
      </c>
      <c r="R109" s="174" t="s">
        <v>252</v>
      </c>
      <c r="S109" s="174" t="s">
        <v>197</v>
      </c>
      <c r="T109" s="175" t="s">
        <v>198</v>
      </c>
      <c r="U109" s="158">
        <v>0.66800000000000004</v>
      </c>
      <c r="V109" s="158">
        <f>ROUND(E109*U109,2)</f>
        <v>8.49</v>
      </c>
      <c r="W109" s="158"/>
      <c r="X109" s="158" t="s">
        <v>199</v>
      </c>
      <c r="Y109" s="158" t="s">
        <v>153</v>
      </c>
      <c r="Z109" s="148"/>
      <c r="AA109" s="148"/>
      <c r="AB109" s="148"/>
      <c r="AC109" s="148"/>
      <c r="AD109" s="148"/>
      <c r="AE109" s="148"/>
      <c r="AF109" s="148"/>
      <c r="AG109" s="148" t="s">
        <v>200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2" x14ac:dyDescent="0.25">
      <c r="A110" s="155"/>
      <c r="B110" s="156"/>
      <c r="C110" s="256" t="s">
        <v>329</v>
      </c>
      <c r="D110" s="257"/>
      <c r="E110" s="257"/>
      <c r="F110" s="257"/>
      <c r="G110" s="257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8"/>
      <c r="AA110" s="148"/>
      <c r="AB110" s="148"/>
      <c r="AC110" s="148"/>
      <c r="AD110" s="148"/>
      <c r="AE110" s="148"/>
      <c r="AF110" s="148"/>
      <c r="AG110" s="148" t="s">
        <v>202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2" x14ac:dyDescent="0.25">
      <c r="A111" s="155"/>
      <c r="B111" s="156"/>
      <c r="C111" s="186" t="s">
        <v>316</v>
      </c>
      <c r="D111" s="159"/>
      <c r="E111" s="160">
        <v>12.71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8"/>
      <c r="AA111" s="148"/>
      <c r="AB111" s="148"/>
      <c r="AC111" s="148"/>
      <c r="AD111" s="148"/>
      <c r="AE111" s="148"/>
      <c r="AF111" s="148"/>
      <c r="AG111" s="148" t="s">
        <v>180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ht="20.399999999999999" outlineLevel="1" x14ac:dyDescent="0.25">
      <c r="A112" s="169">
        <v>32</v>
      </c>
      <c r="B112" s="170" t="s">
        <v>330</v>
      </c>
      <c r="C112" s="185" t="s">
        <v>331</v>
      </c>
      <c r="D112" s="171" t="s">
        <v>212</v>
      </c>
      <c r="E112" s="172">
        <v>12.708</v>
      </c>
      <c r="F112" s="173"/>
      <c r="G112" s="174">
        <f>ROUND(E112*F112,2)</f>
        <v>0</v>
      </c>
      <c r="H112" s="173"/>
      <c r="I112" s="174">
        <f>ROUND(E112*H112,2)</f>
        <v>0</v>
      </c>
      <c r="J112" s="173"/>
      <c r="K112" s="174">
        <f>ROUND(E112*J112,2)</f>
        <v>0</v>
      </c>
      <c r="L112" s="174">
        <v>21</v>
      </c>
      <c r="M112" s="174">
        <f>G112*(1+L112/100)</f>
        <v>0</v>
      </c>
      <c r="N112" s="172">
        <v>0</v>
      </c>
      <c r="O112" s="172">
        <f>ROUND(E112*N112,2)</f>
        <v>0</v>
      </c>
      <c r="P112" s="172">
        <v>0</v>
      </c>
      <c r="Q112" s="172">
        <f>ROUND(E112*P112,2)</f>
        <v>0</v>
      </c>
      <c r="R112" s="174" t="s">
        <v>252</v>
      </c>
      <c r="S112" s="174" t="s">
        <v>197</v>
      </c>
      <c r="T112" s="175" t="s">
        <v>198</v>
      </c>
      <c r="U112" s="158">
        <v>0.59099999999999997</v>
      </c>
      <c r="V112" s="158">
        <f>ROUND(E112*U112,2)</f>
        <v>7.51</v>
      </c>
      <c r="W112" s="158"/>
      <c r="X112" s="158" t="s">
        <v>199</v>
      </c>
      <c r="Y112" s="158" t="s">
        <v>153</v>
      </c>
      <c r="Z112" s="148"/>
      <c r="AA112" s="148"/>
      <c r="AB112" s="148"/>
      <c r="AC112" s="148"/>
      <c r="AD112" s="148"/>
      <c r="AE112" s="148"/>
      <c r="AF112" s="148"/>
      <c r="AG112" s="148" t="s">
        <v>200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2" x14ac:dyDescent="0.25">
      <c r="A113" s="155"/>
      <c r="B113" s="156"/>
      <c r="C113" s="256" t="s">
        <v>329</v>
      </c>
      <c r="D113" s="257"/>
      <c r="E113" s="257"/>
      <c r="F113" s="257"/>
      <c r="G113" s="257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8"/>
      <c r="AA113" s="148"/>
      <c r="AB113" s="148"/>
      <c r="AC113" s="148"/>
      <c r="AD113" s="148"/>
      <c r="AE113" s="148"/>
      <c r="AF113" s="148"/>
      <c r="AG113" s="148" t="s">
        <v>202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2" x14ac:dyDescent="0.25">
      <c r="A114" s="155"/>
      <c r="B114" s="156"/>
      <c r="C114" s="186" t="s">
        <v>316</v>
      </c>
      <c r="D114" s="159"/>
      <c r="E114" s="160">
        <v>12.71</v>
      </c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8"/>
      <c r="AA114" s="148"/>
      <c r="AB114" s="148"/>
      <c r="AC114" s="148"/>
      <c r="AD114" s="148"/>
      <c r="AE114" s="148"/>
      <c r="AF114" s="148"/>
      <c r="AG114" s="148" t="s">
        <v>180</v>
      </c>
      <c r="AH114" s="148">
        <v>0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ht="20.399999999999999" outlineLevel="1" x14ac:dyDescent="0.25">
      <c r="A115" s="169">
        <v>33</v>
      </c>
      <c r="B115" s="170" t="s">
        <v>332</v>
      </c>
      <c r="C115" s="185" t="s">
        <v>333</v>
      </c>
      <c r="D115" s="171" t="s">
        <v>212</v>
      </c>
      <c r="E115" s="172">
        <v>301.60379999999998</v>
      </c>
      <c r="F115" s="173"/>
      <c r="G115" s="174">
        <f>ROUND(E115*F115,2)</f>
        <v>0</v>
      </c>
      <c r="H115" s="173"/>
      <c r="I115" s="174">
        <f>ROUND(E115*H115,2)</f>
        <v>0</v>
      </c>
      <c r="J115" s="173"/>
      <c r="K115" s="174">
        <f>ROUND(E115*J115,2)</f>
        <v>0</v>
      </c>
      <c r="L115" s="174">
        <v>21</v>
      </c>
      <c r="M115" s="174">
        <f>G115*(1+L115/100)</f>
        <v>0</v>
      </c>
      <c r="N115" s="172">
        <v>0</v>
      </c>
      <c r="O115" s="172">
        <f>ROUND(E115*N115,2)</f>
        <v>0</v>
      </c>
      <c r="P115" s="172">
        <v>0</v>
      </c>
      <c r="Q115" s="172">
        <f>ROUND(E115*P115,2)</f>
        <v>0</v>
      </c>
      <c r="R115" s="174" t="s">
        <v>252</v>
      </c>
      <c r="S115" s="174" t="s">
        <v>197</v>
      </c>
      <c r="T115" s="175" t="s">
        <v>198</v>
      </c>
      <c r="U115" s="158">
        <v>0.65200000000000002</v>
      </c>
      <c r="V115" s="158">
        <f>ROUND(E115*U115,2)</f>
        <v>196.65</v>
      </c>
      <c r="W115" s="158"/>
      <c r="X115" s="158" t="s">
        <v>199</v>
      </c>
      <c r="Y115" s="158" t="s">
        <v>153</v>
      </c>
      <c r="Z115" s="148"/>
      <c r="AA115" s="148"/>
      <c r="AB115" s="148"/>
      <c r="AC115" s="148"/>
      <c r="AD115" s="148"/>
      <c r="AE115" s="148"/>
      <c r="AF115" s="148"/>
      <c r="AG115" s="148" t="s">
        <v>200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2" x14ac:dyDescent="0.25">
      <c r="A116" s="155"/>
      <c r="B116" s="156"/>
      <c r="C116" s="186" t="s">
        <v>334</v>
      </c>
      <c r="D116" s="159"/>
      <c r="E116" s="160">
        <v>301.60000000000002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8"/>
      <c r="AA116" s="148"/>
      <c r="AB116" s="148"/>
      <c r="AC116" s="148"/>
      <c r="AD116" s="148"/>
      <c r="AE116" s="148"/>
      <c r="AF116" s="148"/>
      <c r="AG116" s="148" t="s">
        <v>180</v>
      </c>
      <c r="AH116" s="148">
        <v>0</v>
      </c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ht="20.399999999999999" outlineLevel="1" x14ac:dyDescent="0.25">
      <c r="A117" s="169">
        <v>34</v>
      </c>
      <c r="B117" s="170" t="s">
        <v>335</v>
      </c>
      <c r="C117" s="185" t="s">
        <v>336</v>
      </c>
      <c r="D117" s="171" t="s">
        <v>212</v>
      </c>
      <c r="E117" s="172">
        <v>139.56100000000001</v>
      </c>
      <c r="F117" s="173"/>
      <c r="G117" s="174">
        <f>ROUND(E117*F117,2)</f>
        <v>0</v>
      </c>
      <c r="H117" s="173"/>
      <c r="I117" s="174">
        <f>ROUND(E117*H117,2)</f>
        <v>0</v>
      </c>
      <c r="J117" s="173"/>
      <c r="K117" s="174">
        <f>ROUND(E117*J117,2)</f>
        <v>0</v>
      </c>
      <c r="L117" s="174">
        <v>21</v>
      </c>
      <c r="M117" s="174">
        <f>G117*(1+L117/100)</f>
        <v>0</v>
      </c>
      <c r="N117" s="172">
        <v>0</v>
      </c>
      <c r="O117" s="172">
        <f>ROUND(E117*N117,2)</f>
        <v>0</v>
      </c>
      <c r="P117" s="172">
        <v>0</v>
      </c>
      <c r="Q117" s="172">
        <f>ROUND(E117*P117,2)</f>
        <v>0</v>
      </c>
      <c r="R117" s="174" t="s">
        <v>252</v>
      </c>
      <c r="S117" s="174" t="s">
        <v>197</v>
      </c>
      <c r="T117" s="175" t="s">
        <v>198</v>
      </c>
      <c r="U117" s="158">
        <v>1.1499999999999999</v>
      </c>
      <c r="V117" s="158">
        <f>ROUND(E117*U117,2)</f>
        <v>160.5</v>
      </c>
      <c r="W117" s="158"/>
      <c r="X117" s="158" t="s">
        <v>199</v>
      </c>
      <c r="Y117" s="158" t="s">
        <v>153</v>
      </c>
      <c r="Z117" s="148"/>
      <c r="AA117" s="148"/>
      <c r="AB117" s="148"/>
      <c r="AC117" s="148"/>
      <c r="AD117" s="148"/>
      <c r="AE117" s="148"/>
      <c r="AF117" s="148"/>
      <c r="AG117" s="148" t="s">
        <v>200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2" x14ac:dyDescent="0.25">
      <c r="A118" s="155"/>
      <c r="B118" s="156"/>
      <c r="C118" s="256" t="s">
        <v>337</v>
      </c>
      <c r="D118" s="257"/>
      <c r="E118" s="257"/>
      <c r="F118" s="257"/>
      <c r="G118" s="257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8"/>
      <c r="AA118" s="148"/>
      <c r="AB118" s="148"/>
      <c r="AC118" s="148"/>
      <c r="AD118" s="148"/>
      <c r="AE118" s="148"/>
      <c r="AF118" s="148"/>
      <c r="AG118" s="148" t="s">
        <v>202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2" x14ac:dyDescent="0.25">
      <c r="A119" s="155"/>
      <c r="B119" s="156"/>
      <c r="C119" s="186" t="s">
        <v>338</v>
      </c>
      <c r="D119" s="159"/>
      <c r="E119" s="160">
        <v>13.22</v>
      </c>
      <c r="F119" s="158"/>
      <c r="G119" s="15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8"/>
      <c r="AA119" s="148"/>
      <c r="AB119" s="148"/>
      <c r="AC119" s="148"/>
      <c r="AD119" s="148"/>
      <c r="AE119" s="148"/>
      <c r="AF119" s="148"/>
      <c r="AG119" s="148" t="s">
        <v>180</v>
      </c>
      <c r="AH119" s="148">
        <v>0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3" x14ac:dyDescent="0.25">
      <c r="A120" s="155"/>
      <c r="B120" s="156"/>
      <c r="C120" s="186" t="s">
        <v>339</v>
      </c>
      <c r="D120" s="159"/>
      <c r="E120" s="160">
        <v>11.87</v>
      </c>
      <c r="F120" s="158"/>
      <c r="G120" s="15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8"/>
      <c r="AA120" s="148"/>
      <c r="AB120" s="148"/>
      <c r="AC120" s="148"/>
      <c r="AD120" s="148"/>
      <c r="AE120" s="148"/>
      <c r="AF120" s="148"/>
      <c r="AG120" s="148" t="s">
        <v>180</v>
      </c>
      <c r="AH120" s="148">
        <v>0</v>
      </c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3" x14ac:dyDescent="0.25">
      <c r="A121" s="155"/>
      <c r="B121" s="156"/>
      <c r="C121" s="186" t="s">
        <v>340</v>
      </c>
      <c r="D121" s="159"/>
      <c r="E121" s="160">
        <v>44.31</v>
      </c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8"/>
      <c r="AA121" s="148"/>
      <c r="AB121" s="148"/>
      <c r="AC121" s="148"/>
      <c r="AD121" s="148"/>
      <c r="AE121" s="148"/>
      <c r="AF121" s="148"/>
      <c r="AG121" s="148" t="s">
        <v>180</v>
      </c>
      <c r="AH121" s="148">
        <v>0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3" x14ac:dyDescent="0.25">
      <c r="A122" s="155"/>
      <c r="B122" s="156"/>
      <c r="C122" s="186" t="s">
        <v>341</v>
      </c>
      <c r="D122" s="159"/>
      <c r="E122" s="160">
        <v>20.67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8"/>
      <c r="AA122" s="148"/>
      <c r="AB122" s="148"/>
      <c r="AC122" s="148"/>
      <c r="AD122" s="148"/>
      <c r="AE122" s="148"/>
      <c r="AF122" s="148"/>
      <c r="AG122" s="148" t="s">
        <v>180</v>
      </c>
      <c r="AH122" s="148">
        <v>0</v>
      </c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3" x14ac:dyDescent="0.25">
      <c r="A123" s="155"/>
      <c r="B123" s="156"/>
      <c r="C123" s="186" t="s">
        <v>342</v>
      </c>
      <c r="D123" s="159"/>
      <c r="E123" s="160">
        <v>44.88</v>
      </c>
      <c r="F123" s="158"/>
      <c r="G123" s="158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8"/>
      <c r="AA123" s="148"/>
      <c r="AB123" s="148"/>
      <c r="AC123" s="148"/>
      <c r="AD123" s="148"/>
      <c r="AE123" s="148"/>
      <c r="AF123" s="148"/>
      <c r="AG123" s="148" t="s">
        <v>180</v>
      </c>
      <c r="AH123" s="148">
        <v>0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3" x14ac:dyDescent="0.25">
      <c r="A124" s="155"/>
      <c r="B124" s="156"/>
      <c r="C124" s="186" t="s">
        <v>343</v>
      </c>
      <c r="D124" s="159"/>
      <c r="E124" s="160">
        <v>3</v>
      </c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8"/>
      <c r="AA124" s="148"/>
      <c r="AB124" s="148"/>
      <c r="AC124" s="148"/>
      <c r="AD124" s="148"/>
      <c r="AE124" s="148"/>
      <c r="AF124" s="148"/>
      <c r="AG124" s="148" t="s">
        <v>180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3" x14ac:dyDescent="0.25">
      <c r="A125" s="155"/>
      <c r="B125" s="156"/>
      <c r="C125" s="186" t="s">
        <v>344</v>
      </c>
      <c r="D125" s="159"/>
      <c r="E125" s="160">
        <v>1.62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180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1" x14ac:dyDescent="0.25">
      <c r="A126" s="169">
        <v>35</v>
      </c>
      <c r="B126" s="170" t="s">
        <v>345</v>
      </c>
      <c r="C126" s="185" t="s">
        <v>346</v>
      </c>
      <c r="D126" s="171" t="s">
        <v>195</v>
      </c>
      <c r="E126" s="172">
        <v>76</v>
      </c>
      <c r="F126" s="173"/>
      <c r="G126" s="174">
        <f>ROUND(E126*F126,2)</f>
        <v>0</v>
      </c>
      <c r="H126" s="173"/>
      <c r="I126" s="174">
        <f>ROUND(E126*H126,2)</f>
        <v>0</v>
      </c>
      <c r="J126" s="173"/>
      <c r="K126" s="174">
        <f>ROUND(E126*J126,2)</f>
        <v>0</v>
      </c>
      <c r="L126" s="174">
        <v>21</v>
      </c>
      <c r="M126" s="174">
        <f>G126*(1+L126/100)</f>
        <v>0</v>
      </c>
      <c r="N126" s="172">
        <v>0</v>
      </c>
      <c r="O126" s="172">
        <f>ROUND(E126*N126,2)</f>
        <v>0</v>
      </c>
      <c r="P126" s="172">
        <v>0</v>
      </c>
      <c r="Q126" s="172">
        <f>ROUND(E126*P126,2)</f>
        <v>0</v>
      </c>
      <c r="R126" s="174" t="s">
        <v>196</v>
      </c>
      <c r="S126" s="174" t="s">
        <v>197</v>
      </c>
      <c r="T126" s="175" t="s">
        <v>198</v>
      </c>
      <c r="U126" s="158">
        <v>0.06</v>
      </c>
      <c r="V126" s="158">
        <f>ROUND(E126*U126,2)</f>
        <v>4.5599999999999996</v>
      </c>
      <c r="W126" s="158"/>
      <c r="X126" s="158" t="s">
        <v>199</v>
      </c>
      <c r="Y126" s="158" t="s">
        <v>153</v>
      </c>
      <c r="Z126" s="148"/>
      <c r="AA126" s="148"/>
      <c r="AB126" s="148"/>
      <c r="AC126" s="148"/>
      <c r="AD126" s="148"/>
      <c r="AE126" s="148"/>
      <c r="AF126" s="148"/>
      <c r="AG126" s="148" t="s">
        <v>200</v>
      </c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2" x14ac:dyDescent="0.25">
      <c r="A127" s="155"/>
      <c r="B127" s="156"/>
      <c r="C127" s="256" t="s">
        <v>347</v>
      </c>
      <c r="D127" s="257"/>
      <c r="E127" s="257"/>
      <c r="F127" s="257"/>
      <c r="G127" s="257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8"/>
      <c r="AA127" s="148"/>
      <c r="AB127" s="148"/>
      <c r="AC127" s="148"/>
      <c r="AD127" s="148"/>
      <c r="AE127" s="148"/>
      <c r="AF127" s="148"/>
      <c r="AG127" s="148" t="s">
        <v>202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2" x14ac:dyDescent="0.25">
      <c r="A128" s="155"/>
      <c r="B128" s="156"/>
      <c r="C128" s="186" t="s">
        <v>348</v>
      </c>
      <c r="D128" s="159"/>
      <c r="E128" s="160">
        <v>76</v>
      </c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8"/>
      <c r="AA128" s="148"/>
      <c r="AB128" s="148"/>
      <c r="AC128" s="148"/>
      <c r="AD128" s="148"/>
      <c r="AE128" s="148"/>
      <c r="AF128" s="148"/>
      <c r="AG128" s="148" t="s">
        <v>180</v>
      </c>
      <c r="AH128" s="148">
        <v>0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1" x14ac:dyDescent="0.25">
      <c r="A129" s="169">
        <v>36</v>
      </c>
      <c r="B129" s="170" t="s">
        <v>349</v>
      </c>
      <c r="C129" s="185" t="s">
        <v>350</v>
      </c>
      <c r="D129" s="171" t="s">
        <v>195</v>
      </c>
      <c r="E129" s="172">
        <v>64.39</v>
      </c>
      <c r="F129" s="173"/>
      <c r="G129" s="174">
        <f>ROUND(E129*F129,2)</f>
        <v>0</v>
      </c>
      <c r="H129" s="173"/>
      <c r="I129" s="174">
        <f>ROUND(E129*H129,2)</f>
        <v>0</v>
      </c>
      <c r="J129" s="173"/>
      <c r="K129" s="174">
        <f>ROUND(E129*J129,2)</f>
        <v>0</v>
      </c>
      <c r="L129" s="174">
        <v>21</v>
      </c>
      <c r="M129" s="174">
        <f>G129*(1+L129/100)</f>
        <v>0</v>
      </c>
      <c r="N129" s="172">
        <v>0</v>
      </c>
      <c r="O129" s="172">
        <f>ROUND(E129*N129,2)</f>
        <v>0</v>
      </c>
      <c r="P129" s="172">
        <v>0</v>
      </c>
      <c r="Q129" s="172">
        <f>ROUND(E129*P129,2)</f>
        <v>0</v>
      </c>
      <c r="R129" s="174" t="s">
        <v>252</v>
      </c>
      <c r="S129" s="174" t="s">
        <v>197</v>
      </c>
      <c r="T129" s="175" t="s">
        <v>198</v>
      </c>
      <c r="U129" s="158">
        <v>9.6000000000000002E-2</v>
      </c>
      <c r="V129" s="158">
        <f>ROUND(E129*U129,2)</f>
        <v>6.18</v>
      </c>
      <c r="W129" s="158"/>
      <c r="X129" s="158" t="s">
        <v>199</v>
      </c>
      <c r="Y129" s="158" t="s">
        <v>153</v>
      </c>
      <c r="Z129" s="148"/>
      <c r="AA129" s="148"/>
      <c r="AB129" s="148"/>
      <c r="AC129" s="148"/>
      <c r="AD129" s="148"/>
      <c r="AE129" s="148"/>
      <c r="AF129" s="148"/>
      <c r="AG129" s="148" t="s">
        <v>200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2" x14ac:dyDescent="0.25">
      <c r="A130" s="155"/>
      <c r="B130" s="156"/>
      <c r="C130" s="256" t="s">
        <v>351</v>
      </c>
      <c r="D130" s="257"/>
      <c r="E130" s="257"/>
      <c r="F130" s="257"/>
      <c r="G130" s="257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8"/>
      <c r="AA130" s="148"/>
      <c r="AB130" s="148"/>
      <c r="AC130" s="148"/>
      <c r="AD130" s="148"/>
      <c r="AE130" s="148"/>
      <c r="AF130" s="148"/>
      <c r="AG130" s="148" t="s">
        <v>202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2" x14ac:dyDescent="0.25">
      <c r="A131" s="155"/>
      <c r="B131" s="156"/>
      <c r="C131" s="186" t="s">
        <v>352</v>
      </c>
      <c r="D131" s="159"/>
      <c r="E131" s="160">
        <v>44.39</v>
      </c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8"/>
      <c r="AA131" s="148"/>
      <c r="AB131" s="148"/>
      <c r="AC131" s="148"/>
      <c r="AD131" s="148"/>
      <c r="AE131" s="148"/>
      <c r="AF131" s="148"/>
      <c r="AG131" s="148" t="s">
        <v>180</v>
      </c>
      <c r="AH131" s="148">
        <v>0</v>
      </c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3" x14ac:dyDescent="0.25">
      <c r="A132" s="155"/>
      <c r="B132" s="156"/>
      <c r="C132" s="186" t="s">
        <v>353</v>
      </c>
      <c r="D132" s="159"/>
      <c r="E132" s="160">
        <v>20</v>
      </c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8"/>
      <c r="AA132" s="148"/>
      <c r="AB132" s="148"/>
      <c r="AC132" s="148"/>
      <c r="AD132" s="148"/>
      <c r="AE132" s="148"/>
      <c r="AF132" s="148"/>
      <c r="AG132" s="148" t="s">
        <v>180</v>
      </c>
      <c r="AH132" s="148">
        <v>0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ht="20.399999999999999" outlineLevel="1" x14ac:dyDescent="0.25">
      <c r="A133" s="169">
        <v>37</v>
      </c>
      <c r="B133" s="170" t="s">
        <v>354</v>
      </c>
      <c r="C133" s="185" t="s">
        <v>355</v>
      </c>
      <c r="D133" s="171" t="s">
        <v>195</v>
      </c>
      <c r="E133" s="172">
        <v>76</v>
      </c>
      <c r="F133" s="173"/>
      <c r="G133" s="174">
        <f>ROUND(E133*F133,2)</f>
        <v>0</v>
      </c>
      <c r="H133" s="173"/>
      <c r="I133" s="174">
        <f>ROUND(E133*H133,2)</f>
        <v>0</v>
      </c>
      <c r="J133" s="173"/>
      <c r="K133" s="174">
        <f>ROUND(E133*J133,2)</f>
        <v>0</v>
      </c>
      <c r="L133" s="174">
        <v>21</v>
      </c>
      <c r="M133" s="174">
        <f>G133*(1+L133/100)</f>
        <v>0</v>
      </c>
      <c r="N133" s="172">
        <v>0</v>
      </c>
      <c r="O133" s="172">
        <f>ROUND(E133*N133,2)</f>
        <v>0</v>
      </c>
      <c r="P133" s="172">
        <v>0</v>
      </c>
      <c r="Q133" s="172">
        <f>ROUND(E133*P133,2)</f>
        <v>0</v>
      </c>
      <c r="R133" s="174" t="s">
        <v>252</v>
      </c>
      <c r="S133" s="174" t="s">
        <v>197</v>
      </c>
      <c r="T133" s="175" t="s">
        <v>198</v>
      </c>
      <c r="U133" s="158">
        <v>0.17699999999999999</v>
      </c>
      <c r="V133" s="158">
        <f>ROUND(E133*U133,2)</f>
        <v>13.45</v>
      </c>
      <c r="W133" s="158"/>
      <c r="X133" s="158" t="s">
        <v>199</v>
      </c>
      <c r="Y133" s="158" t="s">
        <v>153</v>
      </c>
      <c r="Z133" s="148"/>
      <c r="AA133" s="148"/>
      <c r="AB133" s="148"/>
      <c r="AC133" s="148"/>
      <c r="AD133" s="148"/>
      <c r="AE133" s="148"/>
      <c r="AF133" s="148"/>
      <c r="AG133" s="148" t="s">
        <v>200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2" x14ac:dyDescent="0.25">
      <c r="A134" s="155"/>
      <c r="B134" s="156"/>
      <c r="C134" s="256" t="s">
        <v>356</v>
      </c>
      <c r="D134" s="257"/>
      <c r="E134" s="257"/>
      <c r="F134" s="257"/>
      <c r="G134" s="257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8"/>
      <c r="AA134" s="148"/>
      <c r="AB134" s="148"/>
      <c r="AC134" s="148"/>
      <c r="AD134" s="148"/>
      <c r="AE134" s="148"/>
      <c r="AF134" s="148"/>
      <c r="AG134" s="148" t="s">
        <v>202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90" t="str">
        <f>C134</f>
        <v>s případným nutným přemístěním hromad nebo dočasných skládek na místo potřeby ze vzdálenosti do 30 m, v rovině nebo ve svahu do 1 : 5,</v>
      </c>
      <c r="BB134" s="148"/>
      <c r="BC134" s="148"/>
      <c r="BD134" s="148"/>
      <c r="BE134" s="148"/>
      <c r="BF134" s="148"/>
      <c r="BG134" s="148"/>
      <c r="BH134" s="148"/>
    </row>
    <row r="135" spans="1:60" outlineLevel="2" x14ac:dyDescent="0.25">
      <c r="A135" s="155"/>
      <c r="B135" s="156"/>
      <c r="C135" s="186" t="s">
        <v>357</v>
      </c>
      <c r="D135" s="159"/>
      <c r="E135" s="160">
        <v>54</v>
      </c>
      <c r="F135" s="158"/>
      <c r="G135" s="158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8"/>
      <c r="AA135" s="148"/>
      <c r="AB135" s="148"/>
      <c r="AC135" s="148"/>
      <c r="AD135" s="148"/>
      <c r="AE135" s="148"/>
      <c r="AF135" s="148"/>
      <c r="AG135" s="148" t="s">
        <v>180</v>
      </c>
      <c r="AH135" s="148">
        <v>0</v>
      </c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3" x14ac:dyDescent="0.25">
      <c r="A136" s="155"/>
      <c r="B136" s="156"/>
      <c r="C136" s="186" t="s">
        <v>358</v>
      </c>
      <c r="D136" s="159"/>
      <c r="E136" s="160">
        <v>22</v>
      </c>
      <c r="F136" s="158"/>
      <c r="G136" s="15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8"/>
      <c r="AA136" s="148"/>
      <c r="AB136" s="148"/>
      <c r="AC136" s="148"/>
      <c r="AD136" s="148"/>
      <c r="AE136" s="148"/>
      <c r="AF136" s="148"/>
      <c r="AG136" s="148" t="s">
        <v>180</v>
      </c>
      <c r="AH136" s="148">
        <v>0</v>
      </c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ht="20.399999999999999" outlineLevel="1" x14ac:dyDescent="0.25">
      <c r="A137" s="169">
        <v>38</v>
      </c>
      <c r="B137" s="170" t="s">
        <v>359</v>
      </c>
      <c r="C137" s="185" t="s">
        <v>360</v>
      </c>
      <c r="D137" s="171" t="s">
        <v>195</v>
      </c>
      <c r="E137" s="172">
        <v>76</v>
      </c>
      <c r="F137" s="173"/>
      <c r="G137" s="174">
        <f>ROUND(E137*F137,2)</f>
        <v>0</v>
      </c>
      <c r="H137" s="173"/>
      <c r="I137" s="174">
        <f>ROUND(E137*H137,2)</f>
        <v>0</v>
      </c>
      <c r="J137" s="173"/>
      <c r="K137" s="174">
        <f>ROUND(E137*J137,2)</f>
        <v>0</v>
      </c>
      <c r="L137" s="174">
        <v>21</v>
      </c>
      <c r="M137" s="174">
        <f>G137*(1+L137/100)</f>
        <v>0</v>
      </c>
      <c r="N137" s="172">
        <v>0</v>
      </c>
      <c r="O137" s="172">
        <f>ROUND(E137*N137,2)</f>
        <v>0</v>
      </c>
      <c r="P137" s="172">
        <v>0</v>
      </c>
      <c r="Q137" s="172">
        <f>ROUND(E137*P137,2)</f>
        <v>0</v>
      </c>
      <c r="R137" s="174" t="s">
        <v>196</v>
      </c>
      <c r="S137" s="174" t="s">
        <v>197</v>
      </c>
      <c r="T137" s="175" t="s">
        <v>198</v>
      </c>
      <c r="U137" s="158">
        <v>0.126</v>
      </c>
      <c r="V137" s="158">
        <f>ROUND(E137*U137,2)</f>
        <v>9.58</v>
      </c>
      <c r="W137" s="158"/>
      <c r="X137" s="158" t="s">
        <v>199</v>
      </c>
      <c r="Y137" s="158" t="s">
        <v>153</v>
      </c>
      <c r="Z137" s="148"/>
      <c r="AA137" s="148"/>
      <c r="AB137" s="148"/>
      <c r="AC137" s="148"/>
      <c r="AD137" s="148"/>
      <c r="AE137" s="148"/>
      <c r="AF137" s="148"/>
      <c r="AG137" s="148" t="s">
        <v>200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2" x14ac:dyDescent="0.25">
      <c r="A138" s="155"/>
      <c r="B138" s="156"/>
      <c r="C138" s="256" t="s">
        <v>361</v>
      </c>
      <c r="D138" s="257"/>
      <c r="E138" s="257"/>
      <c r="F138" s="257"/>
      <c r="G138" s="257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8"/>
      <c r="AA138" s="148"/>
      <c r="AB138" s="148"/>
      <c r="AC138" s="148"/>
      <c r="AD138" s="148"/>
      <c r="AE138" s="148"/>
      <c r="AF138" s="148"/>
      <c r="AG138" s="148" t="s">
        <v>202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2" x14ac:dyDescent="0.25">
      <c r="A139" s="155"/>
      <c r="B139" s="156"/>
      <c r="C139" s="186" t="s">
        <v>362</v>
      </c>
      <c r="D139" s="159"/>
      <c r="E139" s="160">
        <v>76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8"/>
      <c r="AA139" s="148"/>
      <c r="AB139" s="148"/>
      <c r="AC139" s="148"/>
      <c r="AD139" s="148"/>
      <c r="AE139" s="148"/>
      <c r="AF139" s="148"/>
      <c r="AG139" s="148" t="s">
        <v>180</v>
      </c>
      <c r="AH139" s="148">
        <v>0</v>
      </c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1" x14ac:dyDescent="0.25">
      <c r="A140" s="169">
        <v>39</v>
      </c>
      <c r="B140" s="170" t="s">
        <v>363</v>
      </c>
      <c r="C140" s="185" t="s">
        <v>364</v>
      </c>
      <c r="D140" s="171" t="s">
        <v>212</v>
      </c>
      <c r="E140" s="172">
        <v>163.6628</v>
      </c>
      <c r="F140" s="173"/>
      <c r="G140" s="174">
        <f>ROUND(E140*F140,2)</f>
        <v>0</v>
      </c>
      <c r="H140" s="173"/>
      <c r="I140" s="174">
        <f>ROUND(E140*H140,2)</f>
        <v>0</v>
      </c>
      <c r="J140" s="173"/>
      <c r="K140" s="174">
        <f>ROUND(E140*J140,2)</f>
        <v>0</v>
      </c>
      <c r="L140" s="174">
        <v>21</v>
      </c>
      <c r="M140" s="174">
        <f>G140*(1+L140/100)</f>
        <v>0</v>
      </c>
      <c r="N140" s="172">
        <v>0</v>
      </c>
      <c r="O140" s="172">
        <f>ROUND(E140*N140,2)</f>
        <v>0</v>
      </c>
      <c r="P140" s="172">
        <v>0</v>
      </c>
      <c r="Q140" s="172">
        <f>ROUND(E140*P140,2)</f>
        <v>0</v>
      </c>
      <c r="R140" s="174" t="s">
        <v>252</v>
      </c>
      <c r="S140" s="174" t="s">
        <v>197</v>
      </c>
      <c r="T140" s="175" t="s">
        <v>198</v>
      </c>
      <c r="U140" s="158">
        <v>0</v>
      </c>
      <c r="V140" s="158">
        <f>ROUND(E140*U140,2)</f>
        <v>0</v>
      </c>
      <c r="W140" s="158"/>
      <c r="X140" s="158" t="s">
        <v>199</v>
      </c>
      <c r="Y140" s="158" t="s">
        <v>153</v>
      </c>
      <c r="Z140" s="148"/>
      <c r="AA140" s="148"/>
      <c r="AB140" s="148"/>
      <c r="AC140" s="148"/>
      <c r="AD140" s="148"/>
      <c r="AE140" s="148"/>
      <c r="AF140" s="148"/>
      <c r="AG140" s="148" t="s">
        <v>200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2" x14ac:dyDescent="0.25">
      <c r="A141" s="155"/>
      <c r="B141" s="156"/>
      <c r="C141" s="186" t="s">
        <v>365</v>
      </c>
      <c r="D141" s="159"/>
      <c r="E141" s="160">
        <v>163.66</v>
      </c>
      <c r="F141" s="158"/>
      <c r="G141" s="158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8"/>
      <c r="AA141" s="148"/>
      <c r="AB141" s="148"/>
      <c r="AC141" s="148"/>
      <c r="AD141" s="148"/>
      <c r="AE141" s="148"/>
      <c r="AF141" s="148"/>
      <c r="AG141" s="148" t="s">
        <v>180</v>
      </c>
      <c r="AH141" s="148">
        <v>0</v>
      </c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1" x14ac:dyDescent="0.25">
      <c r="A142" s="169">
        <v>40</v>
      </c>
      <c r="B142" s="170" t="s">
        <v>366</v>
      </c>
      <c r="C142" s="185" t="s">
        <v>367</v>
      </c>
      <c r="D142" s="171" t="s">
        <v>212</v>
      </c>
      <c r="E142" s="172">
        <v>139.6832</v>
      </c>
      <c r="F142" s="173"/>
      <c r="G142" s="174">
        <f>ROUND(E142*F142,2)</f>
        <v>0</v>
      </c>
      <c r="H142" s="173"/>
      <c r="I142" s="174">
        <f>ROUND(E142*H142,2)</f>
        <v>0</v>
      </c>
      <c r="J142" s="173"/>
      <c r="K142" s="174">
        <f>ROUND(E142*J142,2)</f>
        <v>0</v>
      </c>
      <c r="L142" s="174">
        <v>21</v>
      </c>
      <c r="M142" s="174">
        <f>G142*(1+L142/100)</f>
        <v>0</v>
      </c>
      <c r="N142" s="172">
        <v>0</v>
      </c>
      <c r="O142" s="172">
        <f>ROUND(E142*N142,2)</f>
        <v>0</v>
      </c>
      <c r="P142" s="172">
        <v>0</v>
      </c>
      <c r="Q142" s="172">
        <f>ROUND(E142*P142,2)</f>
        <v>0</v>
      </c>
      <c r="R142" s="174" t="s">
        <v>252</v>
      </c>
      <c r="S142" s="174" t="s">
        <v>197</v>
      </c>
      <c r="T142" s="175" t="s">
        <v>198</v>
      </c>
      <c r="U142" s="158">
        <v>0</v>
      </c>
      <c r="V142" s="158">
        <f>ROUND(E142*U142,2)</f>
        <v>0</v>
      </c>
      <c r="W142" s="158"/>
      <c r="X142" s="158" t="s">
        <v>199</v>
      </c>
      <c r="Y142" s="158" t="s">
        <v>153</v>
      </c>
      <c r="Z142" s="148"/>
      <c r="AA142" s="148"/>
      <c r="AB142" s="148"/>
      <c r="AC142" s="148"/>
      <c r="AD142" s="148"/>
      <c r="AE142" s="148"/>
      <c r="AF142" s="148"/>
      <c r="AG142" s="148" t="s">
        <v>200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2" x14ac:dyDescent="0.25">
      <c r="A143" s="155"/>
      <c r="B143" s="156"/>
      <c r="C143" s="186" t="s">
        <v>368</v>
      </c>
      <c r="D143" s="159"/>
      <c r="E143" s="160">
        <v>139.68</v>
      </c>
      <c r="F143" s="158"/>
      <c r="G143" s="158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8"/>
      <c r="AA143" s="148"/>
      <c r="AB143" s="148"/>
      <c r="AC143" s="148"/>
      <c r="AD143" s="148"/>
      <c r="AE143" s="148"/>
      <c r="AF143" s="148"/>
      <c r="AG143" s="148" t="s">
        <v>180</v>
      </c>
      <c r="AH143" s="148">
        <v>0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1" x14ac:dyDescent="0.25">
      <c r="A144" s="169">
        <v>41</v>
      </c>
      <c r="B144" s="170" t="s">
        <v>369</v>
      </c>
      <c r="C144" s="185" t="s">
        <v>370</v>
      </c>
      <c r="D144" s="171" t="s">
        <v>371</v>
      </c>
      <c r="E144" s="172">
        <v>2.2799999999999998</v>
      </c>
      <c r="F144" s="173"/>
      <c r="G144" s="174">
        <f>ROUND(E144*F144,2)</f>
        <v>0</v>
      </c>
      <c r="H144" s="173"/>
      <c r="I144" s="174">
        <f>ROUND(E144*H144,2)</f>
        <v>0</v>
      </c>
      <c r="J144" s="173"/>
      <c r="K144" s="174">
        <f>ROUND(E144*J144,2)</f>
        <v>0</v>
      </c>
      <c r="L144" s="174">
        <v>21</v>
      </c>
      <c r="M144" s="174">
        <f>G144*(1+L144/100)</f>
        <v>0</v>
      </c>
      <c r="N144" s="172">
        <v>1E-3</v>
      </c>
      <c r="O144" s="172">
        <f>ROUND(E144*N144,2)</f>
        <v>0</v>
      </c>
      <c r="P144" s="172">
        <v>0</v>
      </c>
      <c r="Q144" s="172">
        <f>ROUND(E144*P144,2)</f>
        <v>0</v>
      </c>
      <c r="R144" s="174" t="s">
        <v>372</v>
      </c>
      <c r="S144" s="174" t="s">
        <v>197</v>
      </c>
      <c r="T144" s="175" t="s">
        <v>198</v>
      </c>
      <c r="U144" s="158">
        <v>0</v>
      </c>
      <c r="V144" s="158">
        <f>ROUND(E144*U144,2)</f>
        <v>0</v>
      </c>
      <c r="W144" s="158"/>
      <c r="X144" s="158" t="s">
        <v>373</v>
      </c>
      <c r="Y144" s="158" t="s">
        <v>153</v>
      </c>
      <c r="Z144" s="148"/>
      <c r="AA144" s="148"/>
      <c r="AB144" s="148"/>
      <c r="AC144" s="148"/>
      <c r="AD144" s="148"/>
      <c r="AE144" s="148"/>
      <c r="AF144" s="148"/>
      <c r="AG144" s="148" t="s">
        <v>374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2" x14ac:dyDescent="0.25">
      <c r="A145" s="155"/>
      <c r="B145" s="156"/>
      <c r="C145" s="186" t="s">
        <v>375</v>
      </c>
      <c r="D145" s="159"/>
      <c r="E145" s="160">
        <v>2.2799999999999998</v>
      </c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8"/>
      <c r="AA145" s="148"/>
      <c r="AB145" s="148"/>
      <c r="AC145" s="148"/>
      <c r="AD145" s="148"/>
      <c r="AE145" s="148"/>
      <c r="AF145" s="148"/>
      <c r="AG145" s="148" t="s">
        <v>180</v>
      </c>
      <c r="AH145" s="148">
        <v>0</v>
      </c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x14ac:dyDescent="0.25">
      <c r="A146" s="162" t="s">
        <v>145</v>
      </c>
      <c r="B146" s="163" t="s">
        <v>77</v>
      </c>
      <c r="C146" s="183" t="s">
        <v>78</v>
      </c>
      <c r="D146" s="164"/>
      <c r="E146" s="165"/>
      <c r="F146" s="166"/>
      <c r="G146" s="166">
        <f>SUMIF(AG147:AG210,"&lt;&gt;NOR",G147:G210)</f>
        <v>0</v>
      </c>
      <c r="H146" s="166"/>
      <c r="I146" s="166">
        <f>SUM(I147:I210)</f>
        <v>0</v>
      </c>
      <c r="J146" s="166"/>
      <c r="K146" s="166">
        <f>SUM(K147:K210)</f>
        <v>0</v>
      </c>
      <c r="L146" s="166"/>
      <c r="M146" s="166">
        <f>SUM(M147:M210)</f>
        <v>0</v>
      </c>
      <c r="N146" s="165"/>
      <c r="O146" s="165">
        <f>SUM(O147:O210)</f>
        <v>127.30999999999999</v>
      </c>
      <c r="P146" s="165"/>
      <c r="Q146" s="165">
        <f>SUM(Q147:Q210)</f>
        <v>0</v>
      </c>
      <c r="R146" s="166"/>
      <c r="S146" s="166"/>
      <c r="T146" s="167"/>
      <c r="U146" s="161"/>
      <c r="V146" s="161">
        <f>SUM(V147:V210)</f>
        <v>1303.3199999999993</v>
      </c>
      <c r="W146" s="161"/>
      <c r="X146" s="161"/>
      <c r="Y146" s="161"/>
      <c r="AG146" t="s">
        <v>146</v>
      </c>
    </row>
    <row r="147" spans="1:60" outlineLevel="1" x14ac:dyDescent="0.25">
      <c r="A147" s="169">
        <v>42</v>
      </c>
      <c r="B147" s="170" t="s">
        <v>376</v>
      </c>
      <c r="C147" s="185" t="s">
        <v>377</v>
      </c>
      <c r="D147" s="171" t="s">
        <v>212</v>
      </c>
      <c r="E147" s="172">
        <v>9.0990000000000002</v>
      </c>
      <c r="F147" s="173"/>
      <c r="G147" s="174">
        <f>ROUND(E147*F147,2)</f>
        <v>0</v>
      </c>
      <c r="H147" s="173"/>
      <c r="I147" s="174">
        <f>ROUND(E147*H147,2)</f>
        <v>0</v>
      </c>
      <c r="J147" s="173"/>
      <c r="K147" s="174">
        <f>ROUND(E147*J147,2)</f>
        <v>0</v>
      </c>
      <c r="L147" s="174">
        <v>21</v>
      </c>
      <c r="M147" s="174">
        <f>G147*(1+L147/100)</f>
        <v>0</v>
      </c>
      <c r="N147" s="172">
        <v>2.5249999999999999</v>
      </c>
      <c r="O147" s="172">
        <f>ROUND(E147*N147,2)</f>
        <v>22.97</v>
      </c>
      <c r="P147" s="172">
        <v>0</v>
      </c>
      <c r="Q147" s="172">
        <f>ROUND(E147*P147,2)</f>
        <v>0</v>
      </c>
      <c r="R147" s="174" t="s">
        <v>378</v>
      </c>
      <c r="S147" s="174" t="s">
        <v>197</v>
      </c>
      <c r="T147" s="175" t="s">
        <v>198</v>
      </c>
      <c r="U147" s="158">
        <v>1.89</v>
      </c>
      <c r="V147" s="158">
        <f>ROUND(E147*U147,2)</f>
        <v>17.2</v>
      </c>
      <c r="W147" s="158"/>
      <c r="X147" s="158" t="s">
        <v>199</v>
      </c>
      <c r="Y147" s="158" t="s">
        <v>153</v>
      </c>
      <c r="Z147" s="148"/>
      <c r="AA147" s="148"/>
      <c r="AB147" s="148"/>
      <c r="AC147" s="148"/>
      <c r="AD147" s="148"/>
      <c r="AE147" s="148"/>
      <c r="AF147" s="148"/>
      <c r="AG147" s="148" t="s">
        <v>200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2" x14ac:dyDescent="0.25">
      <c r="A148" s="155"/>
      <c r="B148" s="156"/>
      <c r="C148" s="186" t="s">
        <v>379</v>
      </c>
      <c r="D148" s="159"/>
      <c r="E148" s="160">
        <v>8.3800000000000008</v>
      </c>
      <c r="F148" s="158"/>
      <c r="G148" s="158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8"/>
      <c r="AA148" s="148"/>
      <c r="AB148" s="148"/>
      <c r="AC148" s="148"/>
      <c r="AD148" s="148"/>
      <c r="AE148" s="148"/>
      <c r="AF148" s="148"/>
      <c r="AG148" s="148" t="s">
        <v>180</v>
      </c>
      <c r="AH148" s="148">
        <v>0</v>
      </c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3" x14ac:dyDescent="0.25">
      <c r="A149" s="155"/>
      <c r="B149" s="156"/>
      <c r="C149" s="186" t="s">
        <v>380</v>
      </c>
      <c r="D149" s="159"/>
      <c r="E149" s="160">
        <v>0.72</v>
      </c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8"/>
      <c r="AA149" s="148"/>
      <c r="AB149" s="148"/>
      <c r="AC149" s="148"/>
      <c r="AD149" s="148"/>
      <c r="AE149" s="148"/>
      <c r="AF149" s="148"/>
      <c r="AG149" s="148" t="s">
        <v>180</v>
      </c>
      <c r="AH149" s="148">
        <v>0</v>
      </c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1" x14ac:dyDescent="0.25">
      <c r="A150" s="169">
        <v>43</v>
      </c>
      <c r="B150" s="170" t="s">
        <v>381</v>
      </c>
      <c r="C150" s="185" t="s">
        <v>382</v>
      </c>
      <c r="D150" s="171" t="s">
        <v>383</v>
      </c>
      <c r="E150" s="172">
        <v>20.7</v>
      </c>
      <c r="F150" s="173"/>
      <c r="G150" s="174">
        <f>ROUND(E150*F150,2)</f>
        <v>0</v>
      </c>
      <c r="H150" s="173"/>
      <c r="I150" s="174">
        <f>ROUND(E150*H150,2)</f>
        <v>0</v>
      </c>
      <c r="J150" s="173"/>
      <c r="K150" s="174">
        <f>ROUND(E150*J150,2)</f>
        <v>0</v>
      </c>
      <c r="L150" s="174">
        <v>21</v>
      </c>
      <c r="M150" s="174">
        <f>G150*(1+L150/100)</f>
        <v>0</v>
      </c>
      <c r="N150" s="172">
        <v>0.22106999999999999</v>
      </c>
      <c r="O150" s="172">
        <f>ROUND(E150*N150,2)</f>
        <v>4.58</v>
      </c>
      <c r="P150" s="172">
        <v>0</v>
      </c>
      <c r="Q150" s="172">
        <f>ROUND(E150*P150,2)</f>
        <v>0</v>
      </c>
      <c r="R150" s="174" t="s">
        <v>384</v>
      </c>
      <c r="S150" s="174" t="s">
        <v>197</v>
      </c>
      <c r="T150" s="175" t="s">
        <v>198</v>
      </c>
      <c r="U150" s="158">
        <v>0.185</v>
      </c>
      <c r="V150" s="158">
        <f>ROUND(E150*U150,2)</f>
        <v>3.83</v>
      </c>
      <c r="W150" s="158"/>
      <c r="X150" s="158" t="s">
        <v>199</v>
      </c>
      <c r="Y150" s="158" t="s">
        <v>153</v>
      </c>
      <c r="Z150" s="148"/>
      <c r="AA150" s="148"/>
      <c r="AB150" s="148"/>
      <c r="AC150" s="148"/>
      <c r="AD150" s="148"/>
      <c r="AE150" s="148"/>
      <c r="AF150" s="148"/>
      <c r="AG150" s="148" t="s">
        <v>200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2" x14ac:dyDescent="0.25">
      <c r="A151" s="155"/>
      <c r="B151" s="156"/>
      <c r="C151" s="256" t="s">
        <v>385</v>
      </c>
      <c r="D151" s="257"/>
      <c r="E151" s="257"/>
      <c r="F151" s="257"/>
      <c r="G151" s="257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8"/>
      <c r="AA151" s="148"/>
      <c r="AB151" s="148"/>
      <c r="AC151" s="148"/>
      <c r="AD151" s="148"/>
      <c r="AE151" s="148"/>
      <c r="AF151" s="148"/>
      <c r="AG151" s="148" t="s">
        <v>202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90" t="str">
        <f>C151</f>
        <v>se zřízením štěrkopískového lože pod trubky a s jejich obsypem v průměrném celkovém množství do 0,15 m3/m,</v>
      </c>
      <c r="BB151" s="148"/>
      <c r="BC151" s="148"/>
      <c r="BD151" s="148"/>
      <c r="BE151" s="148"/>
      <c r="BF151" s="148"/>
      <c r="BG151" s="148"/>
      <c r="BH151" s="148"/>
    </row>
    <row r="152" spans="1:60" outlineLevel="2" x14ac:dyDescent="0.25">
      <c r="A152" s="155"/>
      <c r="B152" s="156"/>
      <c r="C152" s="186" t="s">
        <v>386</v>
      </c>
      <c r="D152" s="159"/>
      <c r="E152" s="160">
        <v>20.7</v>
      </c>
      <c r="F152" s="158"/>
      <c r="G152" s="158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8"/>
      <c r="AA152" s="148"/>
      <c r="AB152" s="148"/>
      <c r="AC152" s="148"/>
      <c r="AD152" s="148"/>
      <c r="AE152" s="148"/>
      <c r="AF152" s="148"/>
      <c r="AG152" s="148" t="s">
        <v>180</v>
      </c>
      <c r="AH152" s="148">
        <v>0</v>
      </c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ht="20.399999999999999" outlineLevel="1" x14ac:dyDescent="0.25">
      <c r="A153" s="169">
        <v>44</v>
      </c>
      <c r="B153" s="170" t="s">
        <v>387</v>
      </c>
      <c r="C153" s="185" t="s">
        <v>388</v>
      </c>
      <c r="D153" s="171" t="s">
        <v>195</v>
      </c>
      <c r="E153" s="172">
        <v>39.75</v>
      </c>
      <c r="F153" s="173"/>
      <c r="G153" s="174">
        <f>ROUND(E153*F153,2)</f>
        <v>0</v>
      </c>
      <c r="H153" s="173"/>
      <c r="I153" s="174">
        <f>ROUND(E153*H153,2)</f>
        <v>0</v>
      </c>
      <c r="J153" s="173"/>
      <c r="K153" s="174">
        <f>ROUND(E153*J153,2)</f>
        <v>0</v>
      </c>
      <c r="L153" s="174">
        <v>21</v>
      </c>
      <c r="M153" s="174">
        <f>G153*(1+L153/100)</f>
        <v>0</v>
      </c>
      <c r="N153" s="172">
        <v>0</v>
      </c>
      <c r="O153" s="172">
        <f>ROUND(E153*N153,2)</f>
        <v>0</v>
      </c>
      <c r="P153" s="172">
        <v>0</v>
      </c>
      <c r="Q153" s="172">
        <f>ROUND(E153*P153,2)</f>
        <v>0</v>
      </c>
      <c r="R153" s="174" t="s">
        <v>252</v>
      </c>
      <c r="S153" s="174" t="s">
        <v>197</v>
      </c>
      <c r="T153" s="175" t="s">
        <v>198</v>
      </c>
      <c r="U153" s="158">
        <v>0.15</v>
      </c>
      <c r="V153" s="158">
        <f>ROUND(E153*U153,2)</f>
        <v>5.96</v>
      </c>
      <c r="W153" s="158"/>
      <c r="X153" s="158" t="s">
        <v>199</v>
      </c>
      <c r="Y153" s="158" t="s">
        <v>153</v>
      </c>
      <c r="Z153" s="148"/>
      <c r="AA153" s="148"/>
      <c r="AB153" s="148"/>
      <c r="AC153" s="148"/>
      <c r="AD153" s="148"/>
      <c r="AE153" s="148"/>
      <c r="AF153" s="148"/>
      <c r="AG153" s="148" t="s">
        <v>200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2" x14ac:dyDescent="0.25">
      <c r="A154" s="155"/>
      <c r="B154" s="156"/>
      <c r="C154" s="256" t="s">
        <v>389</v>
      </c>
      <c r="D154" s="257"/>
      <c r="E154" s="257"/>
      <c r="F154" s="257"/>
      <c r="G154" s="257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8"/>
      <c r="AA154" s="148"/>
      <c r="AB154" s="148"/>
      <c r="AC154" s="148"/>
      <c r="AD154" s="148"/>
      <c r="AE154" s="148"/>
      <c r="AF154" s="148"/>
      <c r="AG154" s="148" t="s">
        <v>202</v>
      </c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90" t="str">
        <f>C154</f>
        <v>z rostlé horniny tř.1 - 4 pod násypy z hornin soudržných do 92% PS a hornin nesoudržných sypkých relativní ulehlosti I(d) do 0,8</v>
      </c>
      <c r="BB154" s="148"/>
      <c r="BC154" s="148"/>
      <c r="BD154" s="148"/>
      <c r="BE154" s="148"/>
      <c r="BF154" s="148"/>
      <c r="BG154" s="148"/>
      <c r="BH154" s="148"/>
    </row>
    <row r="155" spans="1:60" outlineLevel="2" x14ac:dyDescent="0.25">
      <c r="A155" s="155"/>
      <c r="B155" s="156"/>
      <c r="C155" s="186" t="s">
        <v>390</v>
      </c>
      <c r="D155" s="159"/>
      <c r="E155" s="160">
        <v>39.75</v>
      </c>
      <c r="F155" s="158"/>
      <c r="G155" s="158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8"/>
      <c r="AA155" s="148"/>
      <c r="AB155" s="148"/>
      <c r="AC155" s="148"/>
      <c r="AD155" s="148"/>
      <c r="AE155" s="148"/>
      <c r="AF155" s="148"/>
      <c r="AG155" s="148" t="s">
        <v>180</v>
      </c>
      <c r="AH155" s="148">
        <v>0</v>
      </c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1" x14ac:dyDescent="0.25">
      <c r="A156" s="169">
        <v>45</v>
      </c>
      <c r="B156" s="170" t="s">
        <v>391</v>
      </c>
      <c r="C156" s="185" t="s">
        <v>392</v>
      </c>
      <c r="D156" s="171" t="s">
        <v>383</v>
      </c>
      <c r="E156" s="172">
        <v>120</v>
      </c>
      <c r="F156" s="173"/>
      <c r="G156" s="174">
        <f>ROUND(E156*F156,2)</f>
        <v>0</v>
      </c>
      <c r="H156" s="173"/>
      <c r="I156" s="174">
        <f>ROUND(E156*H156,2)</f>
        <v>0</v>
      </c>
      <c r="J156" s="173"/>
      <c r="K156" s="174">
        <f>ROUND(E156*J156,2)</f>
        <v>0</v>
      </c>
      <c r="L156" s="174">
        <v>21</v>
      </c>
      <c r="M156" s="174">
        <f>G156*(1+L156/100)</f>
        <v>0</v>
      </c>
      <c r="N156" s="172">
        <v>5.849E-2</v>
      </c>
      <c r="O156" s="172">
        <f>ROUND(E156*N156,2)</f>
        <v>7.02</v>
      </c>
      <c r="P156" s="172">
        <v>0</v>
      </c>
      <c r="Q156" s="172">
        <f>ROUND(E156*P156,2)</f>
        <v>0</v>
      </c>
      <c r="R156" s="174" t="s">
        <v>378</v>
      </c>
      <c r="S156" s="174" t="s">
        <v>197</v>
      </c>
      <c r="T156" s="175" t="s">
        <v>198</v>
      </c>
      <c r="U156" s="158">
        <v>2.52</v>
      </c>
      <c r="V156" s="158">
        <f>ROUND(E156*U156,2)</f>
        <v>302.39999999999998</v>
      </c>
      <c r="W156" s="158"/>
      <c r="X156" s="158" t="s">
        <v>199</v>
      </c>
      <c r="Y156" s="158" t="s">
        <v>153</v>
      </c>
      <c r="Z156" s="148"/>
      <c r="AA156" s="148"/>
      <c r="AB156" s="148"/>
      <c r="AC156" s="148"/>
      <c r="AD156" s="148"/>
      <c r="AE156" s="148"/>
      <c r="AF156" s="148"/>
      <c r="AG156" s="148" t="s">
        <v>200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2" x14ac:dyDescent="0.25">
      <c r="A157" s="155"/>
      <c r="B157" s="156"/>
      <c r="C157" s="186" t="s">
        <v>393</v>
      </c>
      <c r="D157" s="159"/>
      <c r="E157" s="160">
        <v>36</v>
      </c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8"/>
      <c r="AA157" s="148"/>
      <c r="AB157" s="148"/>
      <c r="AC157" s="148"/>
      <c r="AD157" s="148"/>
      <c r="AE157" s="148"/>
      <c r="AF157" s="148"/>
      <c r="AG157" s="148" t="s">
        <v>180</v>
      </c>
      <c r="AH157" s="148">
        <v>0</v>
      </c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3" x14ac:dyDescent="0.25">
      <c r="A158" s="155"/>
      <c r="B158" s="156"/>
      <c r="C158" s="186" t="s">
        <v>394</v>
      </c>
      <c r="D158" s="159"/>
      <c r="E158" s="160">
        <v>84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8"/>
      <c r="AA158" s="148"/>
      <c r="AB158" s="148"/>
      <c r="AC158" s="148"/>
      <c r="AD158" s="148"/>
      <c r="AE158" s="148"/>
      <c r="AF158" s="148"/>
      <c r="AG158" s="148" t="s">
        <v>180</v>
      </c>
      <c r="AH158" s="148">
        <v>0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ht="20.399999999999999" outlineLevel="1" x14ac:dyDescent="0.25">
      <c r="A159" s="169">
        <v>46</v>
      </c>
      <c r="B159" s="170" t="s">
        <v>395</v>
      </c>
      <c r="C159" s="185" t="s">
        <v>396</v>
      </c>
      <c r="D159" s="171" t="s">
        <v>397</v>
      </c>
      <c r="E159" s="172">
        <v>23</v>
      </c>
      <c r="F159" s="173"/>
      <c r="G159" s="174">
        <f>ROUND(E159*F159,2)</f>
        <v>0</v>
      </c>
      <c r="H159" s="173"/>
      <c r="I159" s="174">
        <f>ROUND(E159*H159,2)</f>
        <v>0</v>
      </c>
      <c r="J159" s="173"/>
      <c r="K159" s="174">
        <f>ROUND(E159*J159,2)</f>
        <v>0</v>
      </c>
      <c r="L159" s="174">
        <v>21</v>
      </c>
      <c r="M159" s="174">
        <f>G159*(1+L159/100)</f>
        <v>0</v>
      </c>
      <c r="N159" s="172">
        <v>1.009E-2</v>
      </c>
      <c r="O159" s="172">
        <f>ROUND(E159*N159,2)</f>
        <v>0.23</v>
      </c>
      <c r="P159" s="172">
        <v>0</v>
      </c>
      <c r="Q159" s="172">
        <f>ROUND(E159*P159,2)</f>
        <v>0</v>
      </c>
      <c r="R159" s="174" t="s">
        <v>378</v>
      </c>
      <c r="S159" s="174" t="s">
        <v>197</v>
      </c>
      <c r="T159" s="175" t="s">
        <v>198</v>
      </c>
      <c r="U159" s="158">
        <v>3.95</v>
      </c>
      <c r="V159" s="158">
        <f>ROUND(E159*U159,2)</f>
        <v>90.85</v>
      </c>
      <c r="W159" s="158"/>
      <c r="X159" s="158" t="s">
        <v>199</v>
      </c>
      <c r="Y159" s="158" t="s">
        <v>153</v>
      </c>
      <c r="Z159" s="148"/>
      <c r="AA159" s="148"/>
      <c r="AB159" s="148"/>
      <c r="AC159" s="148"/>
      <c r="AD159" s="148"/>
      <c r="AE159" s="148"/>
      <c r="AF159" s="148"/>
      <c r="AG159" s="148" t="s">
        <v>200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2" x14ac:dyDescent="0.25">
      <c r="A160" s="155"/>
      <c r="B160" s="156"/>
      <c r="C160" s="186" t="s">
        <v>398</v>
      </c>
      <c r="D160" s="159"/>
      <c r="E160" s="160">
        <v>23</v>
      </c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8"/>
      <c r="AA160" s="148"/>
      <c r="AB160" s="148"/>
      <c r="AC160" s="148"/>
      <c r="AD160" s="148"/>
      <c r="AE160" s="148"/>
      <c r="AF160" s="148"/>
      <c r="AG160" s="148" t="s">
        <v>180</v>
      </c>
      <c r="AH160" s="148">
        <v>0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1" x14ac:dyDescent="0.25">
      <c r="A161" s="169">
        <v>47</v>
      </c>
      <c r="B161" s="170" t="s">
        <v>399</v>
      </c>
      <c r="C161" s="185" t="s">
        <v>400</v>
      </c>
      <c r="D161" s="171" t="s">
        <v>212</v>
      </c>
      <c r="E161" s="172">
        <v>30</v>
      </c>
      <c r="F161" s="173"/>
      <c r="G161" s="174">
        <f>ROUND(E161*F161,2)</f>
        <v>0</v>
      </c>
      <c r="H161" s="173"/>
      <c r="I161" s="174">
        <f>ROUND(E161*H161,2)</f>
        <v>0</v>
      </c>
      <c r="J161" s="173"/>
      <c r="K161" s="174">
        <f>ROUND(E161*J161,2)</f>
        <v>0</v>
      </c>
      <c r="L161" s="174">
        <v>21</v>
      </c>
      <c r="M161" s="174">
        <f>G161*(1+L161/100)</f>
        <v>0</v>
      </c>
      <c r="N161" s="172">
        <v>0</v>
      </c>
      <c r="O161" s="172">
        <f>ROUND(E161*N161,2)</f>
        <v>0</v>
      </c>
      <c r="P161" s="172">
        <v>0</v>
      </c>
      <c r="Q161" s="172">
        <f>ROUND(E161*P161,2)</f>
        <v>0</v>
      </c>
      <c r="R161" s="174" t="s">
        <v>378</v>
      </c>
      <c r="S161" s="174" t="s">
        <v>197</v>
      </c>
      <c r="T161" s="175" t="s">
        <v>198</v>
      </c>
      <c r="U161" s="158">
        <v>2.2109999999999999</v>
      </c>
      <c r="V161" s="158">
        <f>ROUND(E161*U161,2)</f>
        <v>66.33</v>
      </c>
      <c r="W161" s="158"/>
      <c r="X161" s="158" t="s">
        <v>199</v>
      </c>
      <c r="Y161" s="158" t="s">
        <v>153</v>
      </c>
      <c r="Z161" s="148"/>
      <c r="AA161" s="148"/>
      <c r="AB161" s="148"/>
      <c r="AC161" s="148"/>
      <c r="AD161" s="148"/>
      <c r="AE161" s="148"/>
      <c r="AF161" s="148"/>
      <c r="AG161" s="148" t="s">
        <v>200</v>
      </c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2" x14ac:dyDescent="0.25">
      <c r="A162" s="155"/>
      <c r="B162" s="156"/>
      <c r="C162" s="256" t="s">
        <v>401</v>
      </c>
      <c r="D162" s="257"/>
      <c r="E162" s="257"/>
      <c r="F162" s="257"/>
      <c r="G162" s="257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8"/>
      <c r="AA162" s="148"/>
      <c r="AB162" s="148"/>
      <c r="AC162" s="148"/>
      <c r="AD162" s="148"/>
      <c r="AE162" s="148"/>
      <c r="AF162" s="148"/>
      <c r="AG162" s="148" t="s">
        <v>202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2" x14ac:dyDescent="0.25">
      <c r="A163" s="155"/>
      <c r="B163" s="156"/>
      <c r="C163" s="186" t="s">
        <v>402</v>
      </c>
      <c r="D163" s="159"/>
      <c r="E163" s="160">
        <v>30</v>
      </c>
      <c r="F163" s="158"/>
      <c r="G163" s="158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8"/>
      <c r="AA163" s="148"/>
      <c r="AB163" s="148"/>
      <c r="AC163" s="148"/>
      <c r="AD163" s="148"/>
      <c r="AE163" s="148"/>
      <c r="AF163" s="148"/>
      <c r="AG163" s="148" t="s">
        <v>180</v>
      </c>
      <c r="AH163" s="148">
        <v>0</v>
      </c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1" x14ac:dyDescent="0.25">
      <c r="A164" s="169">
        <v>48</v>
      </c>
      <c r="B164" s="170" t="s">
        <v>403</v>
      </c>
      <c r="C164" s="185" t="s">
        <v>404</v>
      </c>
      <c r="D164" s="171" t="s">
        <v>212</v>
      </c>
      <c r="E164" s="172">
        <v>30</v>
      </c>
      <c r="F164" s="173"/>
      <c r="G164" s="174">
        <f>ROUND(E164*F164,2)</f>
        <v>0</v>
      </c>
      <c r="H164" s="173"/>
      <c r="I164" s="174">
        <f>ROUND(E164*H164,2)</f>
        <v>0</v>
      </c>
      <c r="J164" s="173"/>
      <c r="K164" s="174">
        <f>ROUND(E164*J164,2)</f>
        <v>0</v>
      </c>
      <c r="L164" s="174">
        <v>21</v>
      </c>
      <c r="M164" s="174">
        <f>G164*(1+L164/100)</f>
        <v>0</v>
      </c>
      <c r="N164" s="172">
        <v>0</v>
      </c>
      <c r="O164" s="172">
        <f>ROUND(E164*N164,2)</f>
        <v>0</v>
      </c>
      <c r="P164" s="172">
        <v>0</v>
      </c>
      <c r="Q164" s="172">
        <f>ROUND(E164*P164,2)</f>
        <v>0</v>
      </c>
      <c r="R164" s="174" t="s">
        <v>378</v>
      </c>
      <c r="S164" s="174" t="s">
        <v>197</v>
      </c>
      <c r="T164" s="175" t="s">
        <v>198</v>
      </c>
      <c r="U164" s="158">
        <v>1.4790000000000001</v>
      </c>
      <c r="V164" s="158">
        <f>ROUND(E164*U164,2)</f>
        <v>44.37</v>
      </c>
      <c r="W164" s="158"/>
      <c r="X164" s="158" t="s">
        <v>199</v>
      </c>
      <c r="Y164" s="158" t="s">
        <v>153</v>
      </c>
      <c r="Z164" s="148"/>
      <c r="AA164" s="148"/>
      <c r="AB164" s="148"/>
      <c r="AC164" s="148"/>
      <c r="AD164" s="148"/>
      <c r="AE164" s="148"/>
      <c r="AF164" s="148"/>
      <c r="AG164" s="148" t="s">
        <v>200</v>
      </c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2" x14ac:dyDescent="0.25">
      <c r="A165" s="155"/>
      <c r="B165" s="156"/>
      <c r="C165" s="256" t="s">
        <v>401</v>
      </c>
      <c r="D165" s="257"/>
      <c r="E165" s="257"/>
      <c r="F165" s="257"/>
      <c r="G165" s="257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8"/>
      <c r="AA165" s="148"/>
      <c r="AB165" s="148"/>
      <c r="AC165" s="148"/>
      <c r="AD165" s="148"/>
      <c r="AE165" s="148"/>
      <c r="AF165" s="148"/>
      <c r="AG165" s="148" t="s">
        <v>202</v>
      </c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2" x14ac:dyDescent="0.25">
      <c r="A166" s="155"/>
      <c r="B166" s="156"/>
      <c r="C166" s="186" t="s">
        <v>405</v>
      </c>
      <c r="D166" s="159"/>
      <c r="E166" s="160">
        <v>30</v>
      </c>
      <c r="F166" s="158"/>
      <c r="G166" s="15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8"/>
      <c r="AA166" s="148"/>
      <c r="AB166" s="148"/>
      <c r="AC166" s="148"/>
      <c r="AD166" s="148"/>
      <c r="AE166" s="148"/>
      <c r="AF166" s="148"/>
      <c r="AG166" s="148" t="s">
        <v>180</v>
      </c>
      <c r="AH166" s="148">
        <v>0</v>
      </c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ht="20.399999999999999" outlineLevel="1" x14ac:dyDescent="0.25">
      <c r="A167" s="169">
        <v>49</v>
      </c>
      <c r="B167" s="170" t="s">
        <v>406</v>
      </c>
      <c r="C167" s="185" t="s">
        <v>407</v>
      </c>
      <c r="D167" s="171" t="s">
        <v>383</v>
      </c>
      <c r="E167" s="172">
        <v>94.5</v>
      </c>
      <c r="F167" s="173"/>
      <c r="G167" s="174">
        <f>ROUND(E167*F167,2)</f>
        <v>0</v>
      </c>
      <c r="H167" s="173"/>
      <c r="I167" s="174">
        <f>ROUND(E167*H167,2)</f>
        <v>0</v>
      </c>
      <c r="J167" s="173"/>
      <c r="K167" s="174">
        <f>ROUND(E167*J167,2)</f>
        <v>0</v>
      </c>
      <c r="L167" s="174">
        <v>21</v>
      </c>
      <c r="M167" s="174">
        <f>G167*(1+L167/100)</f>
        <v>0</v>
      </c>
      <c r="N167" s="172">
        <v>3.2299999999999998E-3</v>
      </c>
      <c r="O167" s="172">
        <f>ROUND(E167*N167,2)</f>
        <v>0.31</v>
      </c>
      <c r="P167" s="172">
        <v>0</v>
      </c>
      <c r="Q167" s="172">
        <f>ROUND(E167*P167,2)</f>
        <v>0</v>
      </c>
      <c r="R167" s="174" t="s">
        <v>378</v>
      </c>
      <c r="S167" s="174" t="s">
        <v>197</v>
      </c>
      <c r="T167" s="175" t="s">
        <v>198</v>
      </c>
      <c r="U167" s="158">
        <v>4.7759999999999998</v>
      </c>
      <c r="V167" s="158">
        <f>ROUND(E167*U167,2)</f>
        <v>451.33</v>
      </c>
      <c r="W167" s="158"/>
      <c r="X167" s="158" t="s">
        <v>199</v>
      </c>
      <c r="Y167" s="158" t="s">
        <v>153</v>
      </c>
      <c r="Z167" s="148"/>
      <c r="AA167" s="148"/>
      <c r="AB167" s="148"/>
      <c r="AC167" s="148"/>
      <c r="AD167" s="148"/>
      <c r="AE167" s="148"/>
      <c r="AF167" s="148"/>
      <c r="AG167" s="148" t="s">
        <v>200</v>
      </c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2" x14ac:dyDescent="0.25">
      <c r="A168" s="155"/>
      <c r="B168" s="156"/>
      <c r="C168" s="186" t="s">
        <v>408</v>
      </c>
      <c r="D168" s="159"/>
      <c r="E168" s="160">
        <v>31.5</v>
      </c>
      <c r="F168" s="158"/>
      <c r="G168" s="158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8"/>
      <c r="AA168" s="148"/>
      <c r="AB168" s="148"/>
      <c r="AC168" s="148"/>
      <c r="AD168" s="148"/>
      <c r="AE168" s="148"/>
      <c r="AF168" s="148"/>
      <c r="AG168" s="148" t="s">
        <v>180</v>
      </c>
      <c r="AH168" s="148">
        <v>0</v>
      </c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3" x14ac:dyDescent="0.25">
      <c r="A169" s="155"/>
      <c r="B169" s="156"/>
      <c r="C169" s="186" t="s">
        <v>409</v>
      </c>
      <c r="D169" s="159"/>
      <c r="E169" s="160">
        <v>63</v>
      </c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8"/>
      <c r="AA169" s="148"/>
      <c r="AB169" s="148"/>
      <c r="AC169" s="148"/>
      <c r="AD169" s="148"/>
      <c r="AE169" s="148"/>
      <c r="AF169" s="148"/>
      <c r="AG169" s="148" t="s">
        <v>180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ht="20.399999999999999" outlineLevel="1" x14ac:dyDescent="0.25">
      <c r="A170" s="169">
        <v>50</v>
      </c>
      <c r="B170" s="170" t="s">
        <v>410</v>
      </c>
      <c r="C170" s="185" t="s">
        <v>411</v>
      </c>
      <c r="D170" s="171" t="s">
        <v>383</v>
      </c>
      <c r="E170" s="172">
        <v>14</v>
      </c>
      <c r="F170" s="173"/>
      <c r="G170" s="174">
        <f>ROUND(E170*F170,2)</f>
        <v>0</v>
      </c>
      <c r="H170" s="173"/>
      <c r="I170" s="174">
        <f>ROUND(E170*H170,2)</f>
        <v>0</v>
      </c>
      <c r="J170" s="173"/>
      <c r="K170" s="174">
        <f>ROUND(E170*J170,2)</f>
        <v>0</v>
      </c>
      <c r="L170" s="174">
        <v>21</v>
      </c>
      <c r="M170" s="174">
        <f>G170*(1+L170/100)</f>
        <v>0</v>
      </c>
      <c r="N170" s="172">
        <v>4.0699999999999998E-3</v>
      </c>
      <c r="O170" s="172">
        <f>ROUND(E170*N170,2)</f>
        <v>0.06</v>
      </c>
      <c r="P170" s="172">
        <v>0</v>
      </c>
      <c r="Q170" s="172">
        <f>ROUND(E170*P170,2)</f>
        <v>0</v>
      </c>
      <c r="R170" s="174" t="s">
        <v>378</v>
      </c>
      <c r="S170" s="174" t="s">
        <v>197</v>
      </c>
      <c r="T170" s="175" t="s">
        <v>198</v>
      </c>
      <c r="U170" s="158">
        <v>6.0209999999999999</v>
      </c>
      <c r="V170" s="158">
        <f>ROUND(E170*U170,2)</f>
        <v>84.29</v>
      </c>
      <c r="W170" s="158"/>
      <c r="X170" s="158" t="s">
        <v>199</v>
      </c>
      <c r="Y170" s="158" t="s">
        <v>153</v>
      </c>
      <c r="Z170" s="148"/>
      <c r="AA170" s="148"/>
      <c r="AB170" s="148"/>
      <c r="AC170" s="148"/>
      <c r="AD170" s="148"/>
      <c r="AE170" s="148"/>
      <c r="AF170" s="148"/>
      <c r="AG170" s="148" t="s">
        <v>200</v>
      </c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2" x14ac:dyDescent="0.25">
      <c r="A171" s="155"/>
      <c r="B171" s="156"/>
      <c r="C171" s="186" t="s">
        <v>412</v>
      </c>
      <c r="D171" s="159"/>
      <c r="E171" s="160">
        <v>14</v>
      </c>
      <c r="F171" s="158"/>
      <c r="G171" s="158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8"/>
      <c r="AA171" s="148"/>
      <c r="AB171" s="148"/>
      <c r="AC171" s="148"/>
      <c r="AD171" s="148"/>
      <c r="AE171" s="148"/>
      <c r="AF171" s="148"/>
      <c r="AG171" s="148" t="s">
        <v>180</v>
      </c>
      <c r="AH171" s="148">
        <v>0</v>
      </c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ht="20.399999999999999" outlineLevel="1" x14ac:dyDescent="0.25">
      <c r="A172" s="169">
        <v>51</v>
      </c>
      <c r="B172" s="170" t="s">
        <v>413</v>
      </c>
      <c r="C172" s="185" t="s">
        <v>414</v>
      </c>
      <c r="D172" s="171" t="s">
        <v>383</v>
      </c>
      <c r="E172" s="172">
        <v>63</v>
      </c>
      <c r="F172" s="173"/>
      <c r="G172" s="174">
        <f>ROUND(E172*F172,2)</f>
        <v>0</v>
      </c>
      <c r="H172" s="173"/>
      <c r="I172" s="174">
        <f>ROUND(E172*H172,2)</f>
        <v>0</v>
      </c>
      <c r="J172" s="173"/>
      <c r="K172" s="174">
        <f>ROUND(E172*J172,2)</f>
        <v>0</v>
      </c>
      <c r="L172" s="174">
        <v>21</v>
      </c>
      <c r="M172" s="174">
        <f>G172*(1+L172/100)</f>
        <v>0</v>
      </c>
      <c r="N172" s="172">
        <v>6.4999999999999997E-4</v>
      </c>
      <c r="O172" s="172">
        <f>ROUND(E172*N172,2)</f>
        <v>0.04</v>
      </c>
      <c r="P172" s="172">
        <v>0</v>
      </c>
      <c r="Q172" s="172">
        <f>ROUND(E172*P172,2)</f>
        <v>0</v>
      </c>
      <c r="R172" s="174" t="s">
        <v>378</v>
      </c>
      <c r="S172" s="174" t="s">
        <v>197</v>
      </c>
      <c r="T172" s="175" t="s">
        <v>198</v>
      </c>
      <c r="U172" s="158">
        <v>0.95399999999999996</v>
      </c>
      <c r="V172" s="158">
        <f>ROUND(E172*U172,2)</f>
        <v>60.1</v>
      </c>
      <c r="W172" s="158"/>
      <c r="X172" s="158" t="s">
        <v>199</v>
      </c>
      <c r="Y172" s="158" t="s">
        <v>153</v>
      </c>
      <c r="Z172" s="148"/>
      <c r="AA172" s="148"/>
      <c r="AB172" s="148"/>
      <c r="AC172" s="148"/>
      <c r="AD172" s="148"/>
      <c r="AE172" s="148"/>
      <c r="AF172" s="148"/>
      <c r="AG172" s="148" t="s">
        <v>200</v>
      </c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2" x14ac:dyDescent="0.25">
      <c r="A173" s="155"/>
      <c r="B173" s="156"/>
      <c r="C173" s="186" t="s">
        <v>415</v>
      </c>
      <c r="D173" s="159"/>
      <c r="E173" s="160">
        <v>63</v>
      </c>
      <c r="F173" s="158"/>
      <c r="G173" s="158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8"/>
      <c r="AA173" s="148"/>
      <c r="AB173" s="148"/>
      <c r="AC173" s="148"/>
      <c r="AD173" s="148"/>
      <c r="AE173" s="148"/>
      <c r="AF173" s="148"/>
      <c r="AG173" s="148" t="s">
        <v>180</v>
      </c>
      <c r="AH173" s="148">
        <v>0</v>
      </c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ht="20.399999999999999" outlineLevel="1" x14ac:dyDescent="0.25">
      <c r="A174" s="169">
        <v>52</v>
      </c>
      <c r="B174" s="170" t="s">
        <v>416</v>
      </c>
      <c r="C174" s="185" t="s">
        <v>417</v>
      </c>
      <c r="D174" s="171" t="s">
        <v>383</v>
      </c>
      <c r="E174" s="172">
        <v>14</v>
      </c>
      <c r="F174" s="173"/>
      <c r="G174" s="174">
        <f>ROUND(E174*F174,2)</f>
        <v>0</v>
      </c>
      <c r="H174" s="173"/>
      <c r="I174" s="174">
        <f>ROUND(E174*H174,2)</f>
        <v>0</v>
      </c>
      <c r="J174" s="173"/>
      <c r="K174" s="174">
        <f>ROUND(E174*J174,2)</f>
        <v>0</v>
      </c>
      <c r="L174" s="174">
        <v>21</v>
      </c>
      <c r="M174" s="174">
        <f>G174*(1+L174/100)</f>
        <v>0</v>
      </c>
      <c r="N174" s="172">
        <v>8.0999999999999996E-4</v>
      </c>
      <c r="O174" s="172">
        <f>ROUND(E174*N174,2)</f>
        <v>0.01</v>
      </c>
      <c r="P174" s="172">
        <v>0</v>
      </c>
      <c r="Q174" s="172">
        <f>ROUND(E174*P174,2)</f>
        <v>0</v>
      </c>
      <c r="R174" s="174" t="s">
        <v>378</v>
      </c>
      <c r="S174" s="174" t="s">
        <v>197</v>
      </c>
      <c r="T174" s="175" t="s">
        <v>198</v>
      </c>
      <c r="U174" s="158">
        <v>1.2030000000000001</v>
      </c>
      <c r="V174" s="158">
        <f>ROUND(E174*U174,2)</f>
        <v>16.84</v>
      </c>
      <c r="W174" s="158"/>
      <c r="X174" s="158" t="s">
        <v>199</v>
      </c>
      <c r="Y174" s="158" t="s">
        <v>153</v>
      </c>
      <c r="Z174" s="148"/>
      <c r="AA174" s="148"/>
      <c r="AB174" s="148"/>
      <c r="AC174" s="148"/>
      <c r="AD174" s="148"/>
      <c r="AE174" s="148"/>
      <c r="AF174" s="148"/>
      <c r="AG174" s="148" t="s">
        <v>200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2" x14ac:dyDescent="0.25">
      <c r="A175" s="155"/>
      <c r="B175" s="156"/>
      <c r="C175" s="186" t="s">
        <v>418</v>
      </c>
      <c r="D175" s="159"/>
      <c r="E175" s="160">
        <v>14</v>
      </c>
      <c r="F175" s="158"/>
      <c r="G175" s="158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58"/>
      <c r="Z175" s="148"/>
      <c r="AA175" s="148"/>
      <c r="AB175" s="148"/>
      <c r="AC175" s="148"/>
      <c r="AD175" s="148"/>
      <c r="AE175" s="148"/>
      <c r="AF175" s="148"/>
      <c r="AG175" s="148" t="s">
        <v>180</v>
      </c>
      <c r="AH175" s="148">
        <v>0</v>
      </c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1" x14ac:dyDescent="0.25">
      <c r="A176" s="169">
        <v>53</v>
      </c>
      <c r="B176" s="170" t="s">
        <v>419</v>
      </c>
      <c r="C176" s="185" t="s">
        <v>420</v>
      </c>
      <c r="D176" s="171" t="s">
        <v>212</v>
      </c>
      <c r="E176" s="172">
        <v>3.9750000000000001</v>
      </c>
      <c r="F176" s="173"/>
      <c r="G176" s="174">
        <f>ROUND(E176*F176,2)</f>
        <v>0</v>
      </c>
      <c r="H176" s="173"/>
      <c r="I176" s="174">
        <f>ROUND(E176*H176,2)</f>
        <v>0</v>
      </c>
      <c r="J176" s="173"/>
      <c r="K176" s="174">
        <f>ROUND(E176*J176,2)</f>
        <v>0</v>
      </c>
      <c r="L176" s="174">
        <v>21</v>
      </c>
      <c r="M176" s="174">
        <f>G176*(1+L176/100)</f>
        <v>0</v>
      </c>
      <c r="N176" s="172">
        <v>2.16</v>
      </c>
      <c r="O176" s="172">
        <f>ROUND(E176*N176,2)</f>
        <v>8.59</v>
      </c>
      <c r="P176" s="172">
        <v>0</v>
      </c>
      <c r="Q176" s="172">
        <f>ROUND(E176*P176,2)</f>
        <v>0</v>
      </c>
      <c r="R176" s="174" t="s">
        <v>378</v>
      </c>
      <c r="S176" s="174" t="s">
        <v>197</v>
      </c>
      <c r="T176" s="175" t="s">
        <v>198</v>
      </c>
      <c r="U176" s="158">
        <v>1.085</v>
      </c>
      <c r="V176" s="158">
        <f>ROUND(E176*U176,2)</f>
        <v>4.3099999999999996</v>
      </c>
      <c r="W176" s="158"/>
      <c r="X176" s="158" t="s">
        <v>199</v>
      </c>
      <c r="Y176" s="158" t="s">
        <v>153</v>
      </c>
      <c r="Z176" s="148"/>
      <c r="AA176" s="148"/>
      <c r="AB176" s="148"/>
      <c r="AC176" s="148"/>
      <c r="AD176" s="148"/>
      <c r="AE176" s="148"/>
      <c r="AF176" s="148"/>
      <c r="AG176" s="148" t="s">
        <v>200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2" x14ac:dyDescent="0.25">
      <c r="A177" s="155"/>
      <c r="B177" s="156"/>
      <c r="C177" s="186" t="s">
        <v>421</v>
      </c>
      <c r="D177" s="159"/>
      <c r="E177" s="160">
        <v>3.98</v>
      </c>
      <c r="F177" s="158"/>
      <c r="G177" s="158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8"/>
      <c r="AA177" s="148"/>
      <c r="AB177" s="148"/>
      <c r="AC177" s="148"/>
      <c r="AD177" s="148"/>
      <c r="AE177" s="148"/>
      <c r="AF177" s="148"/>
      <c r="AG177" s="148" t="s">
        <v>180</v>
      </c>
      <c r="AH177" s="148">
        <v>0</v>
      </c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1" x14ac:dyDescent="0.25">
      <c r="A178" s="169">
        <v>54</v>
      </c>
      <c r="B178" s="170" t="s">
        <v>422</v>
      </c>
      <c r="C178" s="185" t="s">
        <v>423</v>
      </c>
      <c r="D178" s="171" t="s">
        <v>212</v>
      </c>
      <c r="E178" s="172">
        <v>2.9</v>
      </c>
      <c r="F178" s="173"/>
      <c r="G178" s="174">
        <f>ROUND(E178*F178,2)</f>
        <v>0</v>
      </c>
      <c r="H178" s="173"/>
      <c r="I178" s="174">
        <f>ROUND(E178*H178,2)</f>
        <v>0</v>
      </c>
      <c r="J178" s="173"/>
      <c r="K178" s="174">
        <f>ROUND(E178*J178,2)</f>
        <v>0</v>
      </c>
      <c r="L178" s="174">
        <v>21</v>
      </c>
      <c r="M178" s="174">
        <f>G178*(1+L178/100)</f>
        <v>0</v>
      </c>
      <c r="N178" s="172">
        <v>2.1</v>
      </c>
      <c r="O178" s="172">
        <f>ROUND(E178*N178,2)</f>
        <v>6.09</v>
      </c>
      <c r="P178" s="172">
        <v>0</v>
      </c>
      <c r="Q178" s="172">
        <f>ROUND(E178*P178,2)</f>
        <v>0</v>
      </c>
      <c r="R178" s="174" t="s">
        <v>378</v>
      </c>
      <c r="S178" s="174" t="s">
        <v>197</v>
      </c>
      <c r="T178" s="175" t="s">
        <v>198</v>
      </c>
      <c r="U178" s="158">
        <v>0.96499999999999997</v>
      </c>
      <c r="V178" s="158">
        <f>ROUND(E178*U178,2)</f>
        <v>2.8</v>
      </c>
      <c r="W178" s="158"/>
      <c r="X178" s="158" t="s">
        <v>199</v>
      </c>
      <c r="Y178" s="158" t="s">
        <v>153</v>
      </c>
      <c r="Z178" s="148"/>
      <c r="AA178" s="148"/>
      <c r="AB178" s="148"/>
      <c r="AC178" s="148"/>
      <c r="AD178" s="148"/>
      <c r="AE178" s="148"/>
      <c r="AF178" s="148"/>
      <c r="AG178" s="148" t="s">
        <v>200</v>
      </c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2" x14ac:dyDescent="0.25">
      <c r="A179" s="155"/>
      <c r="B179" s="156"/>
      <c r="C179" s="186" t="s">
        <v>424</v>
      </c>
      <c r="D179" s="159"/>
      <c r="E179" s="160">
        <v>1.75</v>
      </c>
      <c r="F179" s="158"/>
      <c r="G179" s="158"/>
      <c r="H179" s="158"/>
      <c r="I179" s="158"/>
      <c r="J179" s="158"/>
      <c r="K179" s="158"/>
      <c r="L179" s="158"/>
      <c r="M179" s="158"/>
      <c r="N179" s="157"/>
      <c r="O179" s="157"/>
      <c r="P179" s="157"/>
      <c r="Q179" s="157"/>
      <c r="R179" s="158"/>
      <c r="S179" s="158"/>
      <c r="T179" s="158"/>
      <c r="U179" s="158"/>
      <c r="V179" s="158"/>
      <c r="W179" s="158"/>
      <c r="X179" s="158"/>
      <c r="Y179" s="158"/>
      <c r="Z179" s="148"/>
      <c r="AA179" s="148"/>
      <c r="AB179" s="148"/>
      <c r="AC179" s="148"/>
      <c r="AD179" s="148"/>
      <c r="AE179" s="148"/>
      <c r="AF179" s="148"/>
      <c r="AG179" s="148" t="s">
        <v>180</v>
      </c>
      <c r="AH179" s="148">
        <v>0</v>
      </c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3" x14ac:dyDescent="0.25">
      <c r="A180" s="155"/>
      <c r="B180" s="156"/>
      <c r="C180" s="186" t="s">
        <v>425</v>
      </c>
      <c r="D180" s="159"/>
      <c r="E180" s="160">
        <v>1.1499999999999999</v>
      </c>
      <c r="F180" s="158"/>
      <c r="G180" s="158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8"/>
      <c r="AA180" s="148"/>
      <c r="AB180" s="148"/>
      <c r="AC180" s="148"/>
      <c r="AD180" s="148"/>
      <c r="AE180" s="148"/>
      <c r="AF180" s="148"/>
      <c r="AG180" s="148" t="s">
        <v>180</v>
      </c>
      <c r="AH180" s="148">
        <v>0</v>
      </c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1" x14ac:dyDescent="0.25">
      <c r="A181" s="169">
        <v>55</v>
      </c>
      <c r="B181" s="170" t="s">
        <v>426</v>
      </c>
      <c r="C181" s="185" t="s">
        <v>427</v>
      </c>
      <c r="D181" s="171" t="s">
        <v>212</v>
      </c>
      <c r="E181" s="172">
        <v>4</v>
      </c>
      <c r="F181" s="173"/>
      <c r="G181" s="174">
        <f>ROUND(E181*F181,2)</f>
        <v>0</v>
      </c>
      <c r="H181" s="173"/>
      <c r="I181" s="174">
        <f>ROUND(E181*H181,2)</f>
        <v>0</v>
      </c>
      <c r="J181" s="173"/>
      <c r="K181" s="174">
        <f>ROUND(E181*J181,2)</f>
        <v>0</v>
      </c>
      <c r="L181" s="174">
        <v>21</v>
      </c>
      <c r="M181" s="174">
        <f>G181*(1+L181/100)</f>
        <v>0</v>
      </c>
      <c r="N181" s="172">
        <v>2.5855999999999999</v>
      </c>
      <c r="O181" s="172">
        <f>ROUND(E181*N181,2)</f>
        <v>10.34</v>
      </c>
      <c r="P181" s="172">
        <v>0</v>
      </c>
      <c r="Q181" s="172">
        <f>ROUND(E181*P181,2)</f>
        <v>0</v>
      </c>
      <c r="R181" s="174" t="s">
        <v>428</v>
      </c>
      <c r="S181" s="174" t="s">
        <v>197</v>
      </c>
      <c r="T181" s="175" t="s">
        <v>198</v>
      </c>
      <c r="U181" s="158">
        <v>0.52900000000000003</v>
      </c>
      <c r="V181" s="158">
        <f>ROUND(E181*U181,2)</f>
        <v>2.12</v>
      </c>
      <c r="W181" s="158"/>
      <c r="X181" s="158" t="s">
        <v>199</v>
      </c>
      <c r="Y181" s="158" t="s">
        <v>153</v>
      </c>
      <c r="Z181" s="148"/>
      <c r="AA181" s="148"/>
      <c r="AB181" s="148"/>
      <c r="AC181" s="148"/>
      <c r="AD181" s="148"/>
      <c r="AE181" s="148"/>
      <c r="AF181" s="148"/>
      <c r="AG181" s="148" t="s">
        <v>200</v>
      </c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outlineLevel="2" x14ac:dyDescent="0.25">
      <c r="A182" s="155"/>
      <c r="B182" s="156"/>
      <c r="C182" s="256" t="s">
        <v>429</v>
      </c>
      <c r="D182" s="257"/>
      <c r="E182" s="257"/>
      <c r="F182" s="257"/>
      <c r="G182" s="257"/>
      <c r="H182" s="158"/>
      <c r="I182" s="158"/>
      <c r="J182" s="158"/>
      <c r="K182" s="158"/>
      <c r="L182" s="158"/>
      <c r="M182" s="158"/>
      <c r="N182" s="157"/>
      <c r="O182" s="157"/>
      <c r="P182" s="157"/>
      <c r="Q182" s="157"/>
      <c r="R182" s="158"/>
      <c r="S182" s="158"/>
      <c r="T182" s="158"/>
      <c r="U182" s="158"/>
      <c r="V182" s="158"/>
      <c r="W182" s="158"/>
      <c r="X182" s="158"/>
      <c r="Y182" s="158"/>
      <c r="Z182" s="148"/>
      <c r="AA182" s="148"/>
      <c r="AB182" s="148"/>
      <c r="AC182" s="148"/>
      <c r="AD182" s="148"/>
      <c r="AE182" s="148"/>
      <c r="AF182" s="148"/>
      <c r="AG182" s="148" t="s">
        <v>202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2" x14ac:dyDescent="0.25">
      <c r="A183" s="155"/>
      <c r="B183" s="156"/>
      <c r="C183" s="186" t="s">
        <v>430</v>
      </c>
      <c r="D183" s="159"/>
      <c r="E183" s="160">
        <v>4</v>
      </c>
      <c r="F183" s="158"/>
      <c r="G183" s="158"/>
      <c r="H183" s="158"/>
      <c r="I183" s="158"/>
      <c r="J183" s="158"/>
      <c r="K183" s="158"/>
      <c r="L183" s="158"/>
      <c r="M183" s="158"/>
      <c r="N183" s="157"/>
      <c r="O183" s="157"/>
      <c r="P183" s="157"/>
      <c r="Q183" s="157"/>
      <c r="R183" s="158"/>
      <c r="S183" s="158"/>
      <c r="T183" s="158"/>
      <c r="U183" s="158"/>
      <c r="V183" s="158"/>
      <c r="W183" s="158"/>
      <c r="X183" s="158"/>
      <c r="Y183" s="158"/>
      <c r="Z183" s="148"/>
      <c r="AA183" s="148"/>
      <c r="AB183" s="148"/>
      <c r="AC183" s="148"/>
      <c r="AD183" s="148"/>
      <c r="AE183" s="148"/>
      <c r="AF183" s="148"/>
      <c r="AG183" s="148" t="s">
        <v>180</v>
      </c>
      <c r="AH183" s="148">
        <v>0</v>
      </c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outlineLevel="1" x14ac:dyDescent="0.25">
      <c r="A184" s="169">
        <v>56</v>
      </c>
      <c r="B184" s="170" t="s">
        <v>431</v>
      </c>
      <c r="C184" s="185" t="s">
        <v>432</v>
      </c>
      <c r="D184" s="171" t="s">
        <v>212</v>
      </c>
      <c r="E184" s="172">
        <v>9.048</v>
      </c>
      <c r="F184" s="173"/>
      <c r="G184" s="174">
        <f>ROUND(E184*F184,2)</f>
        <v>0</v>
      </c>
      <c r="H184" s="173"/>
      <c r="I184" s="174">
        <f>ROUND(E184*H184,2)</f>
        <v>0</v>
      </c>
      <c r="J184" s="173"/>
      <c r="K184" s="174">
        <f>ROUND(E184*J184,2)</f>
        <v>0</v>
      </c>
      <c r="L184" s="174">
        <v>21</v>
      </c>
      <c r="M184" s="174">
        <f>G184*(1+L184/100)</f>
        <v>0</v>
      </c>
      <c r="N184" s="172">
        <v>2.5855999999999999</v>
      </c>
      <c r="O184" s="172">
        <f>ROUND(E184*N184,2)</f>
        <v>23.39</v>
      </c>
      <c r="P184" s="172">
        <v>0</v>
      </c>
      <c r="Q184" s="172">
        <f>ROUND(E184*P184,2)</f>
        <v>0</v>
      </c>
      <c r="R184" s="174" t="s">
        <v>428</v>
      </c>
      <c r="S184" s="174" t="s">
        <v>197</v>
      </c>
      <c r="T184" s="175" t="s">
        <v>198</v>
      </c>
      <c r="U184" s="158">
        <v>0.52900000000000003</v>
      </c>
      <c r="V184" s="158">
        <f>ROUND(E184*U184,2)</f>
        <v>4.79</v>
      </c>
      <c r="W184" s="158"/>
      <c r="X184" s="158" t="s">
        <v>199</v>
      </c>
      <c r="Y184" s="158" t="s">
        <v>153</v>
      </c>
      <c r="Z184" s="148"/>
      <c r="AA184" s="148"/>
      <c r="AB184" s="148"/>
      <c r="AC184" s="148"/>
      <c r="AD184" s="148"/>
      <c r="AE184" s="148"/>
      <c r="AF184" s="148"/>
      <c r="AG184" s="148" t="s">
        <v>200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2" x14ac:dyDescent="0.25">
      <c r="A185" s="155"/>
      <c r="B185" s="156"/>
      <c r="C185" s="256" t="s">
        <v>429</v>
      </c>
      <c r="D185" s="257"/>
      <c r="E185" s="257"/>
      <c r="F185" s="257"/>
      <c r="G185" s="257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8"/>
      <c r="AA185" s="148"/>
      <c r="AB185" s="148"/>
      <c r="AC185" s="148"/>
      <c r="AD185" s="148"/>
      <c r="AE185" s="148"/>
      <c r="AF185" s="148"/>
      <c r="AG185" s="148" t="s">
        <v>202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2" x14ac:dyDescent="0.25">
      <c r="A186" s="155"/>
      <c r="B186" s="156"/>
      <c r="C186" s="186" t="s">
        <v>433</v>
      </c>
      <c r="D186" s="159"/>
      <c r="E186" s="160">
        <v>3.94</v>
      </c>
      <c r="F186" s="158"/>
      <c r="G186" s="158"/>
      <c r="H186" s="158"/>
      <c r="I186" s="158"/>
      <c r="J186" s="158"/>
      <c r="K186" s="158"/>
      <c r="L186" s="158"/>
      <c r="M186" s="158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8"/>
      <c r="Y186" s="158"/>
      <c r="Z186" s="148"/>
      <c r="AA186" s="148"/>
      <c r="AB186" s="148"/>
      <c r="AC186" s="148"/>
      <c r="AD186" s="148"/>
      <c r="AE186" s="148"/>
      <c r="AF186" s="148"/>
      <c r="AG186" s="148" t="s">
        <v>180</v>
      </c>
      <c r="AH186" s="148">
        <v>0</v>
      </c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3" x14ac:dyDescent="0.25">
      <c r="A187" s="155"/>
      <c r="B187" s="156"/>
      <c r="C187" s="186" t="s">
        <v>434</v>
      </c>
      <c r="D187" s="159"/>
      <c r="E187" s="160">
        <v>5.1100000000000003</v>
      </c>
      <c r="F187" s="158"/>
      <c r="G187" s="158"/>
      <c r="H187" s="158"/>
      <c r="I187" s="158"/>
      <c r="J187" s="158"/>
      <c r="K187" s="158"/>
      <c r="L187" s="158"/>
      <c r="M187" s="158"/>
      <c r="N187" s="157"/>
      <c r="O187" s="157"/>
      <c r="P187" s="157"/>
      <c r="Q187" s="157"/>
      <c r="R187" s="158"/>
      <c r="S187" s="158"/>
      <c r="T187" s="158"/>
      <c r="U187" s="158"/>
      <c r="V187" s="158"/>
      <c r="W187" s="158"/>
      <c r="X187" s="158"/>
      <c r="Y187" s="158"/>
      <c r="Z187" s="148"/>
      <c r="AA187" s="148"/>
      <c r="AB187" s="148"/>
      <c r="AC187" s="148"/>
      <c r="AD187" s="148"/>
      <c r="AE187" s="148"/>
      <c r="AF187" s="148"/>
      <c r="AG187" s="148" t="s">
        <v>180</v>
      </c>
      <c r="AH187" s="148">
        <v>0</v>
      </c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1" x14ac:dyDescent="0.25">
      <c r="A188" s="169">
        <v>57</v>
      </c>
      <c r="B188" s="170" t="s">
        <v>435</v>
      </c>
      <c r="C188" s="185" t="s">
        <v>436</v>
      </c>
      <c r="D188" s="171" t="s">
        <v>212</v>
      </c>
      <c r="E188" s="172">
        <v>16.428000000000001</v>
      </c>
      <c r="F188" s="173"/>
      <c r="G188" s="174">
        <f>ROUND(E188*F188,2)</f>
        <v>0</v>
      </c>
      <c r="H188" s="173"/>
      <c r="I188" s="174">
        <f>ROUND(E188*H188,2)</f>
        <v>0</v>
      </c>
      <c r="J188" s="173"/>
      <c r="K188" s="174">
        <f>ROUND(E188*J188,2)</f>
        <v>0</v>
      </c>
      <c r="L188" s="174">
        <v>21</v>
      </c>
      <c r="M188" s="174">
        <f>G188*(1+L188/100)</f>
        <v>0</v>
      </c>
      <c r="N188" s="172">
        <v>2.5249999999999999</v>
      </c>
      <c r="O188" s="172">
        <f>ROUND(E188*N188,2)</f>
        <v>41.48</v>
      </c>
      <c r="P188" s="172">
        <v>0</v>
      </c>
      <c r="Q188" s="172">
        <f>ROUND(E188*P188,2)</f>
        <v>0</v>
      </c>
      <c r="R188" s="174" t="s">
        <v>428</v>
      </c>
      <c r="S188" s="174" t="s">
        <v>197</v>
      </c>
      <c r="T188" s="175" t="s">
        <v>198</v>
      </c>
      <c r="U188" s="158">
        <v>0.46</v>
      </c>
      <c r="V188" s="158">
        <f>ROUND(E188*U188,2)</f>
        <v>7.56</v>
      </c>
      <c r="W188" s="158"/>
      <c r="X188" s="158" t="s">
        <v>199</v>
      </c>
      <c r="Y188" s="158" t="s">
        <v>153</v>
      </c>
      <c r="Z188" s="148"/>
      <c r="AA188" s="148"/>
      <c r="AB188" s="148"/>
      <c r="AC188" s="148"/>
      <c r="AD188" s="148"/>
      <c r="AE188" s="148"/>
      <c r="AF188" s="148"/>
      <c r="AG188" s="148" t="s">
        <v>200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outlineLevel="2" x14ac:dyDescent="0.25">
      <c r="A189" s="155"/>
      <c r="B189" s="156"/>
      <c r="C189" s="256" t="s">
        <v>429</v>
      </c>
      <c r="D189" s="257"/>
      <c r="E189" s="257"/>
      <c r="F189" s="257"/>
      <c r="G189" s="257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58"/>
      <c r="Z189" s="148"/>
      <c r="AA189" s="148"/>
      <c r="AB189" s="148"/>
      <c r="AC189" s="148"/>
      <c r="AD189" s="148"/>
      <c r="AE189" s="148"/>
      <c r="AF189" s="148"/>
      <c r="AG189" s="148" t="s">
        <v>202</v>
      </c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2" x14ac:dyDescent="0.25">
      <c r="A190" s="155"/>
      <c r="B190" s="156"/>
      <c r="C190" s="186" t="s">
        <v>437</v>
      </c>
      <c r="D190" s="159"/>
      <c r="E190" s="160">
        <v>16.43</v>
      </c>
      <c r="F190" s="158"/>
      <c r="G190" s="158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8"/>
      <c r="AA190" s="148"/>
      <c r="AB190" s="148"/>
      <c r="AC190" s="148"/>
      <c r="AD190" s="148"/>
      <c r="AE190" s="148"/>
      <c r="AF190" s="148"/>
      <c r="AG190" s="148" t="s">
        <v>180</v>
      </c>
      <c r="AH190" s="148">
        <v>0</v>
      </c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1" x14ac:dyDescent="0.25">
      <c r="A191" s="169">
        <v>58</v>
      </c>
      <c r="B191" s="170" t="s">
        <v>438</v>
      </c>
      <c r="C191" s="185" t="s">
        <v>439</v>
      </c>
      <c r="D191" s="171" t="s">
        <v>195</v>
      </c>
      <c r="E191" s="172">
        <v>95.67</v>
      </c>
      <c r="F191" s="173"/>
      <c r="G191" s="174">
        <f>ROUND(E191*F191,2)</f>
        <v>0</v>
      </c>
      <c r="H191" s="173"/>
      <c r="I191" s="174">
        <f>ROUND(E191*H191,2)</f>
        <v>0</v>
      </c>
      <c r="J191" s="173"/>
      <c r="K191" s="174">
        <f>ROUND(E191*J191,2)</f>
        <v>0</v>
      </c>
      <c r="L191" s="174">
        <v>21</v>
      </c>
      <c r="M191" s="174">
        <f>G191*(1+L191/100)</f>
        <v>0</v>
      </c>
      <c r="N191" s="172">
        <v>2.0000000000000001E-4</v>
      </c>
      <c r="O191" s="172">
        <f>ROUND(E191*N191,2)</f>
        <v>0.02</v>
      </c>
      <c r="P191" s="172">
        <v>0</v>
      </c>
      <c r="Q191" s="172">
        <f>ROUND(E191*P191,2)</f>
        <v>0</v>
      </c>
      <c r="R191" s="174" t="s">
        <v>428</v>
      </c>
      <c r="S191" s="174" t="s">
        <v>197</v>
      </c>
      <c r="T191" s="175" t="s">
        <v>198</v>
      </c>
      <c r="U191" s="158">
        <v>0.45</v>
      </c>
      <c r="V191" s="158">
        <f>ROUND(E191*U191,2)</f>
        <v>43.05</v>
      </c>
      <c r="W191" s="158"/>
      <c r="X191" s="158" t="s">
        <v>199</v>
      </c>
      <c r="Y191" s="158" t="s">
        <v>153</v>
      </c>
      <c r="Z191" s="148"/>
      <c r="AA191" s="148"/>
      <c r="AB191" s="148"/>
      <c r="AC191" s="148"/>
      <c r="AD191" s="148"/>
      <c r="AE191" s="148"/>
      <c r="AF191" s="148"/>
      <c r="AG191" s="148" t="s">
        <v>200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2" x14ac:dyDescent="0.25">
      <c r="A192" s="155"/>
      <c r="B192" s="156"/>
      <c r="C192" s="186" t="s">
        <v>440</v>
      </c>
      <c r="D192" s="159"/>
      <c r="E192" s="160">
        <v>22.2</v>
      </c>
      <c r="F192" s="158"/>
      <c r="G192" s="158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8"/>
      <c r="AA192" s="148"/>
      <c r="AB192" s="148"/>
      <c r="AC192" s="148"/>
      <c r="AD192" s="148"/>
      <c r="AE192" s="148"/>
      <c r="AF192" s="148"/>
      <c r="AG192" s="148" t="s">
        <v>180</v>
      </c>
      <c r="AH192" s="148">
        <v>0</v>
      </c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3" x14ac:dyDescent="0.25">
      <c r="A193" s="155"/>
      <c r="B193" s="156"/>
      <c r="C193" s="186" t="s">
        <v>441</v>
      </c>
      <c r="D193" s="159"/>
      <c r="E193" s="160">
        <v>19.5</v>
      </c>
      <c r="F193" s="158"/>
      <c r="G193" s="158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8"/>
      <c r="AA193" s="148"/>
      <c r="AB193" s="148"/>
      <c r="AC193" s="148"/>
      <c r="AD193" s="148"/>
      <c r="AE193" s="148"/>
      <c r="AF193" s="148"/>
      <c r="AG193" s="148" t="s">
        <v>180</v>
      </c>
      <c r="AH193" s="148">
        <v>0</v>
      </c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outlineLevel="3" x14ac:dyDescent="0.25">
      <c r="A194" s="155"/>
      <c r="B194" s="156"/>
      <c r="C194" s="186" t="s">
        <v>442</v>
      </c>
      <c r="D194" s="159"/>
      <c r="E194" s="160">
        <v>26.04</v>
      </c>
      <c r="F194" s="158"/>
      <c r="G194" s="158"/>
      <c r="H194" s="158"/>
      <c r="I194" s="158"/>
      <c r="J194" s="158"/>
      <c r="K194" s="158"/>
      <c r="L194" s="158"/>
      <c r="M194" s="158"/>
      <c r="N194" s="157"/>
      <c r="O194" s="157"/>
      <c r="P194" s="157"/>
      <c r="Q194" s="157"/>
      <c r="R194" s="158"/>
      <c r="S194" s="158"/>
      <c r="T194" s="158"/>
      <c r="U194" s="158"/>
      <c r="V194" s="158"/>
      <c r="W194" s="158"/>
      <c r="X194" s="158"/>
      <c r="Y194" s="158"/>
      <c r="Z194" s="148"/>
      <c r="AA194" s="148"/>
      <c r="AB194" s="148"/>
      <c r="AC194" s="148"/>
      <c r="AD194" s="148"/>
      <c r="AE194" s="148"/>
      <c r="AF194" s="148"/>
      <c r="AG194" s="148" t="s">
        <v>180</v>
      </c>
      <c r="AH194" s="148">
        <v>0</v>
      </c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3" x14ac:dyDescent="0.25">
      <c r="A195" s="155"/>
      <c r="B195" s="156"/>
      <c r="C195" s="186" t="s">
        <v>443</v>
      </c>
      <c r="D195" s="159"/>
      <c r="E195" s="160">
        <v>27.93</v>
      </c>
      <c r="F195" s="158"/>
      <c r="G195" s="158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8"/>
      <c r="AA195" s="148"/>
      <c r="AB195" s="148"/>
      <c r="AC195" s="148"/>
      <c r="AD195" s="148"/>
      <c r="AE195" s="148"/>
      <c r="AF195" s="148"/>
      <c r="AG195" s="148" t="s">
        <v>180</v>
      </c>
      <c r="AH195" s="148">
        <v>0</v>
      </c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1" x14ac:dyDescent="0.25">
      <c r="A196" s="169">
        <v>59</v>
      </c>
      <c r="B196" s="170" t="s">
        <v>444</v>
      </c>
      <c r="C196" s="185" t="s">
        <v>445</v>
      </c>
      <c r="D196" s="171" t="s">
        <v>195</v>
      </c>
      <c r="E196" s="172">
        <v>95.68</v>
      </c>
      <c r="F196" s="173"/>
      <c r="G196" s="174">
        <f>ROUND(E196*F196,2)</f>
        <v>0</v>
      </c>
      <c r="H196" s="173"/>
      <c r="I196" s="174">
        <f>ROUND(E196*H196,2)</f>
        <v>0</v>
      </c>
      <c r="J196" s="173"/>
      <c r="K196" s="174">
        <f>ROUND(E196*J196,2)</f>
        <v>0</v>
      </c>
      <c r="L196" s="174">
        <v>21</v>
      </c>
      <c r="M196" s="174">
        <f>G196*(1+L196/100)</f>
        <v>0</v>
      </c>
      <c r="N196" s="172">
        <v>0</v>
      </c>
      <c r="O196" s="172">
        <f>ROUND(E196*N196,2)</f>
        <v>0</v>
      </c>
      <c r="P196" s="172">
        <v>0</v>
      </c>
      <c r="Q196" s="172">
        <f>ROUND(E196*P196,2)</f>
        <v>0</v>
      </c>
      <c r="R196" s="174" t="s">
        <v>428</v>
      </c>
      <c r="S196" s="174" t="s">
        <v>197</v>
      </c>
      <c r="T196" s="175" t="s">
        <v>198</v>
      </c>
      <c r="U196" s="158">
        <v>0.32</v>
      </c>
      <c r="V196" s="158">
        <f>ROUND(E196*U196,2)</f>
        <v>30.62</v>
      </c>
      <c r="W196" s="158"/>
      <c r="X196" s="158" t="s">
        <v>199</v>
      </c>
      <c r="Y196" s="158" t="s">
        <v>153</v>
      </c>
      <c r="Z196" s="148"/>
      <c r="AA196" s="148"/>
      <c r="AB196" s="148"/>
      <c r="AC196" s="148"/>
      <c r="AD196" s="148"/>
      <c r="AE196" s="148"/>
      <c r="AF196" s="148"/>
      <c r="AG196" s="148" t="s">
        <v>200</v>
      </c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2" x14ac:dyDescent="0.25">
      <c r="A197" s="155"/>
      <c r="B197" s="156"/>
      <c r="C197" s="186" t="s">
        <v>446</v>
      </c>
      <c r="D197" s="159"/>
      <c r="E197" s="160">
        <v>95.68</v>
      </c>
      <c r="F197" s="158"/>
      <c r="G197" s="158"/>
      <c r="H197" s="158"/>
      <c r="I197" s="158"/>
      <c r="J197" s="158"/>
      <c r="K197" s="158"/>
      <c r="L197" s="158"/>
      <c r="M197" s="158"/>
      <c r="N197" s="157"/>
      <c r="O197" s="157"/>
      <c r="P197" s="157"/>
      <c r="Q197" s="157"/>
      <c r="R197" s="158"/>
      <c r="S197" s="158"/>
      <c r="T197" s="158"/>
      <c r="U197" s="158"/>
      <c r="V197" s="158"/>
      <c r="W197" s="158"/>
      <c r="X197" s="158"/>
      <c r="Y197" s="158"/>
      <c r="Z197" s="148"/>
      <c r="AA197" s="148"/>
      <c r="AB197" s="148"/>
      <c r="AC197" s="148"/>
      <c r="AD197" s="148"/>
      <c r="AE197" s="148"/>
      <c r="AF197" s="148"/>
      <c r="AG197" s="148" t="s">
        <v>180</v>
      </c>
      <c r="AH197" s="148">
        <v>0</v>
      </c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outlineLevel="1" x14ac:dyDescent="0.25">
      <c r="A198" s="169">
        <v>60</v>
      </c>
      <c r="B198" s="170" t="s">
        <v>447</v>
      </c>
      <c r="C198" s="185" t="s">
        <v>448</v>
      </c>
      <c r="D198" s="171" t="s">
        <v>397</v>
      </c>
      <c r="E198" s="172">
        <v>2</v>
      </c>
      <c r="F198" s="173"/>
      <c r="G198" s="174">
        <f>ROUND(E198*F198,2)</f>
        <v>0</v>
      </c>
      <c r="H198" s="173"/>
      <c r="I198" s="174">
        <f>ROUND(E198*H198,2)</f>
        <v>0</v>
      </c>
      <c r="J198" s="173"/>
      <c r="K198" s="174">
        <f>ROUND(E198*J198,2)</f>
        <v>0</v>
      </c>
      <c r="L198" s="174">
        <v>21</v>
      </c>
      <c r="M198" s="174">
        <f>G198*(1+L198/100)</f>
        <v>0</v>
      </c>
      <c r="N198" s="172">
        <v>3.47E-3</v>
      </c>
      <c r="O198" s="172">
        <f>ROUND(E198*N198,2)</f>
        <v>0.01</v>
      </c>
      <c r="P198" s="172">
        <v>0</v>
      </c>
      <c r="Q198" s="172">
        <f>ROUND(E198*P198,2)</f>
        <v>0</v>
      </c>
      <c r="R198" s="174" t="s">
        <v>449</v>
      </c>
      <c r="S198" s="174" t="s">
        <v>197</v>
      </c>
      <c r="T198" s="175" t="s">
        <v>198</v>
      </c>
      <c r="U198" s="158">
        <v>0.4</v>
      </c>
      <c r="V198" s="158">
        <f>ROUND(E198*U198,2)</f>
        <v>0.8</v>
      </c>
      <c r="W198" s="158"/>
      <c r="X198" s="158" t="s">
        <v>199</v>
      </c>
      <c r="Y198" s="158" t="s">
        <v>153</v>
      </c>
      <c r="Z198" s="148"/>
      <c r="AA198" s="148"/>
      <c r="AB198" s="148"/>
      <c r="AC198" s="148"/>
      <c r="AD198" s="148"/>
      <c r="AE198" s="148"/>
      <c r="AF198" s="148"/>
      <c r="AG198" s="148" t="s">
        <v>200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2" x14ac:dyDescent="0.25">
      <c r="A199" s="155"/>
      <c r="B199" s="156"/>
      <c r="C199" s="256" t="s">
        <v>450</v>
      </c>
      <c r="D199" s="257"/>
      <c r="E199" s="257"/>
      <c r="F199" s="257"/>
      <c r="G199" s="257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8"/>
      <c r="AA199" s="148"/>
      <c r="AB199" s="148"/>
      <c r="AC199" s="148"/>
      <c r="AD199" s="148"/>
      <c r="AE199" s="148"/>
      <c r="AF199" s="148"/>
      <c r="AG199" s="148" t="s">
        <v>202</v>
      </c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outlineLevel="2" x14ac:dyDescent="0.25">
      <c r="A200" s="155"/>
      <c r="B200" s="156"/>
      <c r="C200" s="186" t="s">
        <v>451</v>
      </c>
      <c r="D200" s="159"/>
      <c r="E200" s="160">
        <v>2</v>
      </c>
      <c r="F200" s="158"/>
      <c r="G200" s="158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8"/>
      <c r="AA200" s="148"/>
      <c r="AB200" s="148"/>
      <c r="AC200" s="148"/>
      <c r="AD200" s="148"/>
      <c r="AE200" s="148"/>
      <c r="AF200" s="148"/>
      <c r="AG200" s="148" t="s">
        <v>180</v>
      </c>
      <c r="AH200" s="148">
        <v>0</v>
      </c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outlineLevel="1" x14ac:dyDescent="0.25">
      <c r="A201" s="169">
        <v>61</v>
      </c>
      <c r="B201" s="170" t="s">
        <v>452</v>
      </c>
      <c r="C201" s="185" t="s">
        <v>453</v>
      </c>
      <c r="D201" s="171" t="s">
        <v>454</v>
      </c>
      <c r="E201" s="172">
        <v>0.97440000000000004</v>
      </c>
      <c r="F201" s="173"/>
      <c r="G201" s="174">
        <f>ROUND(E201*F201,2)</f>
        <v>0</v>
      </c>
      <c r="H201" s="173"/>
      <c r="I201" s="174">
        <f>ROUND(E201*H201,2)</f>
        <v>0</v>
      </c>
      <c r="J201" s="173"/>
      <c r="K201" s="174">
        <f>ROUND(E201*J201,2)</f>
        <v>0</v>
      </c>
      <c r="L201" s="174">
        <v>21</v>
      </c>
      <c r="M201" s="174">
        <f>G201*(1+L201/100)</f>
        <v>0</v>
      </c>
      <c r="N201" s="172">
        <v>1.00349</v>
      </c>
      <c r="O201" s="172">
        <f>ROUND(E201*N201,2)</f>
        <v>0.98</v>
      </c>
      <c r="P201" s="172">
        <v>0</v>
      </c>
      <c r="Q201" s="172">
        <f>ROUND(E201*P201,2)</f>
        <v>0</v>
      </c>
      <c r="R201" s="174" t="s">
        <v>428</v>
      </c>
      <c r="S201" s="174" t="s">
        <v>197</v>
      </c>
      <c r="T201" s="175" t="s">
        <v>198</v>
      </c>
      <c r="U201" s="158">
        <v>41.496000000000002</v>
      </c>
      <c r="V201" s="158">
        <f>ROUND(E201*U201,2)</f>
        <v>40.43</v>
      </c>
      <c r="W201" s="158"/>
      <c r="X201" s="158" t="s">
        <v>199</v>
      </c>
      <c r="Y201" s="158" t="s">
        <v>153</v>
      </c>
      <c r="Z201" s="148"/>
      <c r="AA201" s="148"/>
      <c r="AB201" s="148"/>
      <c r="AC201" s="148"/>
      <c r="AD201" s="148"/>
      <c r="AE201" s="148"/>
      <c r="AF201" s="148"/>
      <c r="AG201" s="148" t="s">
        <v>200</v>
      </c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outlineLevel="2" x14ac:dyDescent="0.25">
      <c r="A202" s="155"/>
      <c r="B202" s="156"/>
      <c r="C202" s="186" t="s">
        <v>455</v>
      </c>
      <c r="D202" s="159"/>
      <c r="E202" s="160">
        <v>0.97</v>
      </c>
      <c r="F202" s="158"/>
      <c r="G202" s="158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58"/>
      <c r="Z202" s="148"/>
      <c r="AA202" s="148"/>
      <c r="AB202" s="148"/>
      <c r="AC202" s="148"/>
      <c r="AD202" s="148"/>
      <c r="AE202" s="148"/>
      <c r="AF202" s="148"/>
      <c r="AG202" s="148" t="s">
        <v>180</v>
      </c>
      <c r="AH202" s="148">
        <v>0</v>
      </c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outlineLevel="1" x14ac:dyDescent="0.25">
      <c r="A203" s="169">
        <v>62</v>
      </c>
      <c r="B203" s="170" t="s">
        <v>456</v>
      </c>
      <c r="C203" s="185" t="s">
        <v>457</v>
      </c>
      <c r="D203" s="171" t="s">
        <v>454</v>
      </c>
      <c r="E203" s="172">
        <v>1.1368</v>
      </c>
      <c r="F203" s="173"/>
      <c r="G203" s="174">
        <f>ROUND(E203*F203,2)</f>
        <v>0</v>
      </c>
      <c r="H203" s="173"/>
      <c r="I203" s="174">
        <f>ROUND(E203*H203,2)</f>
        <v>0</v>
      </c>
      <c r="J203" s="173"/>
      <c r="K203" s="174">
        <f>ROUND(E203*J203,2)</f>
        <v>0</v>
      </c>
      <c r="L203" s="174">
        <v>21</v>
      </c>
      <c r="M203" s="174">
        <f>G203*(1+L203/100)</f>
        <v>0</v>
      </c>
      <c r="N203" s="172">
        <v>1.0085200000000001</v>
      </c>
      <c r="O203" s="172">
        <f>ROUND(E203*N203,2)</f>
        <v>1.1499999999999999</v>
      </c>
      <c r="P203" s="172">
        <v>0</v>
      </c>
      <c r="Q203" s="172">
        <f>ROUND(E203*P203,2)</f>
        <v>0</v>
      </c>
      <c r="R203" s="174" t="s">
        <v>428</v>
      </c>
      <c r="S203" s="174" t="s">
        <v>197</v>
      </c>
      <c r="T203" s="175" t="s">
        <v>198</v>
      </c>
      <c r="U203" s="158">
        <v>20.529</v>
      </c>
      <c r="V203" s="158">
        <f>ROUND(E203*U203,2)</f>
        <v>23.34</v>
      </c>
      <c r="W203" s="158"/>
      <c r="X203" s="158" t="s">
        <v>199</v>
      </c>
      <c r="Y203" s="158" t="s">
        <v>153</v>
      </c>
      <c r="Z203" s="148"/>
      <c r="AA203" s="148"/>
      <c r="AB203" s="148"/>
      <c r="AC203" s="148"/>
      <c r="AD203" s="148"/>
      <c r="AE203" s="148"/>
      <c r="AF203" s="148"/>
      <c r="AG203" s="148" t="s">
        <v>200</v>
      </c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outlineLevel="2" x14ac:dyDescent="0.25">
      <c r="A204" s="155"/>
      <c r="B204" s="156"/>
      <c r="C204" s="186" t="s">
        <v>458</v>
      </c>
      <c r="D204" s="159"/>
      <c r="E204" s="160">
        <v>1.1399999999999999</v>
      </c>
      <c r="F204" s="158"/>
      <c r="G204" s="158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58"/>
      <c r="Z204" s="148"/>
      <c r="AA204" s="148"/>
      <c r="AB204" s="148"/>
      <c r="AC204" s="148"/>
      <c r="AD204" s="148"/>
      <c r="AE204" s="148"/>
      <c r="AF204" s="148"/>
      <c r="AG204" s="148" t="s">
        <v>180</v>
      </c>
      <c r="AH204" s="148">
        <v>0</v>
      </c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outlineLevel="1" x14ac:dyDescent="0.25">
      <c r="A205" s="169">
        <v>63</v>
      </c>
      <c r="B205" s="170" t="s">
        <v>459</v>
      </c>
      <c r="C205" s="185" t="s">
        <v>460</v>
      </c>
      <c r="D205" s="171" t="s">
        <v>397</v>
      </c>
      <c r="E205" s="172">
        <v>34</v>
      </c>
      <c r="F205" s="173"/>
      <c r="G205" s="174">
        <f>ROUND(E205*F205,2)</f>
        <v>0</v>
      </c>
      <c r="H205" s="173"/>
      <c r="I205" s="174">
        <f>ROUND(E205*H205,2)</f>
        <v>0</v>
      </c>
      <c r="J205" s="173"/>
      <c r="K205" s="174">
        <f>ROUND(E205*J205,2)</f>
        <v>0</v>
      </c>
      <c r="L205" s="174">
        <v>21</v>
      </c>
      <c r="M205" s="174">
        <f>G205*(1+L205/100)</f>
        <v>0</v>
      </c>
      <c r="N205" s="172">
        <v>6.9999999999999999E-4</v>
      </c>
      <c r="O205" s="172">
        <f>ROUND(E205*N205,2)</f>
        <v>0.02</v>
      </c>
      <c r="P205" s="172">
        <v>0</v>
      </c>
      <c r="Q205" s="172">
        <f>ROUND(E205*P205,2)</f>
        <v>0</v>
      </c>
      <c r="R205" s="174"/>
      <c r="S205" s="174" t="s">
        <v>150</v>
      </c>
      <c r="T205" s="175" t="s">
        <v>151</v>
      </c>
      <c r="U205" s="158">
        <v>0</v>
      </c>
      <c r="V205" s="158">
        <f>ROUND(E205*U205,2)</f>
        <v>0</v>
      </c>
      <c r="W205" s="158"/>
      <c r="X205" s="158" t="s">
        <v>199</v>
      </c>
      <c r="Y205" s="158" t="s">
        <v>153</v>
      </c>
      <c r="Z205" s="148"/>
      <c r="AA205" s="148"/>
      <c r="AB205" s="148"/>
      <c r="AC205" s="148"/>
      <c r="AD205" s="148"/>
      <c r="AE205" s="148"/>
      <c r="AF205" s="148"/>
      <c r="AG205" s="148" t="s">
        <v>200</v>
      </c>
      <c r="AH205" s="148"/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2" x14ac:dyDescent="0.25">
      <c r="A206" s="155"/>
      <c r="B206" s="156"/>
      <c r="C206" s="186" t="s">
        <v>461</v>
      </c>
      <c r="D206" s="159"/>
      <c r="E206" s="160">
        <v>34</v>
      </c>
      <c r="F206" s="158"/>
      <c r="G206" s="158"/>
      <c r="H206" s="158"/>
      <c r="I206" s="158"/>
      <c r="J206" s="158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58"/>
      <c r="Z206" s="148"/>
      <c r="AA206" s="148"/>
      <c r="AB206" s="148"/>
      <c r="AC206" s="148"/>
      <c r="AD206" s="148"/>
      <c r="AE206" s="148"/>
      <c r="AF206" s="148"/>
      <c r="AG206" s="148" t="s">
        <v>180</v>
      </c>
      <c r="AH206" s="148">
        <v>0</v>
      </c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outlineLevel="1" x14ac:dyDescent="0.25">
      <c r="A207" s="169">
        <v>64</v>
      </c>
      <c r="B207" s="170" t="s">
        <v>462</v>
      </c>
      <c r="C207" s="185" t="s">
        <v>463</v>
      </c>
      <c r="D207" s="171" t="s">
        <v>464</v>
      </c>
      <c r="E207" s="172">
        <v>0.128</v>
      </c>
      <c r="F207" s="173"/>
      <c r="G207" s="174">
        <f>ROUND(E207*F207,2)</f>
        <v>0</v>
      </c>
      <c r="H207" s="173"/>
      <c r="I207" s="174">
        <f>ROUND(E207*H207,2)</f>
        <v>0</v>
      </c>
      <c r="J207" s="173"/>
      <c r="K207" s="174">
        <f>ROUND(E207*J207,2)</f>
        <v>0</v>
      </c>
      <c r="L207" s="174">
        <v>21</v>
      </c>
      <c r="M207" s="174">
        <f>G207*(1+L207/100)</f>
        <v>0</v>
      </c>
      <c r="N207" s="172">
        <v>0</v>
      </c>
      <c r="O207" s="172">
        <f>ROUND(E207*N207,2)</f>
        <v>0</v>
      </c>
      <c r="P207" s="172">
        <v>0</v>
      </c>
      <c r="Q207" s="172">
        <f>ROUND(E207*P207,2)</f>
        <v>0</v>
      </c>
      <c r="R207" s="174"/>
      <c r="S207" s="174" t="s">
        <v>465</v>
      </c>
      <c r="T207" s="175" t="s">
        <v>466</v>
      </c>
      <c r="U207" s="158">
        <v>0</v>
      </c>
      <c r="V207" s="158">
        <f>ROUND(E207*U207,2)</f>
        <v>0</v>
      </c>
      <c r="W207" s="158"/>
      <c r="X207" s="158" t="s">
        <v>467</v>
      </c>
      <c r="Y207" s="158" t="s">
        <v>153</v>
      </c>
      <c r="Z207" s="148"/>
      <c r="AA207" s="148"/>
      <c r="AB207" s="148"/>
      <c r="AC207" s="148"/>
      <c r="AD207" s="148"/>
      <c r="AE207" s="148"/>
      <c r="AF207" s="148"/>
      <c r="AG207" s="148" t="s">
        <v>468</v>
      </c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outlineLevel="2" x14ac:dyDescent="0.25">
      <c r="A208" s="155"/>
      <c r="B208" s="156"/>
      <c r="C208" s="186" t="s">
        <v>469</v>
      </c>
      <c r="D208" s="159"/>
      <c r="E208" s="160">
        <v>0.128</v>
      </c>
      <c r="F208" s="158"/>
      <c r="G208" s="158"/>
      <c r="H208" s="158"/>
      <c r="I208" s="158"/>
      <c r="J208" s="158"/>
      <c r="K208" s="158"/>
      <c r="L208" s="158"/>
      <c r="M208" s="158"/>
      <c r="N208" s="157"/>
      <c r="O208" s="157"/>
      <c r="P208" s="157"/>
      <c r="Q208" s="157"/>
      <c r="R208" s="158"/>
      <c r="S208" s="158"/>
      <c r="T208" s="158"/>
      <c r="U208" s="158"/>
      <c r="V208" s="158"/>
      <c r="W208" s="158"/>
      <c r="X208" s="158"/>
      <c r="Y208" s="158"/>
      <c r="Z208" s="148"/>
      <c r="AA208" s="148"/>
      <c r="AB208" s="148"/>
      <c r="AC208" s="148"/>
      <c r="AD208" s="148"/>
      <c r="AE208" s="148"/>
      <c r="AF208" s="148"/>
      <c r="AG208" s="148" t="s">
        <v>180</v>
      </c>
      <c r="AH208" s="148">
        <v>0</v>
      </c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ht="20.399999999999999" outlineLevel="1" x14ac:dyDescent="0.25">
      <c r="A209" s="169">
        <v>65</v>
      </c>
      <c r="B209" s="170" t="s">
        <v>470</v>
      </c>
      <c r="C209" s="185" t="s">
        <v>471</v>
      </c>
      <c r="D209" s="171" t="s">
        <v>383</v>
      </c>
      <c r="E209" s="172">
        <v>22.562999999999999</v>
      </c>
      <c r="F209" s="173"/>
      <c r="G209" s="174">
        <f>ROUND(E209*F209,2)</f>
        <v>0</v>
      </c>
      <c r="H209" s="173"/>
      <c r="I209" s="174">
        <f>ROUND(E209*H209,2)</f>
        <v>0</v>
      </c>
      <c r="J209" s="173"/>
      <c r="K209" s="174">
        <f>ROUND(E209*J209,2)</f>
        <v>0</v>
      </c>
      <c r="L209" s="174">
        <v>21</v>
      </c>
      <c r="M209" s="174">
        <f>G209*(1+L209/100)</f>
        <v>0</v>
      </c>
      <c r="N209" s="172">
        <v>8.0000000000000004E-4</v>
      </c>
      <c r="O209" s="172">
        <f>ROUND(E209*N209,2)</f>
        <v>0.02</v>
      </c>
      <c r="P209" s="172">
        <v>0</v>
      </c>
      <c r="Q209" s="172">
        <f>ROUND(E209*P209,2)</f>
        <v>0</v>
      </c>
      <c r="R209" s="174" t="s">
        <v>372</v>
      </c>
      <c r="S209" s="174" t="s">
        <v>197</v>
      </c>
      <c r="T209" s="175" t="s">
        <v>198</v>
      </c>
      <c r="U209" s="158">
        <v>0</v>
      </c>
      <c r="V209" s="158">
        <f>ROUND(E209*U209,2)</f>
        <v>0</v>
      </c>
      <c r="W209" s="158"/>
      <c r="X209" s="158" t="s">
        <v>373</v>
      </c>
      <c r="Y209" s="158" t="s">
        <v>153</v>
      </c>
      <c r="Z209" s="148"/>
      <c r="AA209" s="148"/>
      <c r="AB209" s="148"/>
      <c r="AC209" s="148"/>
      <c r="AD209" s="148"/>
      <c r="AE209" s="148"/>
      <c r="AF209" s="148"/>
      <c r="AG209" s="148" t="s">
        <v>374</v>
      </c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2" x14ac:dyDescent="0.25">
      <c r="A210" s="155"/>
      <c r="B210" s="156"/>
      <c r="C210" s="186" t="s">
        <v>472</v>
      </c>
      <c r="D210" s="159"/>
      <c r="E210" s="160">
        <v>22.56</v>
      </c>
      <c r="F210" s="158"/>
      <c r="G210" s="158"/>
      <c r="H210" s="158"/>
      <c r="I210" s="158"/>
      <c r="J210" s="158"/>
      <c r="K210" s="158"/>
      <c r="L210" s="158"/>
      <c r="M210" s="158"/>
      <c r="N210" s="157"/>
      <c r="O210" s="157"/>
      <c r="P210" s="157"/>
      <c r="Q210" s="157"/>
      <c r="R210" s="158"/>
      <c r="S210" s="158"/>
      <c r="T210" s="158"/>
      <c r="U210" s="158"/>
      <c r="V210" s="158"/>
      <c r="W210" s="158"/>
      <c r="X210" s="158"/>
      <c r="Y210" s="158"/>
      <c r="Z210" s="148"/>
      <c r="AA210" s="148"/>
      <c r="AB210" s="148"/>
      <c r="AC210" s="148"/>
      <c r="AD210" s="148"/>
      <c r="AE210" s="148"/>
      <c r="AF210" s="148"/>
      <c r="AG210" s="148" t="s">
        <v>180</v>
      </c>
      <c r="AH210" s="148">
        <v>0</v>
      </c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x14ac:dyDescent="0.25">
      <c r="A211" s="162" t="s">
        <v>145</v>
      </c>
      <c r="B211" s="163" t="s">
        <v>79</v>
      </c>
      <c r="C211" s="183" t="s">
        <v>80</v>
      </c>
      <c r="D211" s="164"/>
      <c r="E211" s="165"/>
      <c r="F211" s="166"/>
      <c r="G211" s="166">
        <f>SUMIF(AG212:AG249,"&lt;&gt;NOR",G212:G249)</f>
        <v>0</v>
      </c>
      <c r="H211" s="166"/>
      <c r="I211" s="166">
        <f>SUM(I212:I249)</f>
        <v>0</v>
      </c>
      <c r="J211" s="166"/>
      <c r="K211" s="166">
        <f>SUM(K212:K249)</f>
        <v>0</v>
      </c>
      <c r="L211" s="166"/>
      <c r="M211" s="166">
        <f>SUM(M212:M249)</f>
        <v>0</v>
      </c>
      <c r="N211" s="165"/>
      <c r="O211" s="165">
        <f>SUM(O212:O249)</f>
        <v>117.69</v>
      </c>
      <c r="P211" s="165"/>
      <c r="Q211" s="165">
        <f>SUM(Q212:Q249)</f>
        <v>0</v>
      </c>
      <c r="R211" s="166"/>
      <c r="S211" s="166"/>
      <c r="T211" s="167"/>
      <c r="U211" s="161"/>
      <c r="V211" s="161">
        <f>SUM(V212:V249)</f>
        <v>601.85</v>
      </c>
      <c r="W211" s="161"/>
      <c r="X211" s="161"/>
      <c r="Y211" s="161"/>
      <c r="AG211" t="s">
        <v>146</v>
      </c>
    </row>
    <row r="212" spans="1:60" outlineLevel="1" x14ac:dyDescent="0.25">
      <c r="A212" s="169">
        <v>66</v>
      </c>
      <c r="B212" s="170" t="s">
        <v>473</v>
      </c>
      <c r="C212" s="185" t="s">
        <v>474</v>
      </c>
      <c r="D212" s="171" t="s">
        <v>212</v>
      </c>
      <c r="E212" s="172">
        <v>7.5149999999999997</v>
      </c>
      <c r="F212" s="173"/>
      <c r="G212" s="174">
        <f>ROUND(E212*F212,2)</f>
        <v>0</v>
      </c>
      <c r="H212" s="173"/>
      <c r="I212" s="174">
        <f>ROUND(E212*H212,2)</f>
        <v>0</v>
      </c>
      <c r="J212" s="173"/>
      <c r="K212" s="174">
        <f>ROUND(E212*J212,2)</f>
        <v>0</v>
      </c>
      <c r="L212" s="174">
        <v>21</v>
      </c>
      <c r="M212" s="174">
        <f>G212*(1+L212/100)</f>
        <v>0</v>
      </c>
      <c r="N212" s="172">
        <v>2.54278</v>
      </c>
      <c r="O212" s="172">
        <f>ROUND(E212*N212,2)</f>
        <v>19.11</v>
      </c>
      <c r="P212" s="172">
        <v>0</v>
      </c>
      <c r="Q212" s="172">
        <f>ROUND(E212*P212,2)</f>
        <v>0</v>
      </c>
      <c r="R212" s="174" t="s">
        <v>428</v>
      </c>
      <c r="S212" s="174" t="s">
        <v>197</v>
      </c>
      <c r="T212" s="175" t="s">
        <v>198</v>
      </c>
      <c r="U212" s="158">
        <v>2.6669999999999998</v>
      </c>
      <c r="V212" s="158">
        <f>ROUND(E212*U212,2)</f>
        <v>20.04</v>
      </c>
      <c r="W212" s="158"/>
      <c r="X212" s="158" t="s">
        <v>199</v>
      </c>
      <c r="Y212" s="158" t="s">
        <v>153</v>
      </c>
      <c r="Z212" s="148"/>
      <c r="AA212" s="148"/>
      <c r="AB212" s="148"/>
      <c r="AC212" s="148"/>
      <c r="AD212" s="148"/>
      <c r="AE212" s="148"/>
      <c r="AF212" s="148"/>
      <c r="AG212" s="148" t="s">
        <v>200</v>
      </c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outlineLevel="2" x14ac:dyDescent="0.25">
      <c r="A213" s="155"/>
      <c r="B213" s="156"/>
      <c r="C213" s="186" t="s">
        <v>475</v>
      </c>
      <c r="D213" s="159"/>
      <c r="E213" s="160">
        <v>7.52</v>
      </c>
      <c r="F213" s="158"/>
      <c r="G213" s="158"/>
      <c r="H213" s="158"/>
      <c r="I213" s="158"/>
      <c r="J213" s="158"/>
      <c r="K213" s="158"/>
      <c r="L213" s="158"/>
      <c r="M213" s="158"/>
      <c r="N213" s="157"/>
      <c r="O213" s="157"/>
      <c r="P213" s="157"/>
      <c r="Q213" s="157"/>
      <c r="R213" s="158"/>
      <c r="S213" s="158"/>
      <c r="T213" s="158"/>
      <c r="U213" s="158"/>
      <c r="V213" s="158"/>
      <c r="W213" s="158"/>
      <c r="X213" s="158"/>
      <c r="Y213" s="158"/>
      <c r="Z213" s="148"/>
      <c r="AA213" s="148"/>
      <c r="AB213" s="148"/>
      <c r="AC213" s="148"/>
      <c r="AD213" s="148"/>
      <c r="AE213" s="148"/>
      <c r="AF213" s="148"/>
      <c r="AG213" s="148" t="s">
        <v>180</v>
      </c>
      <c r="AH213" s="148">
        <v>0</v>
      </c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1" x14ac:dyDescent="0.25">
      <c r="A214" s="169">
        <v>67</v>
      </c>
      <c r="B214" s="170" t="s">
        <v>476</v>
      </c>
      <c r="C214" s="185" t="s">
        <v>477</v>
      </c>
      <c r="D214" s="171" t="s">
        <v>195</v>
      </c>
      <c r="E214" s="172">
        <v>33.125</v>
      </c>
      <c r="F214" s="173"/>
      <c r="G214" s="174">
        <f>ROUND(E214*F214,2)</f>
        <v>0</v>
      </c>
      <c r="H214" s="173"/>
      <c r="I214" s="174">
        <f>ROUND(E214*H214,2)</f>
        <v>0</v>
      </c>
      <c r="J214" s="173"/>
      <c r="K214" s="174">
        <f>ROUND(E214*J214,2)</f>
        <v>0</v>
      </c>
      <c r="L214" s="174">
        <v>21</v>
      </c>
      <c r="M214" s="174">
        <f>G214*(1+L214/100)</f>
        <v>0</v>
      </c>
      <c r="N214" s="172">
        <v>1.6129999999999999E-2</v>
      </c>
      <c r="O214" s="172">
        <f>ROUND(E214*N214,2)</f>
        <v>0.53</v>
      </c>
      <c r="P214" s="172">
        <v>0</v>
      </c>
      <c r="Q214" s="172">
        <f>ROUND(E214*P214,2)</f>
        <v>0</v>
      </c>
      <c r="R214" s="174" t="s">
        <v>428</v>
      </c>
      <c r="S214" s="174" t="s">
        <v>197</v>
      </c>
      <c r="T214" s="175" t="s">
        <v>198</v>
      </c>
      <c r="U214" s="158">
        <v>1.1599999999999999</v>
      </c>
      <c r="V214" s="158">
        <f>ROUND(E214*U214,2)</f>
        <v>38.43</v>
      </c>
      <c r="W214" s="158"/>
      <c r="X214" s="158" t="s">
        <v>199</v>
      </c>
      <c r="Y214" s="158" t="s">
        <v>153</v>
      </c>
      <c r="Z214" s="148"/>
      <c r="AA214" s="148"/>
      <c r="AB214" s="148"/>
      <c r="AC214" s="148"/>
      <c r="AD214" s="148"/>
      <c r="AE214" s="148"/>
      <c r="AF214" s="148"/>
      <c r="AG214" s="148" t="s">
        <v>200</v>
      </c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outlineLevel="2" x14ac:dyDescent="0.25">
      <c r="A215" s="155"/>
      <c r="B215" s="156"/>
      <c r="C215" s="256" t="s">
        <v>478</v>
      </c>
      <c r="D215" s="257"/>
      <c r="E215" s="257"/>
      <c r="F215" s="257"/>
      <c r="G215" s="257"/>
      <c r="H215" s="158"/>
      <c r="I215" s="158"/>
      <c r="J215" s="158"/>
      <c r="K215" s="158"/>
      <c r="L215" s="158"/>
      <c r="M215" s="158"/>
      <c r="N215" s="157"/>
      <c r="O215" s="157"/>
      <c r="P215" s="157"/>
      <c r="Q215" s="157"/>
      <c r="R215" s="158"/>
      <c r="S215" s="158"/>
      <c r="T215" s="158"/>
      <c r="U215" s="158"/>
      <c r="V215" s="158"/>
      <c r="W215" s="158"/>
      <c r="X215" s="158"/>
      <c r="Y215" s="158"/>
      <c r="Z215" s="148"/>
      <c r="AA215" s="148"/>
      <c r="AB215" s="148"/>
      <c r="AC215" s="148"/>
      <c r="AD215" s="148"/>
      <c r="AE215" s="148"/>
      <c r="AF215" s="148"/>
      <c r="AG215" s="148" t="s">
        <v>202</v>
      </c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outlineLevel="2" x14ac:dyDescent="0.25">
      <c r="A216" s="155"/>
      <c r="B216" s="156"/>
      <c r="C216" s="186" t="s">
        <v>479</v>
      </c>
      <c r="D216" s="159"/>
      <c r="E216" s="160">
        <v>17.88</v>
      </c>
      <c r="F216" s="158"/>
      <c r="G216" s="158"/>
      <c r="H216" s="158"/>
      <c r="I216" s="158"/>
      <c r="J216" s="158"/>
      <c r="K216" s="158"/>
      <c r="L216" s="158"/>
      <c r="M216" s="158"/>
      <c r="N216" s="157"/>
      <c r="O216" s="157"/>
      <c r="P216" s="157"/>
      <c r="Q216" s="157"/>
      <c r="R216" s="158"/>
      <c r="S216" s="158"/>
      <c r="T216" s="158"/>
      <c r="U216" s="158"/>
      <c r="V216" s="158"/>
      <c r="W216" s="158"/>
      <c r="X216" s="158"/>
      <c r="Y216" s="158"/>
      <c r="Z216" s="148"/>
      <c r="AA216" s="148"/>
      <c r="AB216" s="148"/>
      <c r="AC216" s="148"/>
      <c r="AD216" s="148"/>
      <c r="AE216" s="148"/>
      <c r="AF216" s="148"/>
      <c r="AG216" s="148" t="s">
        <v>180</v>
      </c>
      <c r="AH216" s="148">
        <v>0</v>
      </c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outlineLevel="3" x14ac:dyDescent="0.25">
      <c r="A217" s="155"/>
      <c r="B217" s="156"/>
      <c r="C217" s="186" t="s">
        <v>480</v>
      </c>
      <c r="D217" s="159"/>
      <c r="E217" s="160">
        <v>15.25</v>
      </c>
      <c r="F217" s="158"/>
      <c r="G217" s="158"/>
      <c r="H217" s="158"/>
      <c r="I217" s="158"/>
      <c r="J217" s="158"/>
      <c r="K217" s="158"/>
      <c r="L217" s="158"/>
      <c r="M217" s="158"/>
      <c r="N217" s="157"/>
      <c r="O217" s="157"/>
      <c r="P217" s="157"/>
      <c r="Q217" s="157"/>
      <c r="R217" s="158"/>
      <c r="S217" s="158"/>
      <c r="T217" s="158"/>
      <c r="U217" s="158"/>
      <c r="V217" s="158"/>
      <c r="W217" s="158"/>
      <c r="X217" s="158"/>
      <c r="Y217" s="158"/>
      <c r="Z217" s="148"/>
      <c r="AA217" s="148"/>
      <c r="AB217" s="148"/>
      <c r="AC217" s="148"/>
      <c r="AD217" s="148"/>
      <c r="AE217" s="148"/>
      <c r="AF217" s="148"/>
      <c r="AG217" s="148" t="s">
        <v>180</v>
      </c>
      <c r="AH217" s="148">
        <v>0</v>
      </c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outlineLevel="1" x14ac:dyDescent="0.25">
      <c r="A218" s="169">
        <v>68</v>
      </c>
      <c r="B218" s="170" t="s">
        <v>481</v>
      </c>
      <c r="C218" s="185" t="s">
        <v>482</v>
      </c>
      <c r="D218" s="171" t="s">
        <v>195</v>
      </c>
      <c r="E218" s="172">
        <v>33.125</v>
      </c>
      <c r="F218" s="173"/>
      <c r="G218" s="174">
        <f>ROUND(E218*F218,2)</f>
        <v>0</v>
      </c>
      <c r="H218" s="173"/>
      <c r="I218" s="174">
        <f>ROUND(E218*H218,2)</f>
        <v>0</v>
      </c>
      <c r="J218" s="173"/>
      <c r="K218" s="174">
        <f>ROUND(E218*J218,2)</f>
        <v>0</v>
      </c>
      <c r="L218" s="174">
        <v>21</v>
      </c>
      <c r="M218" s="174">
        <f>G218*(1+L218/100)</f>
        <v>0</v>
      </c>
      <c r="N218" s="172">
        <v>0</v>
      </c>
      <c r="O218" s="172">
        <f>ROUND(E218*N218,2)</f>
        <v>0</v>
      </c>
      <c r="P218" s="172">
        <v>0</v>
      </c>
      <c r="Q218" s="172">
        <f>ROUND(E218*P218,2)</f>
        <v>0</v>
      </c>
      <c r="R218" s="174" t="s">
        <v>428</v>
      </c>
      <c r="S218" s="174" t="s">
        <v>197</v>
      </c>
      <c r="T218" s="175" t="s">
        <v>198</v>
      </c>
      <c r="U218" s="158">
        <v>0.33900000000000002</v>
      </c>
      <c r="V218" s="158">
        <f>ROUND(E218*U218,2)</f>
        <v>11.23</v>
      </c>
      <c r="W218" s="158"/>
      <c r="X218" s="158" t="s">
        <v>199</v>
      </c>
      <c r="Y218" s="158" t="s">
        <v>153</v>
      </c>
      <c r="Z218" s="148"/>
      <c r="AA218" s="148"/>
      <c r="AB218" s="148"/>
      <c r="AC218" s="148"/>
      <c r="AD218" s="148"/>
      <c r="AE218" s="148"/>
      <c r="AF218" s="148"/>
      <c r="AG218" s="148" t="s">
        <v>200</v>
      </c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outlineLevel="2" x14ac:dyDescent="0.25">
      <c r="A219" s="155"/>
      <c r="B219" s="156"/>
      <c r="C219" s="256" t="s">
        <v>478</v>
      </c>
      <c r="D219" s="257"/>
      <c r="E219" s="257"/>
      <c r="F219" s="257"/>
      <c r="G219" s="257"/>
      <c r="H219" s="158"/>
      <c r="I219" s="158"/>
      <c r="J219" s="158"/>
      <c r="K219" s="158"/>
      <c r="L219" s="158"/>
      <c r="M219" s="158"/>
      <c r="N219" s="157"/>
      <c r="O219" s="157"/>
      <c r="P219" s="157"/>
      <c r="Q219" s="157"/>
      <c r="R219" s="158"/>
      <c r="S219" s="158"/>
      <c r="T219" s="158"/>
      <c r="U219" s="158"/>
      <c r="V219" s="158"/>
      <c r="W219" s="158"/>
      <c r="X219" s="158"/>
      <c r="Y219" s="158"/>
      <c r="Z219" s="148"/>
      <c r="AA219" s="148"/>
      <c r="AB219" s="148"/>
      <c r="AC219" s="148"/>
      <c r="AD219" s="148"/>
      <c r="AE219" s="148"/>
      <c r="AF219" s="148"/>
      <c r="AG219" s="148" t="s">
        <v>202</v>
      </c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2" x14ac:dyDescent="0.25">
      <c r="A220" s="155"/>
      <c r="B220" s="156"/>
      <c r="C220" s="186" t="s">
        <v>483</v>
      </c>
      <c r="D220" s="159"/>
      <c r="E220" s="160">
        <v>33.130000000000003</v>
      </c>
      <c r="F220" s="158"/>
      <c r="G220" s="158"/>
      <c r="H220" s="158"/>
      <c r="I220" s="158"/>
      <c r="J220" s="158"/>
      <c r="K220" s="158"/>
      <c r="L220" s="158"/>
      <c r="M220" s="158"/>
      <c r="N220" s="157"/>
      <c r="O220" s="157"/>
      <c r="P220" s="157"/>
      <c r="Q220" s="157"/>
      <c r="R220" s="158"/>
      <c r="S220" s="158"/>
      <c r="T220" s="158"/>
      <c r="U220" s="158"/>
      <c r="V220" s="158"/>
      <c r="W220" s="158"/>
      <c r="X220" s="158"/>
      <c r="Y220" s="158"/>
      <c r="Z220" s="148"/>
      <c r="AA220" s="148"/>
      <c r="AB220" s="148"/>
      <c r="AC220" s="148"/>
      <c r="AD220" s="148"/>
      <c r="AE220" s="148"/>
      <c r="AF220" s="148"/>
      <c r="AG220" s="148" t="s">
        <v>180</v>
      </c>
      <c r="AH220" s="148">
        <v>0</v>
      </c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outlineLevel="1" x14ac:dyDescent="0.25">
      <c r="A221" s="169">
        <v>69</v>
      </c>
      <c r="B221" s="170" t="s">
        <v>484</v>
      </c>
      <c r="C221" s="185" t="s">
        <v>485</v>
      </c>
      <c r="D221" s="171" t="s">
        <v>454</v>
      </c>
      <c r="E221" s="172">
        <v>1.1272500000000001</v>
      </c>
      <c r="F221" s="173"/>
      <c r="G221" s="174">
        <f>ROUND(E221*F221,2)</f>
        <v>0</v>
      </c>
      <c r="H221" s="173"/>
      <c r="I221" s="174">
        <f>ROUND(E221*H221,2)</f>
        <v>0</v>
      </c>
      <c r="J221" s="173"/>
      <c r="K221" s="174">
        <f>ROUND(E221*J221,2)</f>
        <v>0</v>
      </c>
      <c r="L221" s="174">
        <v>21</v>
      </c>
      <c r="M221" s="174">
        <f>G221*(1+L221/100)</f>
        <v>0</v>
      </c>
      <c r="N221" s="172">
        <v>1.0044200000000001</v>
      </c>
      <c r="O221" s="172">
        <f>ROUND(E221*N221,2)</f>
        <v>1.1299999999999999</v>
      </c>
      <c r="P221" s="172">
        <v>0</v>
      </c>
      <c r="Q221" s="172">
        <f>ROUND(E221*P221,2)</f>
        <v>0</v>
      </c>
      <c r="R221" s="174" t="s">
        <v>428</v>
      </c>
      <c r="S221" s="174" t="s">
        <v>197</v>
      </c>
      <c r="T221" s="175" t="s">
        <v>198</v>
      </c>
      <c r="U221" s="158">
        <v>39.542000000000002</v>
      </c>
      <c r="V221" s="158">
        <f>ROUND(E221*U221,2)</f>
        <v>44.57</v>
      </c>
      <c r="W221" s="158"/>
      <c r="X221" s="158" t="s">
        <v>199</v>
      </c>
      <c r="Y221" s="158" t="s">
        <v>153</v>
      </c>
      <c r="Z221" s="148"/>
      <c r="AA221" s="148"/>
      <c r="AB221" s="148"/>
      <c r="AC221" s="148"/>
      <c r="AD221" s="148"/>
      <c r="AE221" s="148"/>
      <c r="AF221" s="148"/>
      <c r="AG221" s="148" t="s">
        <v>200</v>
      </c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2" x14ac:dyDescent="0.25">
      <c r="A222" s="155"/>
      <c r="B222" s="156"/>
      <c r="C222" s="186" t="s">
        <v>486</v>
      </c>
      <c r="D222" s="159"/>
      <c r="E222" s="160">
        <v>1.1299999999999999</v>
      </c>
      <c r="F222" s="158"/>
      <c r="G222" s="158"/>
      <c r="H222" s="158"/>
      <c r="I222" s="158"/>
      <c r="J222" s="158"/>
      <c r="K222" s="158"/>
      <c r="L222" s="158"/>
      <c r="M222" s="158"/>
      <c r="N222" s="157"/>
      <c r="O222" s="157"/>
      <c r="P222" s="157"/>
      <c r="Q222" s="157"/>
      <c r="R222" s="158"/>
      <c r="S222" s="158"/>
      <c r="T222" s="158"/>
      <c r="U222" s="158"/>
      <c r="V222" s="158"/>
      <c r="W222" s="158"/>
      <c r="X222" s="158"/>
      <c r="Y222" s="158"/>
      <c r="Z222" s="148"/>
      <c r="AA222" s="148"/>
      <c r="AB222" s="148"/>
      <c r="AC222" s="148"/>
      <c r="AD222" s="148"/>
      <c r="AE222" s="148"/>
      <c r="AF222" s="148"/>
      <c r="AG222" s="148" t="s">
        <v>180</v>
      </c>
      <c r="AH222" s="148">
        <v>0</v>
      </c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ht="20.399999999999999" outlineLevel="1" x14ac:dyDescent="0.25">
      <c r="A223" s="169">
        <v>70</v>
      </c>
      <c r="B223" s="170" t="s">
        <v>487</v>
      </c>
      <c r="C223" s="185" t="s">
        <v>488</v>
      </c>
      <c r="D223" s="171" t="s">
        <v>212</v>
      </c>
      <c r="E223" s="172">
        <v>34.160499999999999</v>
      </c>
      <c r="F223" s="173"/>
      <c r="G223" s="174">
        <f>ROUND(E223*F223,2)</f>
        <v>0</v>
      </c>
      <c r="H223" s="173"/>
      <c r="I223" s="174">
        <f>ROUND(E223*H223,2)</f>
        <v>0</v>
      </c>
      <c r="J223" s="173"/>
      <c r="K223" s="174">
        <f>ROUND(E223*J223,2)</f>
        <v>0</v>
      </c>
      <c r="L223" s="174">
        <v>21</v>
      </c>
      <c r="M223" s="174">
        <f>G223*(1+L223/100)</f>
        <v>0</v>
      </c>
      <c r="N223" s="172">
        <v>2.5249999999999999</v>
      </c>
      <c r="O223" s="172">
        <f>ROUND(E223*N223,2)</f>
        <v>86.26</v>
      </c>
      <c r="P223" s="172">
        <v>0</v>
      </c>
      <c r="Q223" s="172">
        <f>ROUND(E223*P223,2)</f>
        <v>0</v>
      </c>
      <c r="R223" s="174" t="s">
        <v>428</v>
      </c>
      <c r="S223" s="174" t="s">
        <v>197</v>
      </c>
      <c r="T223" s="175" t="s">
        <v>198</v>
      </c>
      <c r="U223" s="158">
        <v>0.67700000000000005</v>
      </c>
      <c r="V223" s="158">
        <f>ROUND(E223*U223,2)</f>
        <v>23.13</v>
      </c>
      <c r="W223" s="158"/>
      <c r="X223" s="158" t="s">
        <v>199</v>
      </c>
      <c r="Y223" s="158" t="s">
        <v>153</v>
      </c>
      <c r="Z223" s="148"/>
      <c r="AA223" s="148"/>
      <c r="AB223" s="148"/>
      <c r="AC223" s="148"/>
      <c r="AD223" s="148"/>
      <c r="AE223" s="148"/>
      <c r="AF223" s="148"/>
      <c r="AG223" s="148" t="s">
        <v>200</v>
      </c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outlineLevel="2" x14ac:dyDescent="0.25">
      <c r="A224" s="155"/>
      <c r="B224" s="156"/>
      <c r="C224" s="186" t="s">
        <v>489</v>
      </c>
      <c r="D224" s="159"/>
      <c r="E224" s="160">
        <v>13.75</v>
      </c>
      <c r="F224" s="158"/>
      <c r="G224" s="158"/>
      <c r="H224" s="158"/>
      <c r="I224" s="158"/>
      <c r="J224" s="158"/>
      <c r="K224" s="158"/>
      <c r="L224" s="158"/>
      <c r="M224" s="158"/>
      <c r="N224" s="157"/>
      <c r="O224" s="157"/>
      <c r="P224" s="157"/>
      <c r="Q224" s="157"/>
      <c r="R224" s="158"/>
      <c r="S224" s="158"/>
      <c r="T224" s="158"/>
      <c r="U224" s="158"/>
      <c r="V224" s="158"/>
      <c r="W224" s="158"/>
      <c r="X224" s="158"/>
      <c r="Y224" s="158"/>
      <c r="Z224" s="148"/>
      <c r="AA224" s="148"/>
      <c r="AB224" s="148"/>
      <c r="AC224" s="148"/>
      <c r="AD224" s="148"/>
      <c r="AE224" s="148"/>
      <c r="AF224" s="148"/>
      <c r="AG224" s="148" t="s">
        <v>180</v>
      </c>
      <c r="AH224" s="148">
        <v>0</v>
      </c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</row>
    <row r="225" spans="1:60" outlineLevel="3" x14ac:dyDescent="0.25">
      <c r="A225" s="155"/>
      <c r="B225" s="156"/>
      <c r="C225" s="186" t="s">
        <v>490</v>
      </c>
      <c r="D225" s="159"/>
      <c r="E225" s="160">
        <v>3.01</v>
      </c>
      <c r="F225" s="158"/>
      <c r="G225" s="158"/>
      <c r="H225" s="158"/>
      <c r="I225" s="158"/>
      <c r="J225" s="158"/>
      <c r="K225" s="158"/>
      <c r="L225" s="158"/>
      <c r="M225" s="158"/>
      <c r="N225" s="157"/>
      <c r="O225" s="157"/>
      <c r="P225" s="157"/>
      <c r="Q225" s="157"/>
      <c r="R225" s="158"/>
      <c r="S225" s="158"/>
      <c r="T225" s="158"/>
      <c r="U225" s="158"/>
      <c r="V225" s="158"/>
      <c r="W225" s="158"/>
      <c r="X225" s="158"/>
      <c r="Y225" s="158"/>
      <c r="Z225" s="148"/>
      <c r="AA225" s="148"/>
      <c r="AB225" s="148"/>
      <c r="AC225" s="148"/>
      <c r="AD225" s="148"/>
      <c r="AE225" s="148"/>
      <c r="AF225" s="148"/>
      <c r="AG225" s="148" t="s">
        <v>180</v>
      </c>
      <c r="AH225" s="148">
        <v>0</v>
      </c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outlineLevel="3" x14ac:dyDescent="0.25">
      <c r="A226" s="155"/>
      <c r="B226" s="156"/>
      <c r="C226" s="186" t="s">
        <v>491</v>
      </c>
      <c r="D226" s="159"/>
      <c r="E226" s="160">
        <v>12.29</v>
      </c>
      <c r="F226" s="158"/>
      <c r="G226" s="158"/>
      <c r="H226" s="158"/>
      <c r="I226" s="158"/>
      <c r="J226" s="158"/>
      <c r="K226" s="158"/>
      <c r="L226" s="158"/>
      <c r="M226" s="158"/>
      <c r="N226" s="157"/>
      <c r="O226" s="157"/>
      <c r="P226" s="157"/>
      <c r="Q226" s="157"/>
      <c r="R226" s="158"/>
      <c r="S226" s="158"/>
      <c r="T226" s="158"/>
      <c r="U226" s="158"/>
      <c r="V226" s="158"/>
      <c r="W226" s="158"/>
      <c r="X226" s="158"/>
      <c r="Y226" s="158"/>
      <c r="Z226" s="148"/>
      <c r="AA226" s="148"/>
      <c r="AB226" s="148"/>
      <c r="AC226" s="148"/>
      <c r="AD226" s="148"/>
      <c r="AE226" s="148"/>
      <c r="AF226" s="148"/>
      <c r="AG226" s="148" t="s">
        <v>180</v>
      </c>
      <c r="AH226" s="148">
        <v>0</v>
      </c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outlineLevel="3" x14ac:dyDescent="0.25">
      <c r="A227" s="155"/>
      <c r="B227" s="156"/>
      <c r="C227" s="186" t="s">
        <v>492</v>
      </c>
      <c r="D227" s="159"/>
      <c r="E227" s="160">
        <v>5.12</v>
      </c>
      <c r="F227" s="158"/>
      <c r="G227" s="158"/>
      <c r="H227" s="158"/>
      <c r="I227" s="158"/>
      <c r="J227" s="158"/>
      <c r="K227" s="158"/>
      <c r="L227" s="158"/>
      <c r="M227" s="158"/>
      <c r="N227" s="157"/>
      <c r="O227" s="157"/>
      <c r="P227" s="157"/>
      <c r="Q227" s="157"/>
      <c r="R227" s="158"/>
      <c r="S227" s="158"/>
      <c r="T227" s="158"/>
      <c r="U227" s="158"/>
      <c r="V227" s="158"/>
      <c r="W227" s="158"/>
      <c r="X227" s="158"/>
      <c r="Y227" s="158"/>
      <c r="Z227" s="148"/>
      <c r="AA227" s="148"/>
      <c r="AB227" s="148"/>
      <c r="AC227" s="148"/>
      <c r="AD227" s="148"/>
      <c r="AE227" s="148"/>
      <c r="AF227" s="148"/>
      <c r="AG227" s="148" t="s">
        <v>180</v>
      </c>
      <c r="AH227" s="148">
        <v>0</v>
      </c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outlineLevel="1" x14ac:dyDescent="0.25">
      <c r="A228" s="169">
        <v>71</v>
      </c>
      <c r="B228" s="170" t="s">
        <v>493</v>
      </c>
      <c r="C228" s="185" t="s">
        <v>494</v>
      </c>
      <c r="D228" s="171" t="s">
        <v>195</v>
      </c>
      <c r="E228" s="172">
        <v>127.7</v>
      </c>
      <c r="F228" s="173"/>
      <c r="G228" s="174">
        <f>ROUND(E228*F228,2)</f>
        <v>0</v>
      </c>
      <c r="H228" s="173"/>
      <c r="I228" s="174">
        <f>ROUND(E228*H228,2)</f>
        <v>0</v>
      </c>
      <c r="J228" s="173"/>
      <c r="K228" s="174">
        <f>ROUND(E228*J228,2)</f>
        <v>0</v>
      </c>
      <c r="L228" s="174">
        <v>21</v>
      </c>
      <c r="M228" s="174">
        <f>G228*(1+L228/100)</f>
        <v>0</v>
      </c>
      <c r="N228" s="172">
        <v>3.6069999999999998E-2</v>
      </c>
      <c r="O228" s="172">
        <f>ROUND(E228*N228,2)</f>
        <v>4.6100000000000003</v>
      </c>
      <c r="P228" s="172">
        <v>0</v>
      </c>
      <c r="Q228" s="172">
        <f>ROUND(E228*P228,2)</f>
        <v>0</v>
      </c>
      <c r="R228" s="174" t="s">
        <v>428</v>
      </c>
      <c r="S228" s="174" t="s">
        <v>197</v>
      </c>
      <c r="T228" s="175" t="s">
        <v>198</v>
      </c>
      <c r="U228" s="158">
        <v>0.85599999999999998</v>
      </c>
      <c r="V228" s="158">
        <f>ROUND(E228*U228,2)</f>
        <v>109.31</v>
      </c>
      <c r="W228" s="158"/>
      <c r="X228" s="158" t="s">
        <v>199</v>
      </c>
      <c r="Y228" s="158" t="s">
        <v>153</v>
      </c>
      <c r="Z228" s="148"/>
      <c r="AA228" s="148"/>
      <c r="AB228" s="148"/>
      <c r="AC228" s="148"/>
      <c r="AD228" s="148"/>
      <c r="AE228" s="148"/>
      <c r="AF228" s="148"/>
      <c r="AG228" s="148" t="s">
        <v>200</v>
      </c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</row>
    <row r="229" spans="1:60" ht="21" outlineLevel="2" x14ac:dyDescent="0.25">
      <c r="A229" s="155"/>
      <c r="B229" s="156"/>
      <c r="C229" s="256" t="s">
        <v>495</v>
      </c>
      <c r="D229" s="257"/>
      <c r="E229" s="257"/>
      <c r="F229" s="257"/>
      <c r="G229" s="257"/>
      <c r="H229" s="158"/>
      <c r="I229" s="158"/>
      <c r="J229" s="158"/>
      <c r="K229" s="158"/>
      <c r="L229" s="158"/>
      <c r="M229" s="158"/>
      <c r="N229" s="157"/>
      <c r="O229" s="157"/>
      <c r="P229" s="157"/>
      <c r="Q229" s="157"/>
      <c r="R229" s="158"/>
      <c r="S229" s="158"/>
      <c r="T229" s="158"/>
      <c r="U229" s="158"/>
      <c r="V229" s="158"/>
      <c r="W229" s="158"/>
      <c r="X229" s="158"/>
      <c r="Y229" s="158"/>
      <c r="Z229" s="148"/>
      <c r="AA229" s="148"/>
      <c r="AB229" s="148"/>
      <c r="AC229" s="148"/>
      <c r="AD229" s="148"/>
      <c r="AE229" s="148"/>
      <c r="AF229" s="148"/>
      <c r="AG229" s="148" t="s">
        <v>202</v>
      </c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90" t="str">
        <f>C229</f>
        <v>mostních svislých, šikmých, přímých, zakřivených i skloněných výšky do 20 m, opěr, pilířů a úložných prahů, stěn a křídel žebrových i deskových tl. do 45 cm, sloupů čtvercových, obdélníkových a mnohoúhelníkových průřezové plochy do 0,9 m2, sloupů kruhových a oválných,</v>
      </c>
      <c r="BB229" s="148"/>
      <c r="BC229" s="148"/>
      <c r="BD229" s="148"/>
      <c r="BE229" s="148"/>
      <c r="BF229" s="148"/>
      <c r="BG229" s="148"/>
      <c r="BH229" s="148"/>
    </row>
    <row r="230" spans="1:60" outlineLevel="2" x14ac:dyDescent="0.25">
      <c r="A230" s="155"/>
      <c r="B230" s="156"/>
      <c r="C230" s="186" t="s">
        <v>496</v>
      </c>
      <c r="D230" s="159"/>
      <c r="E230" s="160">
        <v>86.88</v>
      </c>
      <c r="F230" s="158"/>
      <c r="G230" s="158"/>
      <c r="H230" s="158"/>
      <c r="I230" s="158"/>
      <c r="J230" s="158"/>
      <c r="K230" s="158"/>
      <c r="L230" s="158"/>
      <c r="M230" s="158"/>
      <c r="N230" s="157"/>
      <c r="O230" s="157"/>
      <c r="P230" s="157"/>
      <c r="Q230" s="157"/>
      <c r="R230" s="158"/>
      <c r="S230" s="158"/>
      <c r="T230" s="158"/>
      <c r="U230" s="158"/>
      <c r="V230" s="158"/>
      <c r="W230" s="158"/>
      <c r="X230" s="158"/>
      <c r="Y230" s="158"/>
      <c r="Z230" s="148"/>
      <c r="AA230" s="148"/>
      <c r="AB230" s="148"/>
      <c r="AC230" s="148"/>
      <c r="AD230" s="148"/>
      <c r="AE230" s="148"/>
      <c r="AF230" s="148"/>
      <c r="AG230" s="148" t="s">
        <v>180</v>
      </c>
      <c r="AH230" s="148">
        <v>0</v>
      </c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outlineLevel="3" x14ac:dyDescent="0.25">
      <c r="A231" s="155"/>
      <c r="B231" s="156"/>
      <c r="C231" s="186" t="s">
        <v>497</v>
      </c>
      <c r="D231" s="159"/>
      <c r="E231" s="160">
        <v>40.82</v>
      </c>
      <c r="F231" s="158"/>
      <c r="G231" s="158"/>
      <c r="H231" s="158"/>
      <c r="I231" s="158"/>
      <c r="J231" s="158"/>
      <c r="K231" s="158"/>
      <c r="L231" s="158"/>
      <c r="M231" s="158"/>
      <c r="N231" s="157"/>
      <c r="O231" s="157"/>
      <c r="P231" s="157"/>
      <c r="Q231" s="157"/>
      <c r="R231" s="158"/>
      <c r="S231" s="158"/>
      <c r="T231" s="158"/>
      <c r="U231" s="158"/>
      <c r="V231" s="158"/>
      <c r="W231" s="158"/>
      <c r="X231" s="158"/>
      <c r="Y231" s="158"/>
      <c r="Z231" s="148"/>
      <c r="AA231" s="148"/>
      <c r="AB231" s="148"/>
      <c r="AC231" s="148"/>
      <c r="AD231" s="148"/>
      <c r="AE231" s="148"/>
      <c r="AF231" s="148"/>
      <c r="AG231" s="148" t="s">
        <v>180</v>
      </c>
      <c r="AH231" s="148">
        <v>0</v>
      </c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outlineLevel="1" x14ac:dyDescent="0.25">
      <c r="A232" s="169">
        <v>72</v>
      </c>
      <c r="B232" s="170" t="s">
        <v>498</v>
      </c>
      <c r="C232" s="185" t="s">
        <v>499</v>
      </c>
      <c r="D232" s="171" t="s">
        <v>195</v>
      </c>
      <c r="E232" s="172">
        <v>127.7</v>
      </c>
      <c r="F232" s="173"/>
      <c r="G232" s="174">
        <f>ROUND(E232*F232,2)</f>
        <v>0</v>
      </c>
      <c r="H232" s="173"/>
      <c r="I232" s="174">
        <f>ROUND(E232*H232,2)</f>
        <v>0</v>
      </c>
      <c r="J232" s="173"/>
      <c r="K232" s="174">
        <f>ROUND(E232*J232,2)</f>
        <v>0</v>
      </c>
      <c r="L232" s="174">
        <v>21</v>
      </c>
      <c r="M232" s="174">
        <f>G232*(1+L232/100)</f>
        <v>0</v>
      </c>
      <c r="N232" s="172">
        <v>5.0000000000000002E-5</v>
      </c>
      <c r="O232" s="172">
        <f>ROUND(E232*N232,2)</f>
        <v>0.01</v>
      </c>
      <c r="P232" s="172">
        <v>0</v>
      </c>
      <c r="Q232" s="172">
        <f>ROUND(E232*P232,2)</f>
        <v>0</v>
      </c>
      <c r="R232" s="174" t="s">
        <v>428</v>
      </c>
      <c r="S232" s="174" t="s">
        <v>197</v>
      </c>
      <c r="T232" s="175" t="s">
        <v>198</v>
      </c>
      <c r="U232" s="158">
        <v>0.41899999999999998</v>
      </c>
      <c r="V232" s="158">
        <f>ROUND(E232*U232,2)</f>
        <v>53.51</v>
      </c>
      <c r="W232" s="158"/>
      <c r="X232" s="158" t="s">
        <v>199</v>
      </c>
      <c r="Y232" s="158" t="s">
        <v>153</v>
      </c>
      <c r="Z232" s="148"/>
      <c r="AA232" s="148"/>
      <c r="AB232" s="148"/>
      <c r="AC232" s="148"/>
      <c r="AD232" s="148"/>
      <c r="AE232" s="148"/>
      <c r="AF232" s="148"/>
      <c r="AG232" s="148" t="s">
        <v>200</v>
      </c>
      <c r="AH232" s="148"/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ht="21" outlineLevel="2" x14ac:dyDescent="0.25">
      <c r="A233" s="155"/>
      <c r="B233" s="156"/>
      <c r="C233" s="256" t="s">
        <v>495</v>
      </c>
      <c r="D233" s="257"/>
      <c r="E233" s="257"/>
      <c r="F233" s="257"/>
      <c r="G233" s="257"/>
      <c r="H233" s="158"/>
      <c r="I233" s="158"/>
      <c r="J233" s="158"/>
      <c r="K233" s="158"/>
      <c r="L233" s="158"/>
      <c r="M233" s="158"/>
      <c r="N233" s="157"/>
      <c r="O233" s="157"/>
      <c r="P233" s="157"/>
      <c r="Q233" s="157"/>
      <c r="R233" s="158"/>
      <c r="S233" s="158"/>
      <c r="T233" s="158"/>
      <c r="U233" s="158"/>
      <c r="V233" s="158"/>
      <c r="W233" s="158"/>
      <c r="X233" s="158"/>
      <c r="Y233" s="158"/>
      <c r="Z233" s="148"/>
      <c r="AA233" s="148"/>
      <c r="AB233" s="148"/>
      <c r="AC233" s="148"/>
      <c r="AD233" s="148"/>
      <c r="AE233" s="148"/>
      <c r="AF233" s="148"/>
      <c r="AG233" s="148" t="s">
        <v>202</v>
      </c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90" t="str">
        <f>C233</f>
        <v>mostních svislých, šikmých, přímých, zakřivených i skloněných výšky do 20 m, opěr, pilířů a úložných prahů, stěn a křídel žebrových i deskových tl. do 45 cm, sloupů čtvercových, obdélníkových a mnohoúhelníkových průřezové plochy do 0,9 m2, sloupů kruhových a oválných,</v>
      </c>
      <c r="BB233" s="148"/>
      <c r="BC233" s="148"/>
      <c r="BD233" s="148"/>
      <c r="BE233" s="148"/>
      <c r="BF233" s="148"/>
      <c r="BG233" s="148"/>
      <c r="BH233" s="148"/>
    </row>
    <row r="234" spans="1:60" outlineLevel="2" x14ac:dyDescent="0.25">
      <c r="A234" s="155"/>
      <c r="B234" s="156"/>
      <c r="C234" s="186" t="s">
        <v>500</v>
      </c>
      <c r="D234" s="159"/>
      <c r="E234" s="160">
        <v>127.7</v>
      </c>
      <c r="F234" s="158"/>
      <c r="G234" s="158"/>
      <c r="H234" s="158"/>
      <c r="I234" s="158"/>
      <c r="J234" s="158"/>
      <c r="K234" s="158"/>
      <c r="L234" s="158"/>
      <c r="M234" s="158"/>
      <c r="N234" s="157"/>
      <c r="O234" s="157"/>
      <c r="P234" s="157"/>
      <c r="Q234" s="157"/>
      <c r="R234" s="158"/>
      <c r="S234" s="158"/>
      <c r="T234" s="158"/>
      <c r="U234" s="158"/>
      <c r="V234" s="158"/>
      <c r="W234" s="158"/>
      <c r="X234" s="158"/>
      <c r="Y234" s="158"/>
      <c r="Z234" s="148"/>
      <c r="AA234" s="148"/>
      <c r="AB234" s="148"/>
      <c r="AC234" s="148"/>
      <c r="AD234" s="148"/>
      <c r="AE234" s="148"/>
      <c r="AF234" s="148"/>
      <c r="AG234" s="148" t="s">
        <v>180</v>
      </c>
      <c r="AH234" s="148">
        <v>0</v>
      </c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outlineLevel="1" x14ac:dyDescent="0.25">
      <c r="A235" s="169">
        <v>73</v>
      </c>
      <c r="B235" s="170" t="s">
        <v>501</v>
      </c>
      <c r="C235" s="185" t="s">
        <v>502</v>
      </c>
      <c r="D235" s="171" t="s">
        <v>454</v>
      </c>
      <c r="E235" s="172">
        <v>1.7080299999999999</v>
      </c>
      <c r="F235" s="173"/>
      <c r="G235" s="174">
        <f>ROUND(E235*F235,2)</f>
        <v>0</v>
      </c>
      <c r="H235" s="173"/>
      <c r="I235" s="174">
        <f>ROUND(E235*H235,2)</f>
        <v>0</v>
      </c>
      <c r="J235" s="173"/>
      <c r="K235" s="174">
        <f>ROUND(E235*J235,2)</f>
        <v>0</v>
      </c>
      <c r="L235" s="174">
        <v>21</v>
      </c>
      <c r="M235" s="174">
        <f>G235*(1+L235/100)</f>
        <v>0</v>
      </c>
      <c r="N235" s="172">
        <v>1.0158799999999999</v>
      </c>
      <c r="O235" s="172">
        <f>ROUND(E235*N235,2)</f>
        <v>1.74</v>
      </c>
      <c r="P235" s="172">
        <v>0</v>
      </c>
      <c r="Q235" s="172">
        <f>ROUND(E235*P235,2)</f>
        <v>0</v>
      </c>
      <c r="R235" s="174" t="s">
        <v>428</v>
      </c>
      <c r="S235" s="174" t="s">
        <v>197</v>
      </c>
      <c r="T235" s="175" t="s">
        <v>198</v>
      </c>
      <c r="U235" s="158">
        <v>56.156999999999996</v>
      </c>
      <c r="V235" s="158">
        <f>ROUND(E235*U235,2)</f>
        <v>95.92</v>
      </c>
      <c r="W235" s="158"/>
      <c r="X235" s="158" t="s">
        <v>199</v>
      </c>
      <c r="Y235" s="158" t="s">
        <v>153</v>
      </c>
      <c r="Z235" s="148"/>
      <c r="AA235" s="148"/>
      <c r="AB235" s="148"/>
      <c r="AC235" s="148"/>
      <c r="AD235" s="148"/>
      <c r="AE235" s="148"/>
      <c r="AF235" s="148"/>
      <c r="AG235" s="148" t="s">
        <v>200</v>
      </c>
      <c r="AH235" s="148"/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</row>
    <row r="236" spans="1:60" outlineLevel="2" x14ac:dyDescent="0.25">
      <c r="A236" s="155"/>
      <c r="B236" s="156"/>
      <c r="C236" s="256" t="s">
        <v>503</v>
      </c>
      <c r="D236" s="257"/>
      <c r="E236" s="257"/>
      <c r="F236" s="257"/>
      <c r="G236" s="257"/>
      <c r="H236" s="158"/>
      <c r="I236" s="158"/>
      <c r="J236" s="158"/>
      <c r="K236" s="158"/>
      <c r="L236" s="158"/>
      <c r="M236" s="158"/>
      <c r="N236" s="157"/>
      <c r="O236" s="157"/>
      <c r="P236" s="157"/>
      <c r="Q236" s="157"/>
      <c r="R236" s="158"/>
      <c r="S236" s="158"/>
      <c r="T236" s="158"/>
      <c r="U236" s="158"/>
      <c r="V236" s="158"/>
      <c r="W236" s="158"/>
      <c r="X236" s="158"/>
      <c r="Y236" s="158"/>
      <c r="Z236" s="148"/>
      <c r="AA236" s="148"/>
      <c r="AB236" s="148"/>
      <c r="AC236" s="148"/>
      <c r="AD236" s="148"/>
      <c r="AE236" s="148"/>
      <c r="AF236" s="148"/>
      <c r="AG236" s="148" t="s">
        <v>202</v>
      </c>
      <c r="AH236" s="148"/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90" t="str">
        <f>C236</f>
        <v>- mostních podpěr, pilířů, křídel, stěn, úložných prahů a sloupů ze železového  nebo předpjatého betonu průměr do 12 mm i průměr přes 12 mm,</v>
      </c>
      <c r="BB236" s="148"/>
      <c r="BC236" s="148"/>
      <c r="BD236" s="148"/>
      <c r="BE236" s="148"/>
      <c r="BF236" s="148"/>
      <c r="BG236" s="148"/>
      <c r="BH236" s="148"/>
    </row>
    <row r="237" spans="1:60" outlineLevel="2" x14ac:dyDescent="0.25">
      <c r="A237" s="155"/>
      <c r="B237" s="156"/>
      <c r="C237" s="186" t="s">
        <v>504</v>
      </c>
      <c r="D237" s="159"/>
      <c r="E237" s="160">
        <v>1.71</v>
      </c>
      <c r="F237" s="158"/>
      <c r="G237" s="158"/>
      <c r="H237" s="158"/>
      <c r="I237" s="158"/>
      <c r="J237" s="158"/>
      <c r="K237" s="158"/>
      <c r="L237" s="158"/>
      <c r="M237" s="158"/>
      <c r="N237" s="157"/>
      <c r="O237" s="157"/>
      <c r="P237" s="157"/>
      <c r="Q237" s="157"/>
      <c r="R237" s="158"/>
      <c r="S237" s="158"/>
      <c r="T237" s="158"/>
      <c r="U237" s="158"/>
      <c r="V237" s="158"/>
      <c r="W237" s="158"/>
      <c r="X237" s="158"/>
      <c r="Y237" s="158"/>
      <c r="Z237" s="148"/>
      <c r="AA237" s="148"/>
      <c r="AB237" s="148"/>
      <c r="AC237" s="148"/>
      <c r="AD237" s="148"/>
      <c r="AE237" s="148"/>
      <c r="AF237" s="148"/>
      <c r="AG237" s="148" t="s">
        <v>180</v>
      </c>
      <c r="AH237" s="148">
        <v>0</v>
      </c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outlineLevel="1" x14ac:dyDescent="0.25">
      <c r="A238" s="169">
        <v>74</v>
      </c>
      <c r="B238" s="170" t="s">
        <v>505</v>
      </c>
      <c r="C238" s="185" t="s">
        <v>506</v>
      </c>
      <c r="D238" s="171" t="s">
        <v>454</v>
      </c>
      <c r="E238" s="172">
        <v>3.4160499999999998</v>
      </c>
      <c r="F238" s="173"/>
      <c r="G238" s="174">
        <f>ROUND(E238*F238,2)</f>
        <v>0</v>
      </c>
      <c r="H238" s="173"/>
      <c r="I238" s="174">
        <f>ROUND(E238*H238,2)</f>
        <v>0</v>
      </c>
      <c r="J238" s="173"/>
      <c r="K238" s="174">
        <f>ROUND(E238*J238,2)</f>
        <v>0</v>
      </c>
      <c r="L238" s="174">
        <v>21</v>
      </c>
      <c r="M238" s="174">
        <f>G238*(1+L238/100)</f>
        <v>0</v>
      </c>
      <c r="N238" s="172">
        <v>1.0138</v>
      </c>
      <c r="O238" s="172">
        <f>ROUND(E238*N238,2)</f>
        <v>3.46</v>
      </c>
      <c r="P238" s="172">
        <v>0</v>
      </c>
      <c r="Q238" s="172">
        <f>ROUND(E238*P238,2)</f>
        <v>0</v>
      </c>
      <c r="R238" s="174" t="s">
        <v>428</v>
      </c>
      <c r="S238" s="174" t="s">
        <v>197</v>
      </c>
      <c r="T238" s="175" t="s">
        <v>198</v>
      </c>
      <c r="U238" s="158">
        <v>30.355</v>
      </c>
      <c r="V238" s="158">
        <f>ROUND(E238*U238,2)</f>
        <v>103.69</v>
      </c>
      <c r="W238" s="158"/>
      <c r="X238" s="158" t="s">
        <v>199</v>
      </c>
      <c r="Y238" s="158" t="s">
        <v>153</v>
      </c>
      <c r="Z238" s="148"/>
      <c r="AA238" s="148"/>
      <c r="AB238" s="148"/>
      <c r="AC238" s="148"/>
      <c r="AD238" s="148"/>
      <c r="AE238" s="148"/>
      <c r="AF238" s="148"/>
      <c r="AG238" s="148" t="s">
        <v>200</v>
      </c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outlineLevel="2" x14ac:dyDescent="0.25">
      <c r="A239" s="155"/>
      <c r="B239" s="156"/>
      <c r="C239" s="256" t="s">
        <v>503</v>
      </c>
      <c r="D239" s="257"/>
      <c r="E239" s="257"/>
      <c r="F239" s="257"/>
      <c r="G239" s="257"/>
      <c r="H239" s="158"/>
      <c r="I239" s="158"/>
      <c r="J239" s="158"/>
      <c r="K239" s="158"/>
      <c r="L239" s="158"/>
      <c r="M239" s="158"/>
      <c r="N239" s="157"/>
      <c r="O239" s="157"/>
      <c r="P239" s="157"/>
      <c r="Q239" s="157"/>
      <c r="R239" s="158"/>
      <c r="S239" s="158"/>
      <c r="T239" s="158"/>
      <c r="U239" s="158"/>
      <c r="V239" s="158"/>
      <c r="W239" s="158"/>
      <c r="X239" s="158"/>
      <c r="Y239" s="158"/>
      <c r="Z239" s="148"/>
      <c r="AA239" s="148"/>
      <c r="AB239" s="148"/>
      <c r="AC239" s="148"/>
      <c r="AD239" s="148"/>
      <c r="AE239" s="148"/>
      <c r="AF239" s="148"/>
      <c r="AG239" s="148" t="s">
        <v>202</v>
      </c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90" t="str">
        <f>C239</f>
        <v>- mostních podpěr, pilířů, křídel, stěn, úložných prahů a sloupů ze železového  nebo předpjatého betonu průměr do 12 mm i průměr přes 12 mm,</v>
      </c>
      <c r="BB239" s="148"/>
      <c r="BC239" s="148"/>
      <c r="BD239" s="148"/>
      <c r="BE239" s="148"/>
      <c r="BF239" s="148"/>
      <c r="BG239" s="148"/>
      <c r="BH239" s="148"/>
    </row>
    <row r="240" spans="1:60" outlineLevel="2" x14ac:dyDescent="0.25">
      <c r="A240" s="155"/>
      <c r="B240" s="156"/>
      <c r="C240" s="186" t="s">
        <v>507</v>
      </c>
      <c r="D240" s="159"/>
      <c r="E240" s="160">
        <v>3.42</v>
      </c>
      <c r="F240" s="158"/>
      <c r="G240" s="158"/>
      <c r="H240" s="158"/>
      <c r="I240" s="158"/>
      <c r="J240" s="158"/>
      <c r="K240" s="158"/>
      <c r="L240" s="158"/>
      <c r="M240" s="158"/>
      <c r="N240" s="157"/>
      <c r="O240" s="157"/>
      <c r="P240" s="157"/>
      <c r="Q240" s="157"/>
      <c r="R240" s="158"/>
      <c r="S240" s="158"/>
      <c r="T240" s="158"/>
      <c r="U240" s="158"/>
      <c r="V240" s="158"/>
      <c r="W240" s="158"/>
      <c r="X240" s="158"/>
      <c r="Y240" s="158"/>
      <c r="Z240" s="148"/>
      <c r="AA240" s="148"/>
      <c r="AB240" s="148"/>
      <c r="AC240" s="148"/>
      <c r="AD240" s="148"/>
      <c r="AE240" s="148"/>
      <c r="AF240" s="148"/>
      <c r="AG240" s="148" t="s">
        <v>180</v>
      </c>
      <c r="AH240" s="148">
        <v>0</v>
      </c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60" ht="20.399999999999999" outlineLevel="1" x14ac:dyDescent="0.25">
      <c r="A241" s="169">
        <v>75</v>
      </c>
      <c r="B241" s="170" t="s">
        <v>508</v>
      </c>
      <c r="C241" s="185" t="s">
        <v>509</v>
      </c>
      <c r="D241" s="171" t="s">
        <v>383</v>
      </c>
      <c r="E241" s="172">
        <v>32.9</v>
      </c>
      <c r="F241" s="173"/>
      <c r="G241" s="174">
        <f>ROUND(E241*F241,2)</f>
        <v>0</v>
      </c>
      <c r="H241" s="173"/>
      <c r="I241" s="174">
        <f>ROUND(E241*H241,2)</f>
        <v>0</v>
      </c>
      <c r="J241" s="173"/>
      <c r="K241" s="174">
        <f>ROUND(E241*J241,2)</f>
        <v>0</v>
      </c>
      <c r="L241" s="174">
        <v>21</v>
      </c>
      <c r="M241" s="174">
        <f>G241*(1+L241/100)</f>
        <v>0</v>
      </c>
      <c r="N241" s="172">
        <v>3.29E-3</v>
      </c>
      <c r="O241" s="172">
        <f>ROUND(E241*N241,2)</f>
        <v>0.11</v>
      </c>
      <c r="P241" s="172">
        <v>0</v>
      </c>
      <c r="Q241" s="172">
        <f>ROUND(E241*P241,2)</f>
        <v>0</v>
      </c>
      <c r="R241" s="174" t="s">
        <v>428</v>
      </c>
      <c r="S241" s="174" t="s">
        <v>197</v>
      </c>
      <c r="T241" s="175" t="s">
        <v>198</v>
      </c>
      <c r="U241" s="158">
        <v>1.877</v>
      </c>
      <c r="V241" s="158">
        <f>ROUND(E241*U241,2)</f>
        <v>61.75</v>
      </c>
      <c r="W241" s="158"/>
      <c r="X241" s="158" t="s">
        <v>199</v>
      </c>
      <c r="Y241" s="158" t="s">
        <v>153</v>
      </c>
      <c r="Z241" s="148"/>
      <c r="AA241" s="148"/>
      <c r="AB241" s="148"/>
      <c r="AC241" s="148"/>
      <c r="AD241" s="148"/>
      <c r="AE241" s="148"/>
      <c r="AF241" s="148"/>
      <c r="AG241" s="148" t="s">
        <v>200</v>
      </c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outlineLevel="2" x14ac:dyDescent="0.25">
      <c r="A242" s="155"/>
      <c r="B242" s="156"/>
      <c r="C242" s="256" t="s">
        <v>510</v>
      </c>
      <c r="D242" s="257"/>
      <c r="E242" s="257"/>
      <c r="F242" s="257"/>
      <c r="G242" s="257"/>
      <c r="H242" s="158"/>
      <c r="I242" s="158"/>
      <c r="J242" s="158"/>
      <c r="K242" s="158"/>
      <c r="L242" s="158"/>
      <c r="M242" s="158"/>
      <c r="N242" s="157"/>
      <c r="O242" s="157"/>
      <c r="P242" s="157"/>
      <c r="Q242" s="157"/>
      <c r="R242" s="158"/>
      <c r="S242" s="158"/>
      <c r="T242" s="158"/>
      <c r="U242" s="158"/>
      <c r="V242" s="158"/>
      <c r="W242" s="158"/>
      <c r="X242" s="158"/>
      <c r="Y242" s="158"/>
      <c r="Z242" s="148"/>
      <c r="AA242" s="148"/>
      <c r="AB242" s="148"/>
      <c r="AC242" s="148"/>
      <c r="AD242" s="148"/>
      <c r="AE242" s="148"/>
      <c r="AF242" s="148"/>
      <c r="AG242" s="148" t="s">
        <v>202</v>
      </c>
      <c r="AH242" s="148"/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</row>
    <row r="243" spans="1:60" outlineLevel="2" x14ac:dyDescent="0.25">
      <c r="A243" s="155"/>
      <c r="B243" s="156"/>
      <c r="C243" s="186" t="s">
        <v>511</v>
      </c>
      <c r="D243" s="159"/>
      <c r="E243" s="160">
        <v>32.9</v>
      </c>
      <c r="F243" s="158"/>
      <c r="G243" s="158"/>
      <c r="H243" s="158"/>
      <c r="I243" s="158"/>
      <c r="J243" s="158"/>
      <c r="K243" s="158"/>
      <c r="L243" s="158"/>
      <c r="M243" s="158"/>
      <c r="N243" s="157"/>
      <c r="O243" s="157"/>
      <c r="P243" s="157"/>
      <c r="Q243" s="157"/>
      <c r="R243" s="158"/>
      <c r="S243" s="158"/>
      <c r="T243" s="158"/>
      <c r="U243" s="158"/>
      <c r="V243" s="158"/>
      <c r="W243" s="158"/>
      <c r="X243" s="158"/>
      <c r="Y243" s="158"/>
      <c r="Z243" s="148"/>
      <c r="AA243" s="148"/>
      <c r="AB243" s="148"/>
      <c r="AC243" s="148"/>
      <c r="AD243" s="148"/>
      <c r="AE243" s="148"/>
      <c r="AF243" s="148"/>
      <c r="AG243" s="148" t="s">
        <v>180</v>
      </c>
      <c r="AH243" s="148">
        <v>0</v>
      </c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</row>
    <row r="244" spans="1:60" outlineLevel="1" x14ac:dyDescent="0.25">
      <c r="A244" s="169">
        <v>76</v>
      </c>
      <c r="B244" s="170" t="s">
        <v>512</v>
      </c>
      <c r="C244" s="185" t="s">
        <v>513</v>
      </c>
      <c r="D244" s="171" t="s">
        <v>383</v>
      </c>
      <c r="E244" s="172">
        <v>33.200000000000003</v>
      </c>
      <c r="F244" s="173"/>
      <c r="G244" s="174">
        <f>ROUND(E244*F244,2)</f>
        <v>0</v>
      </c>
      <c r="H244" s="173"/>
      <c r="I244" s="174">
        <f>ROUND(E244*H244,2)</f>
        <v>0</v>
      </c>
      <c r="J244" s="173"/>
      <c r="K244" s="174">
        <f>ROUND(E244*J244,2)</f>
        <v>0</v>
      </c>
      <c r="L244" s="174">
        <v>21</v>
      </c>
      <c r="M244" s="174">
        <f>G244*(1+L244/100)</f>
        <v>0</v>
      </c>
      <c r="N244" s="172">
        <v>2.1940000000000001E-2</v>
      </c>
      <c r="O244" s="172">
        <f>ROUND(E244*N244,2)</f>
        <v>0.73</v>
      </c>
      <c r="P244" s="172">
        <v>0</v>
      </c>
      <c r="Q244" s="172">
        <f>ROUND(E244*P244,2)</f>
        <v>0</v>
      </c>
      <c r="R244" s="174" t="s">
        <v>428</v>
      </c>
      <c r="S244" s="174" t="s">
        <v>197</v>
      </c>
      <c r="T244" s="175" t="s">
        <v>198</v>
      </c>
      <c r="U244" s="158">
        <v>0.84499999999999997</v>
      </c>
      <c r="V244" s="158">
        <f>ROUND(E244*U244,2)</f>
        <v>28.05</v>
      </c>
      <c r="W244" s="158"/>
      <c r="X244" s="158" t="s">
        <v>199</v>
      </c>
      <c r="Y244" s="158" t="s">
        <v>153</v>
      </c>
      <c r="Z244" s="148"/>
      <c r="AA244" s="148"/>
      <c r="AB244" s="148"/>
      <c r="AC244" s="148"/>
      <c r="AD244" s="148"/>
      <c r="AE244" s="148"/>
      <c r="AF244" s="148"/>
      <c r="AG244" s="148" t="s">
        <v>200</v>
      </c>
      <c r="AH244" s="148"/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outlineLevel="2" x14ac:dyDescent="0.25">
      <c r="A245" s="155"/>
      <c r="B245" s="156"/>
      <c r="C245" s="256" t="s">
        <v>514</v>
      </c>
      <c r="D245" s="257"/>
      <c r="E245" s="257"/>
      <c r="F245" s="257"/>
      <c r="G245" s="257"/>
      <c r="H245" s="158"/>
      <c r="I245" s="158"/>
      <c r="J245" s="158"/>
      <c r="K245" s="158"/>
      <c r="L245" s="158"/>
      <c r="M245" s="158"/>
      <c r="N245" s="157"/>
      <c r="O245" s="157"/>
      <c r="P245" s="157"/>
      <c r="Q245" s="157"/>
      <c r="R245" s="158"/>
      <c r="S245" s="158"/>
      <c r="T245" s="158"/>
      <c r="U245" s="158"/>
      <c r="V245" s="158"/>
      <c r="W245" s="158"/>
      <c r="X245" s="158"/>
      <c r="Y245" s="158"/>
      <c r="Z245" s="148"/>
      <c r="AA245" s="148"/>
      <c r="AB245" s="148"/>
      <c r="AC245" s="148"/>
      <c r="AD245" s="148"/>
      <c r="AE245" s="148"/>
      <c r="AF245" s="148"/>
      <c r="AG245" s="148" t="s">
        <v>202</v>
      </c>
      <c r="AH245" s="148"/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outlineLevel="2" x14ac:dyDescent="0.25">
      <c r="A246" s="155"/>
      <c r="B246" s="156"/>
      <c r="C246" s="186" t="s">
        <v>515</v>
      </c>
      <c r="D246" s="159"/>
      <c r="E246" s="160">
        <v>33.200000000000003</v>
      </c>
      <c r="F246" s="158"/>
      <c r="G246" s="158"/>
      <c r="H246" s="158"/>
      <c r="I246" s="158"/>
      <c r="J246" s="158"/>
      <c r="K246" s="158"/>
      <c r="L246" s="158"/>
      <c r="M246" s="158"/>
      <c r="N246" s="157"/>
      <c r="O246" s="157"/>
      <c r="P246" s="157"/>
      <c r="Q246" s="157"/>
      <c r="R246" s="158"/>
      <c r="S246" s="158"/>
      <c r="T246" s="158"/>
      <c r="U246" s="158"/>
      <c r="V246" s="158"/>
      <c r="W246" s="158"/>
      <c r="X246" s="158"/>
      <c r="Y246" s="158"/>
      <c r="Z246" s="148"/>
      <c r="AA246" s="148"/>
      <c r="AB246" s="148"/>
      <c r="AC246" s="148"/>
      <c r="AD246" s="148"/>
      <c r="AE246" s="148"/>
      <c r="AF246" s="148"/>
      <c r="AG246" s="148" t="s">
        <v>180</v>
      </c>
      <c r="AH246" s="148">
        <v>0</v>
      </c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</row>
    <row r="247" spans="1:60" outlineLevel="1" x14ac:dyDescent="0.25">
      <c r="A247" s="169">
        <v>77</v>
      </c>
      <c r="B247" s="170" t="s">
        <v>516</v>
      </c>
      <c r="C247" s="185" t="s">
        <v>517</v>
      </c>
      <c r="D247" s="171" t="s">
        <v>383</v>
      </c>
      <c r="E247" s="172">
        <v>33.200000000000003</v>
      </c>
      <c r="F247" s="173"/>
      <c r="G247" s="174">
        <f>ROUND(E247*F247,2)</f>
        <v>0</v>
      </c>
      <c r="H247" s="173"/>
      <c r="I247" s="174">
        <f>ROUND(E247*H247,2)</f>
        <v>0</v>
      </c>
      <c r="J247" s="173"/>
      <c r="K247" s="174">
        <f>ROUND(E247*J247,2)</f>
        <v>0</v>
      </c>
      <c r="L247" s="174">
        <v>21</v>
      </c>
      <c r="M247" s="174">
        <f>G247*(1+L247/100)</f>
        <v>0</v>
      </c>
      <c r="N247" s="172">
        <v>0</v>
      </c>
      <c r="O247" s="172">
        <f>ROUND(E247*N247,2)</f>
        <v>0</v>
      </c>
      <c r="P247" s="172">
        <v>0</v>
      </c>
      <c r="Q247" s="172">
        <f>ROUND(E247*P247,2)</f>
        <v>0</v>
      </c>
      <c r="R247" s="174" t="s">
        <v>428</v>
      </c>
      <c r="S247" s="174" t="s">
        <v>197</v>
      </c>
      <c r="T247" s="175" t="s">
        <v>198</v>
      </c>
      <c r="U247" s="158">
        <v>0.36799999999999999</v>
      </c>
      <c r="V247" s="158">
        <f>ROUND(E247*U247,2)</f>
        <v>12.22</v>
      </c>
      <c r="W247" s="158"/>
      <c r="X247" s="158" t="s">
        <v>199</v>
      </c>
      <c r="Y247" s="158" t="s">
        <v>153</v>
      </c>
      <c r="Z247" s="148"/>
      <c r="AA247" s="148"/>
      <c r="AB247" s="148"/>
      <c r="AC247" s="148"/>
      <c r="AD247" s="148"/>
      <c r="AE247" s="148"/>
      <c r="AF247" s="148"/>
      <c r="AG247" s="148" t="s">
        <v>200</v>
      </c>
      <c r="AH247" s="148"/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outlineLevel="2" x14ac:dyDescent="0.25">
      <c r="A248" s="155"/>
      <c r="B248" s="156"/>
      <c r="C248" s="256" t="s">
        <v>514</v>
      </c>
      <c r="D248" s="257"/>
      <c r="E248" s="257"/>
      <c r="F248" s="257"/>
      <c r="G248" s="257"/>
      <c r="H248" s="158"/>
      <c r="I248" s="158"/>
      <c r="J248" s="158"/>
      <c r="K248" s="158"/>
      <c r="L248" s="158"/>
      <c r="M248" s="158"/>
      <c r="N248" s="157"/>
      <c r="O248" s="157"/>
      <c r="P248" s="157"/>
      <c r="Q248" s="157"/>
      <c r="R248" s="158"/>
      <c r="S248" s="158"/>
      <c r="T248" s="158"/>
      <c r="U248" s="158"/>
      <c r="V248" s="158"/>
      <c r="W248" s="158"/>
      <c r="X248" s="158"/>
      <c r="Y248" s="158"/>
      <c r="Z248" s="148"/>
      <c r="AA248" s="148"/>
      <c r="AB248" s="148"/>
      <c r="AC248" s="148"/>
      <c r="AD248" s="148"/>
      <c r="AE248" s="148"/>
      <c r="AF248" s="148"/>
      <c r="AG248" s="148" t="s">
        <v>202</v>
      </c>
      <c r="AH248" s="148"/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outlineLevel="2" x14ac:dyDescent="0.25">
      <c r="A249" s="155"/>
      <c r="B249" s="156"/>
      <c r="C249" s="186" t="s">
        <v>518</v>
      </c>
      <c r="D249" s="159"/>
      <c r="E249" s="160">
        <v>33.200000000000003</v>
      </c>
      <c r="F249" s="158"/>
      <c r="G249" s="158"/>
      <c r="H249" s="158"/>
      <c r="I249" s="158"/>
      <c r="J249" s="158"/>
      <c r="K249" s="158"/>
      <c r="L249" s="158"/>
      <c r="M249" s="158"/>
      <c r="N249" s="157"/>
      <c r="O249" s="157"/>
      <c r="P249" s="157"/>
      <c r="Q249" s="157"/>
      <c r="R249" s="158"/>
      <c r="S249" s="158"/>
      <c r="T249" s="158"/>
      <c r="U249" s="158"/>
      <c r="V249" s="158"/>
      <c r="W249" s="158"/>
      <c r="X249" s="158"/>
      <c r="Y249" s="158"/>
      <c r="Z249" s="148"/>
      <c r="AA249" s="148"/>
      <c r="AB249" s="148"/>
      <c r="AC249" s="148"/>
      <c r="AD249" s="148"/>
      <c r="AE249" s="148"/>
      <c r="AF249" s="148"/>
      <c r="AG249" s="148" t="s">
        <v>180</v>
      </c>
      <c r="AH249" s="148">
        <v>0</v>
      </c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</row>
    <row r="250" spans="1:60" x14ac:dyDescent="0.25">
      <c r="A250" s="162" t="s">
        <v>145</v>
      </c>
      <c r="B250" s="163" t="s">
        <v>81</v>
      </c>
      <c r="C250" s="183" t="s">
        <v>82</v>
      </c>
      <c r="D250" s="164"/>
      <c r="E250" s="165"/>
      <c r="F250" s="166"/>
      <c r="G250" s="166">
        <f>SUMIF(AG251:AG299,"&lt;&gt;NOR",G251:G299)</f>
        <v>0</v>
      </c>
      <c r="H250" s="166"/>
      <c r="I250" s="166">
        <f>SUM(I251:I299)</f>
        <v>0</v>
      </c>
      <c r="J250" s="166"/>
      <c r="K250" s="166">
        <f>SUM(K251:K299)</f>
        <v>0</v>
      </c>
      <c r="L250" s="166"/>
      <c r="M250" s="166">
        <f>SUM(M251:M299)</f>
        <v>0</v>
      </c>
      <c r="N250" s="165"/>
      <c r="O250" s="165">
        <f>SUM(O251:O299)</f>
        <v>192.12</v>
      </c>
      <c r="P250" s="165"/>
      <c r="Q250" s="165">
        <f>SUM(Q251:Q299)</f>
        <v>0</v>
      </c>
      <c r="R250" s="166"/>
      <c r="S250" s="166"/>
      <c r="T250" s="167"/>
      <c r="U250" s="161"/>
      <c r="V250" s="161">
        <f>SUM(V251:V299)</f>
        <v>1062.21</v>
      </c>
      <c r="W250" s="161"/>
      <c r="X250" s="161"/>
      <c r="Y250" s="161"/>
      <c r="AG250" t="s">
        <v>146</v>
      </c>
    </row>
    <row r="251" spans="1:60" outlineLevel="1" x14ac:dyDescent="0.25">
      <c r="A251" s="169">
        <v>78</v>
      </c>
      <c r="B251" s="170" t="s">
        <v>519</v>
      </c>
      <c r="C251" s="185" t="s">
        <v>520</v>
      </c>
      <c r="D251" s="171" t="s">
        <v>212</v>
      </c>
      <c r="E251" s="172">
        <v>43.002000000000002</v>
      </c>
      <c r="F251" s="173"/>
      <c r="G251" s="174">
        <f>ROUND(E251*F251,2)</f>
        <v>0</v>
      </c>
      <c r="H251" s="173"/>
      <c r="I251" s="174">
        <f>ROUND(E251*H251,2)</f>
        <v>0</v>
      </c>
      <c r="J251" s="173"/>
      <c r="K251" s="174">
        <f>ROUND(E251*J251,2)</f>
        <v>0</v>
      </c>
      <c r="L251" s="174">
        <v>21</v>
      </c>
      <c r="M251" s="174">
        <f>G251*(1+L251/100)</f>
        <v>0</v>
      </c>
      <c r="N251" s="172">
        <v>2.52515</v>
      </c>
      <c r="O251" s="172">
        <f>ROUND(E251*N251,2)</f>
        <v>108.59</v>
      </c>
      <c r="P251" s="172">
        <v>0</v>
      </c>
      <c r="Q251" s="172">
        <f>ROUND(E251*P251,2)</f>
        <v>0</v>
      </c>
      <c r="R251" s="174" t="s">
        <v>428</v>
      </c>
      <c r="S251" s="174" t="s">
        <v>197</v>
      </c>
      <c r="T251" s="175" t="s">
        <v>198</v>
      </c>
      <c r="U251" s="158">
        <v>0.93</v>
      </c>
      <c r="V251" s="158">
        <f>ROUND(E251*U251,2)</f>
        <v>39.99</v>
      </c>
      <c r="W251" s="158"/>
      <c r="X251" s="158" t="s">
        <v>199</v>
      </c>
      <c r="Y251" s="158" t="s">
        <v>153</v>
      </c>
      <c r="Z251" s="148"/>
      <c r="AA251" s="148"/>
      <c r="AB251" s="148"/>
      <c r="AC251" s="148"/>
      <c r="AD251" s="148"/>
      <c r="AE251" s="148"/>
      <c r="AF251" s="148"/>
      <c r="AG251" s="148" t="s">
        <v>200</v>
      </c>
      <c r="AH251" s="148"/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</row>
    <row r="252" spans="1:60" outlineLevel="2" x14ac:dyDescent="0.25">
      <c r="A252" s="155"/>
      <c r="B252" s="156"/>
      <c r="C252" s="186" t="s">
        <v>521</v>
      </c>
      <c r="D252" s="159"/>
      <c r="E252" s="160">
        <v>4.84</v>
      </c>
      <c r="F252" s="158"/>
      <c r="G252" s="158"/>
      <c r="H252" s="158"/>
      <c r="I252" s="158"/>
      <c r="J252" s="158"/>
      <c r="K252" s="158"/>
      <c r="L252" s="158"/>
      <c r="M252" s="158"/>
      <c r="N252" s="157"/>
      <c r="O252" s="157"/>
      <c r="P252" s="157"/>
      <c r="Q252" s="157"/>
      <c r="R252" s="158"/>
      <c r="S252" s="158"/>
      <c r="T252" s="158"/>
      <c r="U252" s="158"/>
      <c r="V252" s="158"/>
      <c r="W252" s="158"/>
      <c r="X252" s="158"/>
      <c r="Y252" s="158"/>
      <c r="Z252" s="148"/>
      <c r="AA252" s="148"/>
      <c r="AB252" s="148"/>
      <c r="AC252" s="148"/>
      <c r="AD252" s="148"/>
      <c r="AE252" s="148"/>
      <c r="AF252" s="148"/>
      <c r="AG252" s="148" t="s">
        <v>180</v>
      </c>
      <c r="AH252" s="148">
        <v>0</v>
      </c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outlineLevel="3" x14ac:dyDescent="0.25">
      <c r="A253" s="155"/>
      <c r="B253" s="156"/>
      <c r="C253" s="186" t="s">
        <v>522</v>
      </c>
      <c r="D253" s="159"/>
      <c r="E253" s="160">
        <v>38.159999999999997</v>
      </c>
      <c r="F253" s="158"/>
      <c r="G253" s="158"/>
      <c r="H253" s="158"/>
      <c r="I253" s="158"/>
      <c r="J253" s="158"/>
      <c r="K253" s="158"/>
      <c r="L253" s="158"/>
      <c r="M253" s="158"/>
      <c r="N253" s="157"/>
      <c r="O253" s="157"/>
      <c r="P253" s="157"/>
      <c r="Q253" s="157"/>
      <c r="R253" s="158"/>
      <c r="S253" s="158"/>
      <c r="T253" s="158"/>
      <c r="U253" s="158"/>
      <c r="V253" s="158"/>
      <c r="W253" s="158"/>
      <c r="X253" s="158"/>
      <c r="Y253" s="158"/>
      <c r="Z253" s="148"/>
      <c r="AA253" s="148"/>
      <c r="AB253" s="148"/>
      <c r="AC253" s="148"/>
      <c r="AD253" s="148"/>
      <c r="AE253" s="148"/>
      <c r="AF253" s="148"/>
      <c r="AG253" s="148" t="s">
        <v>180</v>
      </c>
      <c r="AH253" s="148">
        <v>0</v>
      </c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outlineLevel="1" x14ac:dyDescent="0.25">
      <c r="A254" s="169">
        <v>79</v>
      </c>
      <c r="B254" s="170" t="s">
        <v>523</v>
      </c>
      <c r="C254" s="185" t="s">
        <v>524</v>
      </c>
      <c r="D254" s="171" t="s">
        <v>195</v>
      </c>
      <c r="E254" s="172">
        <v>76.83</v>
      </c>
      <c r="F254" s="173"/>
      <c r="G254" s="174">
        <f>ROUND(E254*F254,2)</f>
        <v>0</v>
      </c>
      <c r="H254" s="173"/>
      <c r="I254" s="174">
        <f>ROUND(E254*H254,2)</f>
        <v>0</v>
      </c>
      <c r="J254" s="173"/>
      <c r="K254" s="174">
        <f>ROUND(E254*J254,2)</f>
        <v>0</v>
      </c>
      <c r="L254" s="174">
        <v>21</v>
      </c>
      <c r="M254" s="174">
        <f>G254*(1+L254/100)</f>
        <v>0</v>
      </c>
      <c r="N254" s="172">
        <v>1.427E-2</v>
      </c>
      <c r="O254" s="172">
        <f>ROUND(E254*N254,2)</f>
        <v>1.1000000000000001</v>
      </c>
      <c r="P254" s="172">
        <v>0</v>
      </c>
      <c r="Q254" s="172">
        <f>ROUND(E254*P254,2)</f>
        <v>0</v>
      </c>
      <c r="R254" s="174" t="s">
        <v>428</v>
      </c>
      <c r="S254" s="174" t="s">
        <v>197</v>
      </c>
      <c r="T254" s="175" t="s">
        <v>198</v>
      </c>
      <c r="U254" s="158">
        <v>0.56100000000000005</v>
      </c>
      <c r="V254" s="158">
        <f>ROUND(E254*U254,2)</f>
        <v>43.1</v>
      </c>
      <c r="W254" s="158"/>
      <c r="X254" s="158" t="s">
        <v>199</v>
      </c>
      <c r="Y254" s="158" t="s">
        <v>153</v>
      </c>
      <c r="Z254" s="148"/>
      <c r="AA254" s="148"/>
      <c r="AB254" s="148"/>
      <c r="AC254" s="148"/>
      <c r="AD254" s="148"/>
      <c r="AE254" s="148"/>
      <c r="AF254" s="148"/>
      <c r="AG254" s="148" t="s">
        <v>200</v>
      </c>
      <c r="AH254" s="148"/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</row>
    <row r="255" spans="1:60" outlineLevel="2" x14ac:dyDescent="0.25">
      <c r="A255" s="155"/>
      <c r="B255" s="156"/>
      <c r="C255" s="256" t="s">
        <v>525</v>
      </c>
      <c r="D255" s="257"/>
      <c r="E255" s="257"/>
      <c r="F255" s="257"/>
      <c r="G255" s="257"/>
      <c r="H255" s="158"/>
      <c r="I255" s="158"/>
      <c r="J255" s="158"/>
      <c r="K255" s="158"/>
      <c r="L255" s="158"/>
      <c r="M255" s="158"/>
      <c r="N255" s="157"/>
      <c r="O255" s="157"/>
      <c r="P255" s="157"/>
      <c r="Q255" s="157"/>
      <c r="R255" s="158"/>
      <c r="S255" s="158"/>
      <c r="T255" s="158"/>
      <c r="U255" s="158"/>
      <c r="V255" s="158"/>
      <c r="W255" s="158"/>
      <c r="X255" s="158"/>
      <c r="Y255" s="158"/>
      <c r="Z255" s="148"/>
      <c r="AA255" s="148"/>
      <c r="AB255" s="148"/>
      <c r="AC255" s="148"/>
      <c r="AD255" s="148"/>
      <c r="AE255" s="148"/>
      <c r="AF255" s="148"/>
      <c r="AG255" s="148" t="s">
        <v>202</v>
      </c>
      <c r="AH255" s="148"/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outlineLevel="2" x14ac:dyDescent="0.25">
      <c r="A256" s="155"/>
      <c r="B256" s="156"/>
      <c r="C256" s="186" t="s">
        <v>526</v>
      </c>
      <c r="D256" s="159"/>
      <c r="E256" s="160">
        <v>76.83</v>
      </c>
      <c r="F256" s="158"/>
      <c r="G256" s="158"/>
      <c r="H256" s="158"/>
      <c r="I256" s="158"/>
      <c r="J256" s="158"/>
      <c r="K256" s="158"/>
      <c r="L256" s="158"/>
      <c r="M256" s="158"/>
      <c r="N256" s="157"/>
      <c r="O256" s="157"/>
      <c r="P256" s="157"/>
      <c r="Q256" s="157"/>
      <c r="R256" s="158"/>
      <c r="S256" s="158"/>
      <c r="T256" s="158"/>
      <c r="U256" s="158"/>
      <c r="V256" s="158"/>
      <c r="W256" s="158"/>
      <c r="X256" s="158"/>
      <c r="Y256" s="158"/>
      <c r="Z256" s="148"/>
      <c r="AA256" s="148"/>
      <c r="AB256" s="148"/>
      <c r="AC256" s="148"/>
      <c r="AD256" s="148"/>
      <c r="AE256" s="148"/>
      <c r="AF256" s="148"/>
      <c r="AG256" s="148" t="s">
        <v>180</v>
      </c>
      <c r="AH256" s="148">
        <v>0</v>
      </c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</row>
    <row r="257" spans="1:60" outlineLevel="1" x14ac:dyDescent="0.25">
      <c r="A257" s="169">
        <v>80</v>
      </c>
      <c r="B257" s="170" t="s">
        <v>527</v>
      </c>
      <c r="C257" s="185" t="s">
        <v>528</v>
      </c>
      <c r="D257" s="171" t="s">
        <v>195</v>
      </c>
      <c r="E257" s="172">
        <v>76.83</v>
      </c>
      <c r="F257" s="173"/>
      <c r="G257" s="174">
        <f>ROUND(E257*F257,2)</f>
        <v>0</v>
      </c>
      <c r="H257" s="173"/>
      <c r="I257" s="174">
        <f>ROUND(E257*H257,2)</f>
        <v>0</v>
      </c>
      <c r="J257" s="173"/>
      <c r="K257" s="174">
        <f>ROUND(E257*J257,2)</f>
        <v>0</v>
      </c>
      <c r="L257" s="174">
        <v>21</v>
      </c>
      <c r="M257" s="174">
        <f>G257*(1+L257/100)</f>
        <v>0</v>
      </c>
      <c r="N257" s="172">
        <v>0</v>
      </c>
      <c r="O257" s="172">
        <f>ROUND(E257*N257,2)</f>
        <v>0</v>
      </c>
      <c r="P257" s="172">
        <v>0</v>
      </c>
      <c r="Q257" s="172">
        <f>ROUND(E257*P257,2)</f>
        <v>0</v>
      </c>
      <c r="R257" s="174" t="s">
        <v>428</v>
      </c>
      <c r="S257" s="174" t="s">
        <v>197</v>
      </c>
      <c r="T257" s="175" t="s">
        <v>198</v>
      </c>
      <c r="U257" s="158">
        <v>0.17899999999999999</v>
      </c>
      <c r="V257" s="158">
        <f>ROUND(E257*U257,2)</f>
        <v>13.75</v>
      </c>
      <c r="W257" s="158"/>
      <c r="X257" s="158" t="s">
        <v>199</v>
      </c>
      <c r="Y257" s="158" t="s">
        <v>153</v>
      </c>
      <c r="Z257" s="148"/>
      <c r="AA257" s="148"/>
      <c r="AB257" s="148"/>
      <c r="AC257" s="148"/>
      <c r="AD257" s="148"/>
      <c r="AE257" s="148"/>
      <c r="AF257" s="148"/>
      <c r="AG257" s="148" t="s">
        <v>200</v>
      </c>
      <c r="AH257" s="148"/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outlineLevel="2" x14ac:dyDescent="0.25">
      <c r="A258" s="155"/>
      <c r="B258" s="156"/>
      <c r="C258" s="256" t="s">
        <v>525</v>
      </c>
      <c r="D258" s="257"/>
      <c r="E258" s="257"/>
      <c r="F258" s="257"/>
      <c r="G258" s="257"/>
      <c r="H258" s="158"/>
      <c r="I258" s="158"/>
      <c r="J258" s="158"/>
      <c r="K258" s="158"/>
      <c r="L258" s="158"/>
      <c r="M258" s="158"/>
      <c r="N258" s="157"/>
      <c r="O258" s="157"/>
      <c r="P258" s="157"/>
      <c r="Q258" s="157"/>
      <c r="R258" s="158"/>
      <c r="S258" s="158"/>
      <c r="T258" s="158"/>
      <c r="U258" s="158"/>
      <c r="V258" s="158"/>
      <c r="W258" s="158"/>
      <c r="X258" s="158"/>
      <c r="Y258" s="158"/>
      <c r="Z258" s="148"/>
      <c r="AA258" s="148"/>
      <c r="AB258" s="148"/>
      <c r="AC258" s="148"/>
      <c r="AD258" s="148"/>
      <c r="AE258" s="148"/>
      <c r="AF258" s="148"/>
      <c r="AG258" s="148" t="s">
        <v>202</v>
      </c>
      <c r="AH258" s="148"/>
      <c r="AI258" s="148"/>
      <c r="AJ258" s="148"/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48"/>
      <c r="BB258" s="148"/>
      <c r="BC258" s="148"/>
      <c r="BD258" s="148"/>
      <c r="BE258" s="148"/>
      <c r="BF258" s="148"/>
      <c r="BG258" s="148"/>
      <c r="BH258" s="148"/>
    </row>
    <row r="259" spans="1:60" outlineLevel="2" x14ac:dyDescent="0.25">
      <c r="A259" s="155"/>
      <c r="B259" s="156"/>
      <c r="C259" s="186" t="s">
        <v>529</v>
      </c>
      <c r="D259" s="159"/>
      <c r="E259" s="160">
        <v>76.83</v>
      </c>
      <c r="F259" s="158"/>
      <c r="G259" s="158"/>
      <c r="H259" s="158"/>
      <c r="I259" s="158"/>
      <c r="J259" s="158"/>
      <c r="K259" s="158"/>
      <c r="L259" s="158"/>
      <c r="M259" s="158"/>
      <c r="N259" s="157"/>
      <c r="O259" s="157"/>
      <c r="P259" s="157"/>
      <c r="Q259" s="157"/>
      <c r="R259" s="158"/>
      <c r="S259" s="158"/>
      <c r="T259" s="158"/>
      <c r="U259" s="158"/>
      <c r="V259" s="158"/>
      <c r="W259" s="158"/>
      <c r="X259" s="158"/>
      <c r="Y259" s="158"/>
      <c r="Z259" s="148"/>
      <c r="AA259" s="148"/>
      <c r="AB259" s="148"/>
      <c r="AC259" s="148"/>
      <c r="AD259" s="148"/>
      <c r="AE259" s="148"/>
      <c r="AF259" s="148"/>
      <c r="AG259" s="148" t="s">
        <v>180</v>
      </c>
      <c r="AH259" s="148">
        <v>0</v>
      </c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</row>
    <row r="260" spans="1:60" outlineLevel="1" x14ac:dyDescent="0.25">
      <c r="A260" s="169">
        <v>81</v>
      </c>
      <c r="B260" s="170" t="s">
        <v>530</v>
      </c>
      <c r="C260" s="185" t="s">
        <v>531</v>
      </c>
      <c r="D260" s="171" t="s">
        <v>195</v>
      </c>
      <c r="E260" s="172">
        <v>76.83</v>
      </c>
      <c r="F260" s="173"/>
      <c r="G260" s="174">
        <f>ROUND(E260*F260,2)</f>
        <v>0</v>
      </c>
      <c r="H260" s="173"/>
      <c r="I260" s="174">
        <f>ROUND(E260*H260,2)</f>
        <v>0</v>
      </c>
      <c r="J260" s="173"/>
      <c r="K260" s="174">
        <f>ROUND(E260*J260,2)</f>
        <v>0</v>
      </c>
      <c r="L260" s="174">
        <v>21</v>
      </c>
      <c r="M260" s="174">
        <f>G260*(1+L260/100)</f>
        <v>0</v>
      </c>
      <c r="N260" s="172">
        <v>0</v>
      </c>
      <c r="O260" s="172">
        <f>ROUND(E260*N260,2)</f>
        <v>0</v>
      </c>
      <c r="P260" s="172">
        <v>0</v>
      </c>
      <c r="Q260" s="172">
        <f>ROUND(E260*P260,2)</f>
        <v>0</v>
      </c>
      <c r="R260" s="174" t="s">
        <v>428</v>
      </c>
      <c r="S260" s="174" t="s">
        <v>197</v>
      </c>
      <c r="T260" s="175" t="s">
        <v>198</v>
      </c>
      <c r="U260" s="158">
        <v>0.317</v>
      </c>
      <c r="V260" s="158">
        <f>ROUND(E260*U260,2)</f>
        <v>24.36</v>
      </c>
      <c r="W260" s="158"/>
      <c r="X260" s="158" t="s">
        <v>199</v>
      </c>
      <c r="Y260" s="158" t="s">
        <v>153</v>
      </c>
      <c r="Z260" s="148"/>
      <c r="AA260" s="148"/>
      <c r="AB260" s="148"/>
      <c r="AC260" s="148"/>
      <c r="AD260" s="148"/>
      <c r="AE260" s="148"/>
      <c r="AF260" s="148"/>
      <c r="AG260" s="148" t="s">
        <v>200</v>
      </c>
      <c r="AH260" s="148"/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</row>
    <row r="261" spans="1:60" outlineLevel="2" x14ac:dyDescent="0.25">
      <c r="A261" s="155"/>
      <c r="B261" s="156"/>
      <c r="C261" s="256" t="s">
        <v>525</v>
      </c>
      <c r="D261" s="257"/>
      <c r="E261" s="257"/>
      <c r="F261" s="257"/>
      <c r="G261" s="257"/>
      <c r="H261" s="158"/>
      <c r="I261" s="158"/>
      <c r="J261" s="158"/>
      <c r="K261" s="158"/>
      <c r="L261" s="158"/>
      <c r="M261" s="158"/>
      <c r="N261" s="157"/>
      <c r="O261" s="157"/>
      <c r="P261" s="157"/>
      <c r="Q261" s="157"/>
      <c r="R261" s="158"/>
      <c r="S261" s="158"/>
      <c r="T261" s="158"/>
      <c r="U261" s="158"/>
      <c r="V261" s="158"/>
      <c r="W261" s="158"/>
      <c r="X261" s="158"/>
      <c r="Y261" s="158"/>
      <c r="Z261" s="148"/>
      <c r="AA261" s="148"/>
      <c r="AB261" s="148"/>
      <c r="AC261" s="148"/>
      <c r="AD261" s="148"/>
      <c r="AE261" s="148"/>
      <c r="AF261" s="148"/>
      <c r="AG261" s="148" t="s">
        <v>202</v>
      </c>
      <c r="AH261" s="148"/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</row>
    <row r="262" spans="1:60" outlineLevel="2" x14ac:dyDescent="0.25">
      <c r="A262" s="155"/>
      <c r="B262" s="156"/>
      <c r="C262" s="186" t="s">
        <v>529</v>
      </c>
      <c r="D262" s="159"/>
      <c r="E262" s="160">
        <v>76.83</v>
      </c>
      <c r="F262" s="158"/>
      <c r="G262" s="158"/>
      <c r="H262" s="158"/>
      <c r="I262" s="158"/>
      <c r="J262" s="158"/>
      <c r="K262" s="158"/>
      <c r="L262" s="158"/>
      <c r="M262" s="158"/>
      <c r="N262" s="157"/>
      <c r="O262" s="157"/>
      <c r="P262" s="157"/>
      <c r="Q262" s="157"/>
      <c r="R262" s="158"/>
      <c r="S262" s="158"/>
      <c r="T262" s="158"/>
      <c r="U262" s="158"/>
      <c r="V262" s="158"/>
      <c r="W262" s="158"/>
      <c r="X262" s="158"/>
      <c r="Y262" s="158"/>
      <c r="Z262" s="148"/>
      <c r="AA262" s="148"/>
      <c r="AB262" s="148"/>
      <c r="AC262" s="148"/>
      <c r="AD262" s="148"/>
      <c r="AE262" s="148"/>
      <c r="AF262" s="148"/>
      <c r="AG262" s="148" t="s">
        <v>180</v>
      </c>
      <c r="AH262" s="148">
        <v>0</v>
      </c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</row>
    <row r="263" spans="1:60" outlineLevel="1" x14ac:dyDescent="0.25">
      <c r="A263" s="169">
        <v>82</v>
      </c>
      <c r="B263" s="170" t="s">
        <v>532</v>
      </c>
      <c r="C263" s="185" t="s">
        <v>533</v>
      </c>
      <c r="D263" s="171" t="s">
        <v>454</v>
      </c>
      <c r="E263" s="172">
        <v>2.1501000000000001</v>
      </c>
      <c r="F263" s="173"/>
      <c r="G263" s="174">
        <f>ROUND(E263*F263,2)</f>
        <v>0</v>
      </c>
      <c r="H263" s="173"/>
      <c r="I263" s="174">
        <f>ROUND(E263*H263,2)</f>
        <v>0</v>
      </c>
      <c r="J263" s="173"/>
      <c r="K263" s="174">
        <f>ROUND(E263*J263,2)</f>
        <v>0</v>
      </c>
      <c r="L263" s="174">
        <v>21</v>
      </c>
      <c r="M263" s="174">
        <f>G263*(1+L263/100)</f>
        <v>0</v>
      </c>
      <c r="N263" s="172">
        <v>1.0106999999999999</v>
      </c>
      <c r="O263" s="172">
        <f>ROUND(E263*N263,2)</f>
        <v>2.17</v>
      </c>
      <c r="P263" s="172">
        <v>0</v>
      </c>
      <c r="Q263" s="172">
        <f>ROUND(E263*P263,2)</f>
        <v>0</v>
      </c>
      <c r="R263" s="174" t="s">
        <v>428</v>
      </c>
      <c r="S263" s="174" t="s">
        <v>197</v>
      </c>
      <c r="T263" s="175" t="s">
        <v>198</v>
      </c>
      <c r="U263" s="158">
        <v>51.707999999999998</v>
      </c>
      <c r="V263" s="158">
        <f>ROUND(E263*U263,2)</f>
        <v>111.18</v>
      </c>
      <c r="W263" s="158"/>
      <c r="X263" s="158" t="s">
        <v>199</v>
      </c>
      <c r="Y263" s="158" t="s">
        <v>153</v>
      </c>
      <c r="Z263" s="148"/>
      <c r="AA263" s="148"/>
      <c r="AB263" s="148"/>
      <c r="AC263" s="148"/>
      <c r="AD263" s="148"/>
      <c r="AE263" s="148"/>
      <c r="AF263" s="148"/>
      <c r="AG263" s="148" t="s">
        <v>200</v>
      </c>
      <c r="AH263" s="148"/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</row>
    <row r="264" spans="1:60" outlineLevel="2" x14ac:dyDescent="0.25">
      <c r="A264" s="155"/>
      <c r="B264" s="156"/>
      <c r="C264" s="186" t="s">
        <v>534</v>
      </c>
      <c r="D264" s="159"/>
      <c r="E264" s="160">
        <v>2.15</v>
      </c>
      <c r="F264" s="158"/>
      <c r="G264" s="158"/>
      <c r="H264" s="158"/>
      <c r="I264" s="158"/>
      <c r="J264" s="158"/>
      <c r="K264" s="158"/>
      <c r="L264" s="158"/>
      <c r="M264" s="158"/>
      <c r="N264" s="157"/>
      <c r="O264" s="157"/>
      <c r="P264" s="157"/>
      <c r="Q264" s="157"/>
      <c r="R264" s="158"/>
      <c r="S264" s="158"/>
      <c r="T264" s="158"/>
      <c r="U264" s="158"/>
      <c r="V264" s="158"/>
      <c r="W264" s="158"/>
      <c r="X264" s="158"/>
      <c r="Y264" s="158"/>
      <c r="Z264" s="148"/>
      <c r="AA264" s="148"/>
      <c r="AB264" s="148"/>
      <c r="AC264" s="148"/>
      <c r="AD264" s="148"/>
      <c r="AE264" s="148"/>
      <c r="AF264" s="148"/>
      <c r="AG264" s="148" t="s">
        <v>180</v>
      </c>
      <c r="AH264" s="148">
        <v>0</v>
      </c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</row>
    <row r="265" spans="1:60" outlineLevel="1" x14ac:dyDescent="0.25">
      <c r="A265" s="169">
        <v>83</v>
      </c>
      <c r="B265" s="170" t="s">
        <v>535</v>
      </c>
      <c r="C265" s="185" t="s">
        <v>536</v>
      </c>
      <c r="D265" s="171" t="s">
        <v>454</v>
      </c>
      <c r="E265" s="172">
        <v>4.3002000000000002</v>
      </c>
      <c r="F265" s="173"/>
      <c r="G265" s="174">
        <f>ROUND(E265*F265,2)</f>
        <v>0</v>
      </c>
      <c r="H265" s="173"/>
      <c r="I265" s="174">
        <f>ROUND(E265*H265,2)</f>
        <v>0</v>
      </c>
      <c r="J265" s="173"/>
      <c r="K265" s="174">
        <f>ROUND(E265*J265,2)</f>
        <v>0</v>
      </c>
      <c r="L265" s="174">
        <v>21</v>
      </c>
      <c r="M265" s="174">
        <f>G265*(1+L265/100)</f>
        <v>0</v>
      </c>
      <c r="N265" s="172">
        <v>1.03739</v>
      </c>
      <c r="O265" s="172">
        <f>ROUND(E265*N265,2)</f>
        <v>4.46</v>
      </c>
      <c r="P265" s="172">
        <v>0</v>
      </c>
      <c r="Q265" s="172">
        <f>ROUND(E265*P265,2)</f>
        <v>0</v>
      </c>
      <c r="R265" s="174" t="s">
        <v>428</v>
      </c>
      <c r="S265" s="174" t="s">
        <v>197</v>
      </c>
      <c r="T265" s="175" t="s">
        <v>198</v>
      </c>
      <c r="U265" s="158">
        <v>42.664999999999999</v>
      </c>
      <c r="V265" s="158">
        <f>ROUND(E265*U265,2)</f>
        <v>183.47</v>
      </c>
      <c r="W265" s="158"/>
      <c r="X265" s="158" t="s">
        <v>199</v>
      </c>
      <c r="Y265" s="158" t="s">
        <v>153</v>
      </c>
      <c r="Z265" s="148"/>
      <c r="AA265" s="148"/>
      <c r="AB265" s="148"/>
      <c r="AC265" s="148"/>
      <c r="AD265" s="148"/>
      <c r="AE265" s="148"/>
      <c r="AF265" s="148"/>
      <c r="AG265" s="148" t="s">
        <v>200</v>
      </c>
      <c r="AH265" s="148"/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</row>
    <row r="266" spans="1:60" outlineLevel="2" x14ac:dyDescent="0.25">
      <c r="A266" s="155"/>
      <c r="B266" s="156"/>
      <c r="C266" s="186" t="s">
        <v>537</v>
      </c>
      <c r="D266" s="159"/>
      <c r="E266" s="160">
        <v>4.3</v>
      </c>
      <c r="F266" s="158"/>
      <c r="G266" s="158"/>
      <c r="H266" s="158"/>
      <c r="I266" s="158"/>
      <c r="J266" s="158"/>
      <c r="K266" s="158"/>
      <c r="L266" s="158"/>
      <c r="M266" s="158"/>
      <c r="N266" s="157"/>
      <c r="O266" s="157"/>
      <c r="P266" s="157"/>
      <c r="Q266" s="157"/>
      <c r="R266" s="158"/>
      <c r="S266" s="158"/>
      <c r="T266" s="158"/>
      <c r="U266" s="158"/>
      <c r="V266" s="158"/>
      <c r="W266" s="158"/>
      <c r="X266" s="158"/>
      <c r="Y266" s="158"/>
      <c r="Z266" s="148"/>
      <c r="AA266" s="148"/>
      <c r="AB266" s="148"/>
      <c r="AC266" s="148"/>
      <c r="AD266" s="148"/>
      <c r="AE266" s="148"/>
      <c r="AF266" s="148"/>
      <c r="AG266" s="148" t="s">
        <v>180</v>
      </c>
      <c r="AH266" s="148">
        <v>0</v>
      </c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</row>
    <row r="267" spans="1:60" outlineLevel="1" x14ac:dyDescent="0.25">
      <c r="A267" s="169">
        <v>84</v>
      </c>
      <c r="B267" s="170" t="s">
        <v>538</v>
      </c>
      <c r="C267" s="185" t="s">
        <v>539</v>
      </c>
      <c r="D267" s="171" t="s">
        <v>195</v>
      </c>
      <c r="E267" s="172">
        <v>130.96</v>
      </c>
      <c r="F267" s="173"/>
      <c r="G267" s="174">
        <f>ROUND(E267*F267,2)</f>
        <v>0</v>
      </c>
      <c r="H267" s="173"/>
      <c r="I267" s="174">
        <f>ROUND(E267*H267,2)</f>
        <v>0</v>
      </c>
      <c r="J267" s="173"/>
      <c r="K267" s="174">
        <f>ROUND(E267*J267,2)</f>
        <v>0</v>
      </c>
      <c r="L267" s="174">
        <v>21</v>
      </c>
      <c r="M267" s="174">
        <f>G267*(1+L267/100)</f>
        <v>0</v>
      </c>
      <c r="N267" s="172">
        <v>1.67E-2</v>
      </c>
      <c r="O267" s="172">
        <f>ROUND(E267*N267,2)</f>
        <v>2.19</v>
      </c>
      <c r="P267" s="172">
        <v>0</v>
      </c>
      <c r="Q267" s="172">
        <f>ROUND(E267*P267,2)</f>
        <v>0</v>
      </c>
      <c r="R267" s="174" t="s">
        <v>428</v>
      </c>
      <c r="S267" s="174" t="s">
        <v>197</v>
      </c>
      <c r="T267" s="175" t="s">
        <v>198</v>
      </c>
      <c r="U267" s="158">
        <v>2.3149999999999999</v>
      </c>
      <c r="V267" s="158">
        <f>ROUND(E267*U267,2)</f>
        <v>303.17</v>
      </c>
      <c r="W267" s="158"/>
      <c r="X267" s="158" t="s">
        <v>199</v>
      </c>
      <c r="Y267" s="158" t="s">
        <v>153</v>
      </c>
      <c r="Z267" s="148"/>
      <c r="AA267" s="148"/>
      <c r="AB267" s="148"/>
      <c r="AC267" s="148"/>
      <c r="AD267" s="148"/>
      <c r="AE267" s="148"/>
      <c r="AF267" s="148"/>
      <c r="AG267" s="148" t="s">
        <v>200</v>
      </c>
      <c r="AH267" s="148"/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</row>
    <row r="268" spans="1:60" ht="21" outlineLevel="2" x14ac:dyDescent="0.25">
      <c r="A268" s="155"/>
      <c r="B268" s="156"/>
      <c r="C268" s="256" t="s">
        <v>540</v>
      </c>
      <c r="D268" s="257"/>
      <c r="E268" s="257"/>
      <c r="F268" s="257"/>
      <c r="G268" s="257"/>
      <c r="H268" s="158"/>
      <c r="I268" s="158"/>
      <c r="J268" s="158"/>
      <c r="K268" s="158"/>
      <c r="L268" s="158"/>
      <c r="M268" s="158"/>
      <c r="N268" s="157"/>
      <c r="O268" s="157"/>
      <c r="P268" s="157"/>
      <c r="Q268" s="157"/>
      <c r="R268" s="158"/>
      <c r="S268" s="158"/>
      <c r="T268" s="158"/>
      <c r="U268" s="158"/>
      <c r="V268" s="158"/>
      <c r="W268" s="158"/>
      <c r="X268" s="158"/>
      <c r="Y268" s="158"/>
      <c r="Z268" s="148"/>
      <c r="AA268" s="148"/>
      <c r="AB268" s="148"/>
      <c r="AC268" s="148"/>
      <c r="AD268" s="148"/>
      <c r="AE268" s="148"/>
      <c r="AF268" s="148"/>
      <c r="AG268" s="148" t="s">
        <v>202</v>
      </c>
      <c r="AH268" s="148"/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90" t="str">
        <f>C268</f>
        <v>a podlahy s dodáním hmot,,mostovka ze dřeva měkkého, podlaha lávky ze dřeva měkkého, podlaha lávky za dřeva tvrdého, dočasná dřevěná podlaha na provizorních mostech tl. do 5 cm ze dřeva měkkého,</v>
      </c>
      <c r="BB268" s="148"/>
      <c r="BC268" s="148"/>
      <c r="BD268" s="148"/>
      <c r="BE268" s="148"/>
      <c r="BF268" s="148"/>
      <c r="BG268" s="148"/>
      <c r="BH268" s="148"/>
    </row>
    <row r="269" spans="1:60" outlineLevel="2" x14ac:dyDescent="0.25">
      <c r="A269" s="155"/>
      <c r="B269" s="156"/>
      <c r="C269" s="186" t="s">
        <v>541</v>
      </c>
      <c r="D269" s="159"/>
      <c r="E269" s="160">
        <v>104.4</v>
      </c>
      <c r="F269" s="158"/>
      <c r="G269" s="158"/>
      <c r="H269" s="158"/>
      <c r="I269" s="158"/>
      <c r="J269" s="158"/>
      <c r="K269" s="158"/>
      <c r="L269" s="158"/>
      <c r="M269" s="158"/>
      <c r="N269" s="157"/>
      <c r="O269" s="157"/>
      <c r="P269" s="157"/>
      <c r="Q269" s="157"/>
      <c r="R269" s="158"/>
      <c r="S269" s="158"/>
      <c r="T269" s="158"/>
      <c r="U269" s="158"/>
      <c r="V269" s="158"/>
      <c r="W269" s="158"/>
      <c r="X269" s="158"/>
      <c r="Y269" s="158"/>
      <c r="Z269" s="148"/>
      <c r="AA269" s="148"/>
      <c r="AB269" s="148"/>
      <c r="AC269" s="148"/>
      <c r="AD269" s="148"/>
      <c r="AE269" s="148"/>
      <c r="AF269" s="148"/>
      <c r="AG269" s="148" t="s">
        <v>180</v>
      </c>
      <c r="AH269" s="148">
        <v>0</v>
      </c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</row>
    <row r="270" spans="1:60" outlineLevel="3" x14ac:dyDescent="0.25">
      <c r="A270" s="155"/>
      <c r="B270" s="156"/>
      <c r="C270" s="186" t="s">
        <v>542</v>
      </c>
      <c r="D270" s="159"/>
      <c r="E270" s="160">
        <v>26.56</v>
      </c>
      <c r="F270" s="158"/>
      <c r="G270" s="158"/>
      <c r="H270" s="158"/>
      <c r="I270" s="158"/>
      <c r="J270" s="158"/>
      <c r="K270" s="158"/>
      <c r="L270" s="158"/>
      <c r="M270" s="158"/>
      <c r="N270" s="157"/>
      <c r="O270" s="157"/>
      <c r="P270" s="157"/>
      <c r="Q270" s="157"/>
      <c r="R270" s="158"/>
      <c r="S270" s="158"/>
      <c r="T270" s="158"/>
      <c r="U270" s="158"/>
      <c r="V270" s="158"/>
      <c r="W270" s="158"/>
      <c r="X270" s="158"/>
      <c r="Y270" s="158"/>
      <c r="Z270" s="148"/>
      <c r="AA270" s="148"/>
      <c r="AB270" s="148"/>
      <c r="AC270" s="148"/>
      <c r="AD270" s="148"/>
      <c r="AE270" s="148"/>
      <c r="AF270" s="148"/>
      <c r="AG270" s="148" t="s">
        <v>180</v>
      </c>
      <c r="AH270" s="148">
        <v>0</v>
      </c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</row>
    <row r="271" spans="1:60" outlineLevel="1" x14ac:dyDescent="0.25">
      <c r="A271" s="169">
        <v>85</v>
      </c>
      <c r="B271" s="170" t="s">
        <v>543</v>
      </c>
      <c r="C271" s="185" t="s">
        <v>544</v>
      </c>
      <c r="D271" s="171" t="s">
        <v>195</v>
      </c>
      <c r="E271" s="172">
        <v>130.96</v>
      </c>
      <c r="F271" s="173"/>
      <c r="G271" s="174">
        <f>ROUND(E271*F271,2)</f>
        <v>0</v>
      </c>
      <c r="H271" s="173"/>
      <c r="I271" s="174">
        <f>ROUND(E271*H271,2)</f>
        <v>0</v>
      </c>
      <c r="J271" s="173"/>
      <c r="K271" s="174">
        <f>ROUND(E271*J271,2)</f>
        <v>0</v>
      </c>
      <c r="L271" s="174">
        <v>21</v>
      </c>
      <c r="M271" s="174">
        <f>G271*(1+L271/100)</f>
        <v>0</v>
      </c>
      <c r="N271" s="172">
        <v>0</v>
      </c>
      <c r="O271" s="172">
        <f>ROUND(E271*N271,2)</f>
        <v>0</v>
      </c>
      <c r="P271" s="172">
        <v>0</v>
      </c>
      <c r="Q271" s="172">
        <f>ROUND(E271*P271,2)</f>
        <v>0</v>
      </c>
      <c r="R271" s="174" t="s">
        <v>428</v>
      </c>
      <c r="S271" s="174" t="s">
        <v>197</v>
      </c>
      <c r="T271" s="175" t="s">
        <v>198</v>
      </c>
      <c r="U271" s="158">
        <v>0.81899999999999995</v>
      </c>
      <c r="V271" s="158">
        <f>ROUND(E271*U271,2)</f>
        <v>107.26</v>
      </c>
      <c r="W271" s="158"/>
      <c r="X271" s="158" t="s">
        <v>199</v>
      </c>
      <c r="Y271" s="158" t="s">
        <v>153</v>
      </c>
      <c r="Z271" s="148"/>
      <c r="AA271" s="148"/>
      <c r="AB271" s="148"/>
      <c r="AC271" s="148"/>
      <c r="AD271" s="148"/>
      <c r="AE271" s="148"/>
      <c r="AF271" s="148"/>
      <c r="AG271" s="148" t="s">
        <v>200</v>
      </c>
      <c r="AH271" s="148"/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</row>
    <row r="272" spans="1:60" ht="21" outlineLevel="2" x14ac:dyDescent="0.25">
      <c r="A272" s="155"/>
      <c r="B272" s="156"/>
      <c r="C272" s="256" t="s">
        <v>540</v>
      </c>
      <c r="D272" s="257"/>
      <c r="E272" s="257"/>
      <c r="F272" s="257"/>
      <c r="G272" s="257"/>
      <c r="H272" s="158"/>
      <c r="I272" s="158"/>
      <c r="J272" s="158"/>
      <c r="K272" s="158"/>
      <c r="L272" s="158"/>
      <c r="M272" s="158"/>
      <c r="N272" s="157"/>
      <c r="O272" s="157"/>
      <c r="P272" s="157"/>
      <c r="Q272" s="157"/>
      <c r="R272" s="158"/>
      <c r="S272" s="158"/>
      <c r="T272" s="158"/>
      <c r="U272" s="158"/>
      <c r="V272" s="158"/>
      <c r="W272" s="158"/>
      <c r="X272" s="158"/>
      <c r="Y272" s="158"/>
      <c r="Z272" s="148"/>
      <c r="AA272" s="148"/>
      <c r="AB272" s="148"/>
      <c r="AC272" s="148"/>
      <c r="AD272" s="148"/>
      <c r="AE272" s="148"/>
      <c r="AF272" s="148"/>
      <c r="AG272" s="148" t="s">
        <v>202</v>
      </c>
      <c r="AH272" s="148"/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90" t="str">
        <f>C272</f>
        <v>a podlahy s dodáním hmot,,mostovka ze dřeva měkkého, podlaha lávky ze dřeva měkkého, podlaha lávky za dřeva tvrdého, dočasná dřevěná podlaha na provizorních mostech tl. do 5 cm ze dřeva měkkého,</v>
      </c>
      <c r="BB272" s="148"/>
      <c r="BC272" s="148"/>
      <c r="BD272" s="148"/>
      <c r="BE272" s="148"/>
      <c r="BF272" s="148"/>
      <c r="BG272" s="148"/>
      <c r="BH272" s="148"/>
    </row>
    <row r="273" spans="1:60" outlineLevel="2" x14ac:dyDescent="0.25">
      <c r="A273" s="155"/>
      <c r="B273" s="156"/>
      <c r="C273" s="186" t="s">
        <v>545</v>
      </c>
      <c r="D273" s="159"/>
      <c r="E273" s="160">
        <v>130.96</v>
      </c>
      <c r="F273" s="158"/>
      <c r="G273" s="158"/>
      <c r="H273" s="158"/>
      <c r="I273" s="158"/>
      <c r="J273" s="158"/>
      <c r="K273" s="158"/>
      <c r="L273" s="158"/>
      <c r="M273" s="158"/>
      <c r="N273" s="157"/>
      <c r="O273" s="157"/>
      <c r="P273" s="157"/>
      <c r="Q273" s="157"/>
      <c r="R273" s="158"/>
      <c r="S273" s="158"/>
      <c r="T273" s="158"/>
      <c r="U273" s="158"/>
      <c r="V273" s="158"/>
      <c r="W273" s="158"/>
      <c r="X273" s="158"/>
      <c r="Y273" s="158"/>
      <c r="Z273" s="148"/>
      <c r="AA273" s="148"/>
      <c r="AB273" s="148"/>
      <c r="AC273" s="148"/>
      <c r="AD273" s="148"/>
      <c r="AE273" s="148"/>
      <c r="AF273" s="148"/>
      <c r="AG273" s="148" t="s">
        <v>180</v>
      </c>
      <c r="AH273" s="148">
        <v>0</v>
      </c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48"/>
      <c r="BB273" s="148"/>
      <c r="BC273" s="148"/>
      <c r="BD273" s="148"/>
      <c r="BE273" s="148"/>
      <c r="BF273" s="148"/>
      <c r="BG273" s="148"/>
      <c r="BH273" s="148"/>
    </row>
    <row r="274" spans="1:60" ht="20.399999999999999" outlineLevel="1" x14ac:dyDescent="0.25">
      <c r="A274" s="169">
        <v>86</v>
      </c>
      <c r="B274" s="170" t="s">
        <v>546</v>
      </c>
      <c r="C274" s="185" t="s">
        <v>547</v>
      </c>
      <c r="D274" s="171" t="s">
        <v>195</v>
      </c>
      <c r="E274" s="172">
        <v>13.5</v>
      </c>
      <c r="F274" s="173"/>
      <c r="G274" s="174">
        <f>ROUND(E274*F274,2)</f>
        <v>0</v>
      </c>
      <c r="H274" s="173"/>
      <c r="I274" s="174">
        <f>ROUND(E274*H274,2)</f>
        <v>0</v>
      </c>
      <c r="J274" s="173"/>
      <c r="K274" s="174">
        <f>ROUND(E274*J274,2)</f>
        <v>0</v>
      </c>
      <c r="L274" s="174">
        <v>21</v>
      </c>
      <c r="M274" s="174">
        <f>G274*(1+L274/100)</f>
        <v>0</v>
      </c>
      <c r="N274" s="172">
        <v>2.7599999999999999E-3</v>
      </c>
      <c r="O274" s="172">
        <f>ROUND(E274*N274,2)</f>
        <v>0.04</v>
      </c>
      <c r="P274" s="172">
        <v>0</v>
      </c>
      <c r="Q274" s="172">
        <f>ROUND(E274*P274,2)</f>
        <v>0</v>
      </c>
      <c r="R274" s="174" t="s">
        <v>428</v>
      </c>
      <c r="S274" s="174" t="s">
        <v>197</v>
      </c>
      <c r="T274" s="175" t="s">
        <v>198</v>
      </c>
      <c r="U274" s="158">
        <v>3.02</v>
      </c>
      <c r="V274" s="158">
        <f>ROUND(E274*U274,2)</f>
        <v>40.770000000000003</v>
      </c>
      <c r="W274" s="158"/>
      <c r="X274" s="158" t="s">
        <v>199</v>
      </c>
      <c r="Y274" s="158" t="s">
        <v>153</v>
      </c>
      <c r="Z274" s="148"/>
      <c r="AA274" s="148"/>
      <c r="AB274" s="148"/>
      <c r="AC274" s="148"/>
      <c r="AD274" s="148"/>
      <c r="AE274" s="148"/>
      <c r="AF274" s="148"/>
      <c r="AG274" s="148" t="s">
        <v>200</v>
      </c>
      <c r="AH274" s="148"/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48"/>
      <c r="AT274" s="148"/>
      <c r="AU274" s="148"/>
      <c r="AV274" s="148"/>
      <c r="AW274" s="148"/>
      <c r="AX274" s="148"/>
      <c r="AY274" s="148"/>
      <c r="AZ274" s="148"/>
      <c r="BA274" s="148"/>
      <c r="BB274" s="148"/>
      <c r="BC274" s="148"/>
      <c r="BD274" s="148"/>
      <c r="BE274" s="148"/>
      <c r="BF274" s="148"/>
      <c r="BG274" s="148"/>
      <c r="BH274" s="148"/>
    </row>
    <row r="275" spans="1:60" outlineLevel="2" x14ac:dyDescent="0.25">
      <c r="A275" s="155"/>
      <c r="B275" s="156"/>
      <c r="C275" s="256" t="s">
        <v>548</v>
      </c>
      <c r="D275" s="257"/>
      <c r="E275" s="257"/>
      <c r="F275" s="257"/>
      <c r="G275" s="257"/>
      <c r="H275" s="158"/>
      <c r="I275" s="158"/>
      <c r="J275" s="158"/>
      <c r="K275" s="158"/>
      <c r="L275" s="158"/>
      <c r="M275" s="158"/>
      <c r="N275" s="157"/>
      <c r="O275" s="157"/>
      <c r="P275" s="157"/>
      <c r="Q275" s="157"/>
      <c r="R275" s="158"/>
      <c r="S275" s="158"/>
      <c r="T275" s="158"/>
      <c r="U275" s="158"/>
      <c r="V275" s="158"/>
      <c r="W275" s="158"/>
      <c r="X275" s="158"/>
      <c r="Y275" s="158"/>
      <c r="Z275" s="148"/>
      <c r="AA275" s="148"/>
      <c r="AB275" s="148"/>
      <c r="AC275" s="148"/>
      <c r="AD275" s="148"/>
      <c r="AE275" s="148"/>
      <c r="AF275" s="148"/>
      <c r="AG275" s="148" t="s">
        <v>202</v>
      </c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</row>
    <row r="276" spans="1:60" outlineLevel="2" x14ac:dyDescent="0.25">
      <c r="A276" s="155"/>
      <c r="B276" s="156"/>
      <c r="C276" s="186" t="s">
        <v>549</v>
      </c>
      <c r="D276" s="159"/>
      <c r="E276" s="160">
        <v>13.5</v>
      </c>
      <c r="F276" s="158"/>
      <c r="G276" s="158"/>
      <c r="H276" s="158"/>
      <c r="I276" s="158"/>
      <c r="J276" s="158"/>
      <c r="K276" s="158"/>
      <c r="L276" s="158"/>
      <c r="M276" s="158"/>
      <c r="N276" s="157"/>
      <c r="O276" s="157"/>
      <c r="P276" s="157"/>
      <c r="Q276" s="157"/>
      <c r="R276" s="158"/>
      <c r="S276" s="158"/>
      <c r="T276" s="158"/>
      <c r="U276" s="158"/>
      <c r="V276" s="158"/>
      <c r="W276" s="158"/>
      <c r="X276" s="158"/>
      <c r="Y276" s="158"/>
      <c r="Z276" s="148"/>
      <c r="AA276" s="148"/>
      <c r="AB276" s="148"/>
      <c r="AC276" s="148"/>
      <c r="AD276" s="148"/>
      <c r="AE276" s="148"/>
      <c r="AF276" s="148"/>
      <c r="AG276" s="148" t="s">
        <v>180</v>
      </c>
      <c r="AH276" s="148">
        <v>0</v>
      </c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48"/>
      <c r="AT276" s="148"/>
      <c r="AU276" s="148"/>
      <c r="AV276" s="148"/>
      <c r="AW276" s="148"/>
      <c r="AX276" s="148"/>
      <c r="AY276" s="148"/>
      <c r="AZ276" s="148"/>
      <c r="BA276" s="148"/>
      <c r="BB276" s="148"/>
      <c r="BC276" s="148"/>
      <c r="BD276" s="148"/>
      <c r="BE276" s="148"/>
      <c r="BF276" s="148"/>
      <c r="BG276" s="148"/>
      <c r="BH276" s="148"/>
    </row>
    <row r="277" spans="1:60" ht="20.399999999999999" outlineLevel="1" x14ac:dyDescent="0.25">
      <c r="A277" s="169">
        <v>87</v>
      </c>
      <c r="B277" s="170" t="s">
        <v>550</v>
      </c>
      <c r="C277" s="185" t="s">
        <v>551</v>
      </c>
      <c r="D277" s="171" t="s">
        <v>195</v>
      </c>
      <c r="E277" s="172">
        <v>13.5</v>
      </c>
      <c r="F277" s="173"/>
      <c r="G277" s="174">
        <f>ROUND(E277*F277,2)</f>
        <v>0</v>
      </c>
      <c r="H277" s="173"/>
      <c r="I277" s="174">
        <f>ROUND(E277*H277,2)</f>
        <v>0</v>
      </c>
      <c r="J277" s="173"/>
      <c r="K277" s="174">
        <f>ROUND(E277*J277,2)</f>
        <v>0</v>
      </c>
      <c r="L277" s="174">
        <v>21</v>
      </c>
      <c r="M277" s="174">
        <f>G277*(1+L277/100)</f>
        <v>0</v>
      </c>
      <c r="N277" s="172">
        <v>0</v>
      </c>
      <c r="O277" s="172">
        <f>ROUND(E277*N277,2)</f>
        <v>0</v>
      </c>
      <c r="P277" s="172">
        <v>0</v>
      </c>
      <c r="Q277" s="172">
        <f>ROUND(E277*P277,2)</f>
        <v>0</v>
      </c>
      <c r="R277" s="174" t="s">
        <v>428</v>
      </c>
      <c r="S277" s="174" t="s">
        <v>197</v>
      </c>
      <c r="T277" s="175" t="s">
        <v>198</v>
      </c>
      <c r="U277" s="158">
        <v>0.43</v>
      </c>
      <c r="V277" s="158">
        <f>ROUND(E277*U277,2)</f>
        <v>5.81</v>
      </c>
      <c r="W277" s="158"/>
      <c r="X277" s="158" t="s">
        <v>199</v>
      </c>
      <c r="Y277" s="158" t="s">
        <v>153</v>
      </c>
      <c r="Z277" s="148"/>
      <c r="AA277" s="148"/>
      <c r="AB277" s="148"/>
      <c r="AC277" s="148"/>
      <c r="AD277" s="148"/>
      <c r="AE277" s="148"/>
      <c r="AF277" s="148"/>
      <c r="AG277" s="148" t="s">
        <v>200</v>
      </c>
      <c r="AH277" s="148"/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</row>
    <row r="278" spans="1:60" outlineLevel="2" x14ac:dyDescent="0.25">
      <c r="A278" s="155"/>
      <c r="B278" s="156"/>
      <c r="C278" s="256" t="s">
        <v>548</v>
      </c>
      <c r="D278" s="257"/>
      <c r="E278" s="257"/>
      <c r="F278" s="257"/>
      <c r="G278" s="257"/>
      <c r="H278" s="158"/>
      <c r="I278" s="158"/>
      <c r="J278" s="158"/>
      <c r="K278" s="158"/>
      <c r="L278" s="158"/>
      <c r="M278" s="158"/>
      <c r="N278" s="157"/>
      <c r="O278" s="157"/>
      <c r="P278" s="157"/>
      <c r="Q278" s="157"/>
      <c r="R278" s="158"/>
      <c r="S278" s="158"/>
      <c r="T278" s="158"/>
      <c r="U278" s="158"/>
      <c r="V278" s="158"/>
      <c r="W278" s="158"/>
      <c r="X278" s="158"/>
      <c r="Y278" s="158"/>
      <c r="Z278" s="148"/>
      <c r="AA278" s="148"/>
      <c r="AB278" s="148"/>
      <c r="AC278" s="148"/>
      <c r="AD278" s="148"/>
      <c r="AE278" s="148"/>
      <c r="AF278" s="148"/>
      <c r="AG278" s="148" t="s">
        <v>202</v>
      </c>
      <c r="AH278" s="148"/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</row>
    <row r="279" spans="1:60" outlineLevel="2" x14ac:dyDescent="0.25">
      <c r="A279" s="155"/>
      <c r="B279" s="156"/>
      <c r="C279" s="186" t="s">
        <v>552</v>
      </c>
      <c r="D279" s="159"/>
      <c r="E279" s="160">
        <v>13.5</v>
      </c>
      <c r="F279" s="158"/>
      <c r="G279" s="158"/>
      <c r="H279" s="158"/>
      <c r="I279" s="158"/>
      <c r="J279" s="158"/>
      <c r="K279" s="158"/>
      <c r="L279" s="158"/>
      <c r="M279" s="158"/>
      <c r="N279" s="157"/>
      <c r="O279" s="157"/>
      <c r="P279" s="157"/>
      <c r="Q279" s="157"/>
      <c r="R279" s="158"/>
      <c r="S279" s="158"/>
      <c r="T279" s="158"/>
      <c r="U279" s="158"/>
      <c r="V279" s="158"/>
      <c r="W279" s="158"/>
      <c r="X279" s="158"/>
      <c r="Y279" s="158"/>
      <c r="Z279" s="148"/>
      <c r="AA279" s="148"/>
      <c r="AB279" s="148"/>
      <c r="AC279" s="148"/>
      <c r="AD279" s="148"/>
      <c r="AE279" s="148"/>
      <c r="AF279" s="148"/>
      <c r="AG279" s="148" t="s">
        <v>180</v>
      </c>
      <c r="AH279" s="148">
        <v>0</v>
      </c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48"/>
      <c r="BB279" s="148"/>
      <c r="BC279" s="148"/>
      <c r="BD279" s="148"/>
      <c r="BE279" s="148"/>
      <c r="BF279" s="148"/>
      <c r="BG279" s="148"/>
      <c r="BH279" s="148"/>
    </row>
    <row r="280" spans="1:60" outlineLevel="1" x14ac:dyDescent="0.25">
      <c r="A280" s="169">
        <v>88</v>
      </c>
      <c r="B280" s="170" t="s">
        <v>553</v>
      </c>
      <c r="C280" s="185" t="s">
        <v>554</v>
      </c>
      <c r="D280" s="171" t="s">
        <v>212</v>
      </c>
      <c r="E280" s="172">
        <v>0.93100000000000005</v>
      </c>
      <c r="F280" s="173"/>
      <c r="G280" s="174">
        <f>ROUND(E280*F280,2)</f>
        <v>0</v>
      </c>
      <c r="H280" s="173"/>
      <c r="I280" s="174">
        <f>ROUND(E280*H280,2)</f>
        <v>0</v>
      </c>
      <c r="J280" s="173"/>
      <c r="K280" s="174">
        <f>ROUND(E280*J280,2)</f>
        <v>0</v>
      </c>
      <c r="L280" s="174">
        <v>21</v>
      </c>
      <c r="M280" s="174">
        <f>G280*(1+L280/100)</f>
        <v>0</v>
      </c>
      <c r="N280" s="172">
        <v>0.18031</v>
      </c>
      <c r="O280" s="172">
        <f>ROUND(E280*N280,2)</f>
        <v>0.17</v>
      </c>
      <c r="P280" s="172">
        <v>0</v>
      </c>
      <c r="Q280" s="172">
        <f>ROUND(E280*P280,2)</f>
        <v>0</v>
      </c>
      <c r="R280" s="174" t="s">
        <v>428</v>
      </c>
      <c r="S280" s="174" t="s">
        <v>197</v>
      </c>
      <c r="T280" s="175" t="s">
        <v>198</v>
      </c>
      <c r="U280" s="158">
        <v>20.138000000000002</v>
      </c>
      <c r="V280" s="158">
        <f>ROUND(E280*U280,2)</f>
        <v>18.75</v>
      </c>
      <c r="W280" s="158"/>
      <c r="X280" s="158" t="s">
        <v>199</v>
      </c>
      <c r="Y280" s="158" t="s">
        <v>153</v>
      </c>
      <c r="Z280" s="148"/>
      <c r="AA280" s="148"/>
      <c r="AB280" s="148"/>
      <c r="AC280" s="148"/>
      <c r="AD280" s="148"/>
      <c r="AE280" s="148"/>
      <c r="AF280" s="148"/>
      <c r="AG280" s="148" t="s">
        <v>200</v>
      </c>
      <c r="AH280" s="148"/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</row>
    <row r="281" spans="1:60" outlineLevel="2" x14ac:dyDescent="0.25">
      <c r="A281" s="155"/>
      <c r="B281" s="156"/>
      <c r="C281" s="186" t="s">
        <v>555</v>
      </c>
      <c r="D281" s="159"/>
      <c r="E281" s="160">
        <v>0.3</v>
      </c>
      <c r="F281" s="158"/>
      <c r="G281" s="158"/>
      <c r="H281" s="158"/>
      <c r="I281" s="158"/>
      <c r="J281" s="158"/>
      <c r="K281" s="158"/>
      <c r="L281" s="158"/>
      <c r="M281" s="158"/>
      <c r="N281" s="157"/>
      <c r="O281" s="157"/>
      <c r="P281" s="157"/>
      <c r="Q281" s="157"/>
      <c r="R281" s="158"/>
      <c r="S281" s="158"/>
      <c r="T281" s="158"/>
      <c r="U281" s="158"/>
      <c r="V281" s="158"/>
      <c r="W281" s="158"/>
      <c r="X281" s="158"/>
      <c r="Y281" s="158"/>
      <c r="Z281" s="148"/>
      <c r="AA281" s="148"/>
      <c r="AB281" s="148"/>
      <c r="AC281" s="148"/>
      <c r="AD281" s="148"/>
      <c r="AE281" s="148"/>
      <c r="AF281" s="148"/>
      <c r="AG281" s="148" t="s">
        <v>180</v>
      </c>
      <c r="AH281" s="148">
        <v>0</v>
      </c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</row>
    <row r="282" spans="1:60" outlineLevel="3" x14ac:dyDescent="0.25">
      <c r="A282" s="155"/>
      <c r="B282" s="156"/>
      <c r="C282" s="186" t="s">
        <v>556</v>
      </c>
      <c r="D282" s="159"/>
      <c r="E282" s="160">
        <v>0.38</v>
      </c>
      <c r="F282" s="158"/>
      <c r="G282" s="158"/>
      <c r="H282" s="158"/>
      <c r="I282" s="158"/>
      <c r="J282" s="158"/>
      <c r="K282" s="158"/>
      <c r="L282" s="158"/>
      <c r="M282" s="158"/>
      <c r="N282" s="157"/>
      <c r="O282" s="157"/>
      <c r="P282" s="157"/>
      <c r="Q282" s="157"/>
      <c r="R282" s="158"/>
      <c r="S282" s="158"/>
      <c r="T282" s="158"/>
      <c r="U282" s="158"/>
      <c r="V282" s="158"/>
      <c r="W282" s="158"/>
      <c r="X282" s="158"/>
      <c r="Y282" s="158"/>
      <c r="Z282" s="148"/>
      <c r="AA282" s="148"/>
      <c r="AB282" s="148"/>
      <c r="AC282" s="148"/>
      <c r="AD282" s="148"/>
      <c r="AE282" s="148"/>
      <c r="AF282" s="148"/>
      <c r="AG282" s="148" t="s">
        <v>180</v>
      </c>
      <c r="AH282" s="148">
        <v>0</v>
      </c>
      <c r="AI282" s="148"/>
      <c r="AJ282" s="148"/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</row>
    <row r="283" spans="1:60" outlineLevel="3" x14ac:dyDescent="0.25">
      <c r="A283" s="155"/>
      <c r="B283" s="156"/>
      <c r="C283" s="186" t="s">
        <v>557</v>
      </c>
      <c r="D283" s="159"/>
      <c r="E283" s="160">
        <v>0.26</v>
      </c>
      <c r="F283" s="158"/>
      <c r="G283" s="158"/>
      <c r="H283" s="158"/>
      <c r="I283" s="158"/>
      <c r="J283" s="158"/>
      <c r="K283" s="158"/>
      <c r="L283" s="158"/>
      <c r="M283" s="158"/>
      <c r="N283" s="157"/>
      <c r="O283" s="157"/>
      <c r="P283" s="157"/>
      <c r="Q283" s="157"/>
      <c r="R283" s="158"/>
      <c r="S283" s="158"/>
      <c r="T283" s="158"/>
      <c r="U283" s="158"/>
      <c r="V283" s="158"/>
      <c r="W283" s="158"/>
      <c r="X283" s="158"/>
      <c r="Y283" s="158"/>
      <c r="Z283" s="148"/>
      <c r="AA283" s="148"/>
      <c r="AB283" s="148"/>
      <c r="AC283" s="148"/>
      <c r="AD283" s="148"/>
      <c r="AE283" s="148"/>
      <c r="AF283" s="148"/>
      <c r="AG283" s="148" t="s">
        <v>180</v>
      </c>
      <c r="AH283" s="148">
        <v>0</v>
      </c>
      <c r="AI283" s="148"/>
      <c r="AJ283" s="148"/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48"/>
      <c r="BB283" s="148"/>
      <c r="BC283" s="148"/>
      <c r="BD283" s="148"/>
      <c r="BE283" s="148"/>
      <c r="BF283" s="148"/>
      <c r="BG283" s="148"/>
      <c r="BH283" s="148"/>
    </row>
    <row r="284" spans="1:60" outlineLevel="1" x14ac:dyDescent="0.25">
      <c r="A284" s="169">
        <v>89</v>
      </c>
      <c r="B284" s="170" t="s">
        <v>558</v>
      </c>
      <c r="C284" s="185" t="s">
        <v>559</v>
      </c>
      <c r="D284" s="171" t="s">
        <v>212</v>
      </c>
      <c r="E284" s="172">
        <v>0.93100000000000005</v>
      </c>
      <c r="F284" s="173"/>
      <c r="G284" s="174">
        <f>ROUND(E284*F284,2)</f>
        <v>0</v>
      </c>
      <c r="H284" s="173"/>
      <c r="I284" s="174">
        <f>ROUND(E284*H284,2)</f>
        <v>0</v>
      </c>
      <c r="J284" s="173"/>
      <c r="K284" s="174">
        <f>ROUND(E284*J284,2)</f>
        <v>0</v>
      </c>
      <c r="L284" s="174">
        <v>21</v>
      </c>
      <c r="M284" s="174">
        <f>G284*(1+L284/100)</f>
        <v>0</v>
      </c>
      <c r="N284" s="172">
        <v>0</v>
      </c>
      <c r="O284" s="172">
        <f>ROUND(E284*N284,2)</f>
        <v>0</v>
      </c>
      <c r="P284" s="172">
        <v>0</v>
      </c>
      <c r="Q284" s="172">
        <f>ROUND(E284*P284,2)</f>
        <v>0</v>
      </c>
      <c r="R284" s="174" t="s">
        <v>428</v>
      </c>
      <c r="S284" s="174" t="s">
        <v>197</v>
      </c>
      <c r="T284" s="175" t="s">
        <v>198</v>
      </c>
      <c r="U284" s="158">
        <v>6.8040000000000003</v>
      </c>
      <c r="V284" s="158">
        <f>ROUND(E284*U284,2)</f>
        <v>6.33</v>
      </c>
      <c r="W284" s="158"/>
      <c r="X284" s="158" t="s">
        <v>199</v>
      </c>
      <c r="Y284" s="158" t="s">
        <v>153</v>
      </c>
      <c r="Z284" s="148"/>
      <c r="AA284" s="148"/>
      <c r="AB284" s="148"/>
      <c r="AC284" s="148"/>
      <c r="AD284" s="148"/>
      <c r="AE284" s="148"/>
      <c r="AF284" s="148"/>
      <c r="AG284" s="148" t="s">
        <v>200</v>
      </c>
      <c r="AH284" s="148"/>
      <c r="AI284" s="148"/>
      <c r="AJ284" s="148"/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</row>
    <row r="285" spans="1:60" outlineLevel="2" x14ac:dyDescent="0.25">
      <c r="A285" s="155"/>
      <c r="B285" s="156"/>
      <c r="C285" s="186" t="s">
        <v>560</v>
      </c>
      <c r="D285" s="159"/>
      <c r="E285" s="160">
        <v>0.93</v>
      </c>
      <c r="F285" s="158"/>
      <c r="G285" s="158"/>
      <c r="H285" s="158"/>
      <c r="I285" s="158"/>
      <c r="J285" s="158"/>
      <c r="K285" s="158"/>
      <c r="L285" s="158"/>
      <c r="M285" s="158"/>
      <c r="N285" s="157"/>
      <c r="O285" s="157"/>
      <c r="P285" s="157"/>
      <c r="Q285" s="157"/>
      <c r="R285" s="158"/>
      <c r="S285" s="158"/>
      <c r="T285" s="158"/>
      <c r="U285" s="158"/>
      <c r="V285" s="158"/>
      <c r="W285" s="158"/>
      <c r="X285" s="158"/>
      <c r="Y285" s="158"/>
      <c r="Z285" s="148"/>
      <c r="AA285" s="148"/>
      <c r="AB285" s="148"/>
      <c r="AC285" s="148"/>
      <c r="AD285" s="148"/>
      <c r="AE285" s="148"/>
      <c r="AF285" s="148"/>
      <c r="AG285" s="148" t="s">
        <v>180</v>
      </c>
      <c r="AH285" s="148">
        <v>0</v>
      </c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</row>
    <row r="286" spans="1:60" outlineLevel="1" x14ac:dyDescent="0.25">
      <c r="A286" s="169">
        <v>90</v>
      </c>
      <c r="B286" s="170" t="s">
        <v>561</v>
      </c>
      <c r="C286" s="185" t="s">
        <v>562</v>
      </c>
      <c r="D286" s="171" t="s">
        <v>195</v>
      </c>
      <c r="E286" s="172">
        <v>64.39</v>
      </c>
      <c r="F286" s="173"/>
      <c r="G286" s="174">
        <f>ROUND(E286*F286,2)</f>
        <v>0</v>
      </c>
      <c r="H286" s="173"/>
      <c r="I286" s="174">
        <f>ROUND(E286*H286,2)</f>
        <v>0</v>
      </c>
      <c r="J286" s="173"/>
      <c r="K286" s="174">
        <f>ROUND(E286*J286,2)</f>
        <v>0</v>
      </c>
      <c r="L286" s="174">
        <v>21</v>
      </c>
      <c r="M286" s="174">
        <f>G286*(1+L286/100)</f>
        <v>0</v>
      </c>
      <c r="N286" s="172">
        <v>0.25</v>
      </c>
      <c r="O286" s="172">
        <f>ROUND(E286*N286,2)</f>
        <v>16.100000000000001</v>
      </c>
      <c r="P286" s="172">
        <v>0</v>
      </c>
      <c r="Q286" s="172">
        <f>ROUND(E286*P286,2)</f>
        <v>0</v>
      </c>
      <c r="R286" s="174" t="s">
        <v>563</v>
      </c>
      <c r="S286" s="174" t="s">
        <v>197</v>
      </c>
      <c r="T286" s="175" t="s">
        <v>198</v>
      </c>
      <c r="U286" s="158">
        <v>0.16800000000000001</v>
      </c>
      <c r="V286" s="158">
        <f>ROUND(E286*U286,2)</f>
        <v>10.82</v>
      </c>
      <c r="W286" s="158"/>
      <c r="X286" s="158" t="s">
        <v>199</v>
      </c>
      <c r="Y286" s="158" t="s">
        <v>153</v>
      </c>
      <c r="Z286" s="148"/>
      <c r="AA286" s="148"/>
      <c r="AB286" s="148"/>
      <c r="AC286" s="148"/>
      <c r="AD286" s="148"/>
      <c r="AE286" s="148"/>
      <c r="AF286" s="148"/>
      <c r="AG286" s="148" t="s">
        <v>200</v>
      </c>
      <c r="AH286" s="148"/>
      <c r="AI286" s="148"/>
      <c r="AJ286" s="148"/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</row>
    <row r="287" spans="1:60" outlineLevel="2" x14ac:dyDescent="0.25">
      <c r="A287" s="155"/>
      <c r="B287" s="156"/>
      <c r="C287" s="186" t="s">
        <v>564</v>
      </c>
      <c r="D287" s="159"/>
      <c r="E287" s="160">
        <v>20</v>
      </c>
      <c r="F287" s="158"/>
      <c r="G287" s="158"/>
      <c r="H287" s="158"/>
      <c r="I287" s="158"/>
      <c r="J287" s="158"/>
      <c r="K287" s="158"/>
      <c r="L287" s="158"/>
      <c r="M287" s="158"/>
      <c r="N287" s="157"/>
      <c r="O287" s="157"/>
      <c r="P287" s="157"/>
      <c r="Q287" s="157"/>
      <c r="R287" s="158"/>
      <c r="S287" s="158"/>
      <c r="T287" s="158"/>
      <c r="U287" s="158"/>
      <c r="V287" s="158"/>
      <c r="W287" s="158"/>
      <c r="X287" s="158"/>
      <c r="Y287" s="158"/>
      <c r="Z287" s="148"/>
      <c r="AA287" s="148"/>
      <c r="AB287" s="148"/>
      <c r="AC287" s="148"/>
      <c r="AD287" s="148"/>
      <c r="AE287" s="148"/>
      <c r="AF287" s="148"/>
      <c r="AG287" s="148" t="s">
        <v>180</v>
      </c>
      <c r="AH287" s="148">
        <v>0</v>
      </c>
      <c r="AI287" s="148"/>
      <c r="AJ287" s="148"/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48"/>
      <c r="AU287" s="148"/>
      <c r="AV287" s="148"/>
      <c r="AW287" s="148"/>
      <c r="AX287" s="148"/>
      <c r="AY287" s="148"/>
      <c r="AZ287" s="148"/>
      <c r="BA287" s="148"/>
      <c r="BB287" s="148"/>
      <c r="BC287" s="148"/>
      <c r="BD287" s="148"/>
      <c r="BE287" s="148"/>
      <c r="BF287" s="148"/>
      <c r="BG287" s="148"/>
      <c r="BH287" s="148"/>
    </row>
    <row r="288" spans="1:60" outlineLevel="3" x14ac:dyDescent="0.25">
      <c r="A288" s="155"/>
      <c r="B288" s="156"/>
      <c r="C288" s="186" t="s">
        <v>565</v>
      </c>
      <c r="D288" s="159"/>
      <c r="E288" s="160">
        <v>44.39</v>
      </c>
      <c r="F288" s="158"/>
      <c r="G288" s="158"/>
      <c r="H288" s="158"/>
      <c r="I288" s="158"/>
      <c r="J288" s="158"/>
      <c r="K288" s="158"/>
      <c r="L288" s="158"/>
      <c r="M288" s="158"/>
      <c r="N288" s="157"/>
      <c r="O288" s="157"/>
      <c r="P288" s="157"/>
      <c r="Q288" s="157"/>
      <c r="R288" s="158"/>
      <c r="S288" s="158"/>
      <c r="T288" s="158"/>
      <c r="U288" s="158"/>
      <c r="V288" s="158"/>
      <c r="W288" s="158"/>
      <c r="X288" s="158"/>
      <c r="Y288" s="158"/>
      <c r="Z288" s="148"/>
      <c r="AA288" s="148"/>
      <c r="AB288" s="148"/>
      <c r="AC288" s="148"/>
      <c r="AD288" s="148"/>
      <c r="AE288" s="148"/>
      <c r="AF288" s="148"/>
      <c r="AG288" s="148" t="s">
        <v>180</v>
      </c>
      <c r="AH288" s="148">
        <v>0</v>
      </c>
      <c r="AI288" s="148"/>
      <c r="AJ288" s="148"/>
      <c r="AK288" s="148"/>
      <c r="AL288" s="148"/>
      <c r="AM288" s="148"/>
      <c r="AN288" s="148"/>
      <c r="AO288" s="148"/>
      <c r="AP288" s="148"/>
      <c r="AQ288" s="148"/>
      <c r="AR288" s="148"/>
      <c r="AS288" s="148"/>
      <c r="AT288" s="148"/>
      <c r="AU288" s="148"/>
      <c r="AV288" s="148"/>
      <c r="AW288" s="148"/>
      <c r="AX288" s="148"/>
      <c r="AY288" s="148"/>
      <c r="AZ288" s="148"/>
      <c r="BA288" s="148"/>
      <c r="BB288" s="148"/>
      <c r="BC288" s="148"/>
      <c r="BD288" s="148"/>
      <c r="BE288" s="148"/>
      <c r="BF288" s="148"/>
      <c r="BG288" s="148"/>
      <c r="BH288" s="148"/>
    </row>
    <row r="289" spans="1:60" outlineLevel="1" x14ac:dyDescent="0.25">
      <c r="A289" s="169">
        <v>91</v>
      </c>
      <c r="B289" s="170" t="s">
        <v>566</v>
      </c>
      <c r="C289" s="185" t="s">
        <v>567</v>
      </c>
      <c r="D289" s="171" t="s">
        <v>195</v>
      </c>
      <c r="E289" s="172">
        <v>0.68</v>
      </c>
      <c r="F289" s="173"/>
      <c r="G289" s="174">
        <f>ROUND(E289*F289,2)</f>
        <v>0</v>
      </c>
      <c r="H289" s="173"/>
      <c r="I289" s="174">
        <f>ROUND(E289*H289,2)</f>
        <v>0</v>
      </c>
      <c r="J289" s="173"/>
      <c r="K289" s="174">
        <f>ROUND(E289*J289,2)</f>
        <v>0</v>
      </c>
      <c r="L289" s="174">
        <v>21</v>
      </c>
      <c r="M289" s="174">
        <f>G289*(1+L289/100)</f>
        <v>0</v>
      </c>
      <c r="N289" s="172">
        <v>2.1440000000000001E-2</v>
      </c>
      <c r="O289" s="172">
        <f>ROUND(E289*N289,2)</f>
        <v>0.01</v>
      </c>
      <c r="P289" s="172">
        <v>0</v>
      </c>
      <c r="Q289" s="172">
        <f>ROUND(E289*P289,2)</f>
        <v>0</v>
      </c>
      <c r="R289" s="174" t="s">
        <v>428</v>
      </c>
      <c r="S289" s="174" t="s">
        <v>197</v>
      </c>
      <c r="T289" s="175" t="s">
        <v>198</v>
      </c>
      <c r="U289" s="158">
        <v>1.778</v>
      </c>
      <c r="V289" s="158">
        <f>ROUND(E289*U289,2)</f>
        <v>1.21</v>
      </c>
      <c r="W289" s="158"/>
      <c r="X289" s="158" t="s">
        <v>199</v>
      </c>
      <c r="Y289" s="158" t="s">
        <v>153</v>
      </c>
      <c r="Z289" s="148"/>
      <c r="AA289" s="148"/>
      <c r="AB289" s="148"/>
      <c r="AC289" s="148"/>
      <c r="AD289" s="148"/>
      <c r="AE289" s="148"/>
      <c r="AF289" s="148"/>
      <c r="AG289" s="148" t="s">
        <v>200</v>
      </c>
      <c r="AH289" s="148"/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</row>
    <row r="290" spans="1:60" outlineLevel="2" x14ac:dyDescent="0.25">
      <c r="A290" s="155"/>
      <c r="B290" s="156"/>
      <c r="C290" s="186" t="s">
        <v>568</v>
      </c>
      <c r="D290" s="159"/>
      <c r="E290" s="160">
        <v>0.68</v>
      </c>
      <c r="F290" s="158"/>
      <c r="G290" s="158"/>
      <c r="H290" s="158"/>
      <c r="I290" s="158"/>
      <c r="J290" s="158"/>
      <c r="K290" s="158"/>
      <c r="L290" s="158"/>
      <c r="M290" s="158"/>
      <c r="N290" s="157"/>
      <c r="O290" s="157"/>
      <c r="P290" s="157"/>
      <c r="Q290" s="157"/>
      <c r="R290" s="158"/>
      <c r="S290" s="158"/>
      <c r="T290" s="158"/>
      <c r="U290" s="158"/>
      <c r="V290" s="158"/>
      <c r="W290" s="158"/>
      <c r="X290" s="158"/>
      <c r="Y290" s="158"/>
      <c r="Z290" s="148"/>
      <c r="AA290" s="148"/>
      <c r="AB290" s="148"/>
      <c r="AC290" s="148"/>
      <c r="AD290" s="148"/>
      <c r="AE290" s="148"/>
      <c r="AF290" s="148"/>
      <c r="AG290" s="148" t="s">
        <v>180</v>
      </c>
      <c r="AH290" s="148">
        <v>0</v>
      </c>
      <c r="AI290" s="148"/>
      <c r="AJ290" s="148"/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</row>
    <row r="291" spans="1:60" outlineLevel="1" x14ac:dyDescent="0.25">
      <c r="A291" s="169">
        <v>92</v>
      </c>
      <c r="B291" s="170" t="s">
        <v>569</v>
      </c>
      <c r="C291" s="185" t="s">
        <v>570</v>
      </c>
      <c r="D291" s="171" t="s">
        <v>212</v>
      </c>
      <c r="E291" s="172">
        <v>13.6</v>
      </c>
      <c r="F291" s="173"/>
      <c r="G291" s="174">
        <f>ROUND(E291*F291,2)</f>
        <v>0</v>
      </c>
      <c r="H291" s="173"/>
      <c r="I291" s="174">
        <f>ROUND(E291*H291,2)</f>
        <v>0</v>
      </c>
      <c r="J291" s="173"/>
      <c r="K291" s="174">
        <f>ROUND(E291*J291,2)</f>
        <v>0</v>
      </c>
      <c r="L291" s="174">
        <v>21</v>
      </c>
      <c r="M291" s="174">
        <f>G291*(1+L291/100)</f>
        <v>0</v>
      </c>
      <c r="N291" s="172">
        <v>1.87</v>
      </c>
      <c r="O291" s="172">
        <f>ROUND(E291*N291,2)</f>
        <v>25.43</v>
      </c>
      <c r="P291" s="172">
        <v>0</v>
      </c>
      <c r="Q291" s="172">
        <f>ROUND(E291*P291,2)</f>
        <v>0</v>
      </c>
      <c r="R291" s="174" t="s">
        <v>563</v>
      </c>
      <c r="S291" s="174" t="s">
        <v>197</v>
      </c>
      <c r="T291" s="175" t="s">
        <v>198</v>
      </c>
      <c r="U291" s="158">
        <v>1.637</v>
      </c>
      <c r="V291" s="158">
        <f>ROUND(E291*U291,2)</f>
        <v>22.26</v>
      </c>
      <c r="W291" s="158"/>
      <c r="X291" s="158" t="s">
        <v>199</v>
      </c>
      <c r="Y291" s="158" t="s">
        <v>153</v>
      </c>
      <c r="Z291" s="148"/>
      <c r="AA291" s="148"/>
      <c r="AB291" s="148"/>
      <c r="AC291" s="148"/>
      <c r="AD291" s="148"/>
      <c r="AE291" s="148"/>
      <c r="AF291" s="148"/>
      <c r="AG291" s="148" t="s">
        <v>200</v>
      </c>
      <c r="AH291" s="148"/>
      <c r="AI291" s="148"/>
      <c r="AJ291" s="148"/>
      <c r="AK291" s="148"/>
      <c r="AL291" s="148"/>
      <c r="AM291" s="148"/>
      <c r="AN291" s="148"/>
      <c r="AO291" s="148"/>
      <c r="AP291" s="148"/>
      <c r="AQ291" s="148"/>
      <c r="AR291" s="148"/>
      <c r="AS291" s="148"/>
      <c r="AT291" s="148"/>
      <c r="AU291" s="148"/>
      <c r="AV291" s="148"/>
      <c r="AW291" s="148"/>
      <c r="AX291" s="148"/>
      <c r="AY291" s="148"/>
      <c r="AZ291" s="148"/>
      <c r="BA291" s="148"/>
      <c r="BB291" s="148"/>
      <c r="BC291" s="148"/>
      <c r="BD291" s="148"/>
      <c r="BE291" s="148"/>
      <c r="BF291" s="148"/>
      <c r="BG291" s="148"/>
      <c r="BH291" s="148"/>
    </row>
    <row r="292" spans="1:60" outlineLevel="2" x14ac:dyDescent="0.25">
      <c r="A292" s="155"/>
      <c r="B292" s="156"/>
      <c r="C292" s="256" t="s">
        <v>571</v>
      </c>
      <c r="D292" s="257"/>
      <c r="E292" s="257"/>
      <c r="F292" s="257"/>
      <c r="G292" s="257"/>
      <c r="H292" s="158"/>
      <c r="I292" s="158"/>
      <c r="J292" s="158"/>
      <c r="K292" s="158"/>
      <c r="L292" s="158"/>
      <c r="M292" s="158"/>
      <c r="N292" s="157"/>
      <c r="O292" s="157"/>
      <c r="P292" s="157"/>
      <c r="Q292" s="157"/>
      <c r="R292" s="158"/>
      <c r="S292" s="158"/>
      <c r="T292" s="158"/>
      <c r="U292" s="158"/>
      <c r="V292" s="158"/>
      <c r="W292" s="158"/>
      <c r="X292" s="158"/>
      <c r="Y292" s="158"/>
      <c r="Z292" s="148"/>
      <c r="AA292" s="148"/>
      <c r="AB292" s="148"/>
      <c r="AC292" s="148"/>
      <c r="AD292" s="148"/>
      <c r="AE292" s="148"/>
      <c r="AF292" s="148"/>
      <c r="AG292" s="148" t="s">
        <v>202</v>
      </c>
      <c r="AH292" s="148"/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</row>
    <row r="293" spans="1:60" outlineLevel="2" x14ac:dyDescent="0.25">
      <c r="A293" s="155"/>
      <c r="B293" s="156"/>
      <c r="C293" s="186" t="s">
        <v>572</v>
      </c>
      <c r="D293" s="159"/>
      <c r="E293" s="160">
        <v>13.6</v>
      </c>
      <c r="F293" s="158"/>
      <c r="G293" s="158"/>
      <c r="H293" s="158"/>
      <c r="I293" s="158"/>
      <c r="J293" s="158"/>
      <c r="K293" s="158"/>
      <c r="L293" s="158"/>
      <c r="M293" s="158"/>
      <c r="N293" s="157"/>
      <c r="O293" s="157"/>
      <c r="P293" s="157"/>
      <c r="Q293" s="157"/>
      <c r="R293" s="158"/>
      <c r="S293" s="158"/>
      <c r="T293" s="158"/>
      <c r="U293" s="158"/>
      <c r="V293" s="158"/>
      <c r="W293" s="158"/>
      <c r="X293" s="158"/>
      <c r="Y293" s="158"/>
      <c r="Z293" s="148"/>
      <c r="AA293" s="148"/>
      <c r="AB293" s="148"/>
      <c r="AC293" s="148"/>
      <c r="AD293" s="148"/>
      <c r="AE293" s="148"/>
      <c r="AF293" s="148"/>
      <c r="AG293" s="148" t="s">
        <v>180</v>
      </c>
      <c r="AH293" s="148">
        <v>0</v>
      </c>
      <c r="AI293" s="148"/>
      <c r="AJ293" s="148"/>
      <c r="AK293" s="148"/>
      <c r="AL293" s="148"/>
      <c r="AM293" s="148"/>
      <c r="AN293" s="148"/>
      <c r="AO293" s="148"/>
      <c r="AP293" s="148"/>
      <c r="AQ293" s="148"/>
      <c r="AR293" s="148"/>
      <c r="AS293" s="148"/>
      <c r="AT293" s="148"/>
      <c r="AU293" s="148"/>
      <c r="AV293" s="148"/>
      <c r="AW293" s="148"/>
      <c r="AX293" s="148"/>
      <c r="AY293" s="148"/>
      <c r="AZ293" s="148"/>
      <c r="BA293" s="148"/>
      <c r="BB293" s="148"/>
      <c r="BC293" s="148"/>
      <c r="BD293" s="148"/>
      <c r="BE293" s="148"/>
      <c r="BF293" s="148"/>
      <c r="BG293" s="148"/>
      <c r="BH293" s="148"/>
    </row>
    <row r="294" spans="1:60" outlineLevel="1" x14ac:dyDescent="0.25">
      <c r="A294" s="169">
        <v>93</v>
      </c>
      <c r="B294" s="170" t="s">
        <v>573</v>
      </c>
      <c r="C294" s="185" t="s">
        <v>574</v>
      </c>
      <c r="D294" s="171" t="s">
        <v>195</v>
      </c>
      <c r="E294" s="172">
        <v>79.349999999999994</v>
      </c>
      <c r="F294" s="173"/>
      <c r="G294" s="174">
        <f>ROUND(E294*F294,2)</f>
        <v>0</v>
      </c>
      <c r="H294" s="173"/>
      <c r="I294" s="174">
        <f>ROUND(E294*H294,2)</f>
        <v>0</v>
      </c>
      <c r="J294" s="173"/>
      <c r="K294" s="174">
        <f>ROUND(E294*J294,2)</f>
        <v>0</v>
      </c>
      <c r="L294" s="174">
        <v>21</v>
      </c>
      <c r="M294" s="174">
        <f>G294*(1+L294/100)</f>
        <v>0</v>
      </c>
      <c r="N294" s="172">
        <v>0.40156999999999998</v>
      </c>
      <c r="O294" s="172">
        <f>ROUND(E294*N294,2)</f>
        <v>31.86</v>
      </c>
      <c r="P294" s="172">
        <v>0</v>
      </c>
      <c r="Q294" s="172">
        <f>ROUND(E294*P294,2)</f>
        <v>0</v>
      </c>
      <c r="R294" s="174"/>
      <c r="S294" s="174" t="s">
        <v>197</v>
      </c>
      <c r="T294" s="175" t="s">
        <v>198</v>
      </c>
      <c r="U294" s="158">
        <v>1.6379999999999999</v>
      </c>
      <c r="V294" s="158">
        <f>ROUND(E294*U294,2)</f>
        <v>129.97999999999999</v>
      </c>
      <c r="W294" s="158"/>
      <c r="X294" s="158" t="s">
        <v>199</v>
      </c>
      <c r="Y294" s="158" t="s">
        <v>153</v>
      </c>
      <c r="Z294" s="148"/>
      <c r="AA294" s="148"/>
      <c r="AB294" s="148"/>
      <c r="AC294" s="148"/>
      <c r="AD294" s="148"/>
      <c r="AE294" s="148"/>
      <c r="AF294" s="148"/>
      <c r="AG294" s="148" t="s">
        <v>200</v>
      </c>
      <c r="AH294" s="148"/>
      <c r="AI294" s="148"/>
      <c r="AJ294" s="148"/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</row>
    <row r="295" spans="1:60" outlineLevel="2" x14ac:dyDescent="0.25">
      <c r="A295" s="155"/>
      <c r="B295" s="156"/>
      <c r="C295" s="186" t="s">
        <v>575</v>
      </c>
      <c r="D295" s="159"/>
      <c r="E295" s="160">
        <v>26.6</v>
      </c>
      <c r="F295" s="158"/>
      <c r="G295" s="158"/>
      <c r="H295" s="158"/>
      <c r="I295" s="158"/>
      <c r="J295" s="158"/>
      <c r="K295" s="158"/>
      <c r="L295" s="158"/>
      <c r="M295" s="158"/>
      <c r="N295" s="157"/>
      <c r="O295" s="157"/>
      <c r="P295" s="157"/>
      <c r="Q295" s="157"/>
      <c r="R295" s="158"/>
      <c r="S295" s="158"/>
      <c r="T295" s="158"/>
      <c r="U295" s="158"/>
      <c r="V295" s="158"/>
      <c r="W295" s="158"/>
      <c r="X295" s="158"/>
      <c r="Y295" s="158"/>
      <c r="Z295" s="148"/>
      <c r="AA295" s="148"/>
      <c r="AB295" s="148"/>
      <c r="AC295" s="148"/>
      <c r="AD295" s="148"/>
      <c r="AE295" s="148"/>
      <c r="AF295" s="148"/>
      <c r="AG295" s="148" t="s">
        <v>180</v>
      </c>
      <c r="AH295" s="148">
        <v>0</v>
      </c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</row>
    <row r="296" spans="1:60" outlineLevel="3" x14ac:dyDescent="0.25">
      <c r="A296" s="155"/>
      <c r="B296" s="156"/>
      <c r="C296" s="186" t="s">
        <v>576</v>
      </c>
      <c r="D296" s="159"/>
      <c r="E296" s="160">
        <v>52.75</v>
      </c>
      <c r="F296" s="158"/>
      <c r="G296" s="158"/>
      <c r="H296" s="158"/>
      <c r="I296" s="158"/>
      <c r="J296" s="158"/>
      <c r="K296" s="158"/>
      <c r="L296" s="158"/>
      <c r="M296" s="158"/>
      <c r="N296" s="157"/>
      <c r="O296" s="157"/>
      <c r="P296" s="157"/>
      <c r="Q296" s="157"/>
      <c r="R296" s="158"/>
      <c r="S296" s="158"/>
      <c r="T296" s="158"/>
      <c r="U296" s="158"/>
      <c r="V296" s="158"/>
      <c r="W296" s="158"/>
      <c r="X296" s="158"/>
      <c r="Y296" s="158"/>
      <c r="Z296" s="148"/>
      <c r="AA296" s="148"/>
      <c r="AB296" s="148"/>
      <c r="AC296" s="148"/>
      <c r="AD296" s="148"/>
      <c r="AE296" s="148"/>
      <c r="AF296" s="148"/>
      <c r="AG296" s="148" t="s">
        <v>180</v>
      </c>
      <c r="AH296" s="148">
        <v>0</v>
      </c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48"/>
      <c r="BB296" s="148"/>
      <c r="BC296" s="148"/>
      <c r="BD296" s="148"/>
      <c r="BE296" s="148"/>
      <c r="BF296" s="148"/>
      <c r="BG296" s="148"/>
      <c r="BH296" s="148"/>
    </row>
    <row r="297" spans="1:60" outlineLevel="1" x14ac:dyDescent="0.25">
      <c r="A297" s="169">
        <v>94</v>
      </c>
      <c r="B297" s="170" t="s">
        <v>577</v>
      </c>
      <c r="C297" s="185" t="s">
        <v>578</v>
      </c>
      <c r="D297" s="171" t="s">
        <v>464</v>
      </c>
      <c r="E297" s="172">
        <v>13.05</v>
      </c>
      <c r="F297" s="173"/>
      <c r="G297" s="174">
        <f>ROUND(E297*F297,2)</f>
        <v>0</v>
      </c>
      <c r="H297" s="173"/>
      <c r="I297" s="174">
        <f>ROUND(E297*H297,2)</f>
        <v>0</v>
      </c>
      <c r="J297" s="173"/>
      <c r="K297" s="174">
        <f>ROUND(E297*J297,2)</f>
        <v>0</v>
      </c>
      <c r="L297" s="174">
        <v>21</v>
      </c>
      <c r="M297" s="174">
        <f>G297*(1+L297/100)</f>
        <v>0</v>
      </c>
      <c r="N297" s="172">
        <v>0</v>
      </c>
      <c r="O297" s="172">
        <f>ROUND(E297*N297,2)</f>
        <v>0</v>
      </c>
      <c r="P297" s="172">
        <v>0</v>
      </c>
      <c r="Q297" s="172">
        <f>ROUND(E297*P297,2)</f>
        <v>0</v>
      </c>
      <c r="R297" s="174"/>
      <c r="S297" s="174" t="s">
        <v>465</v>
      </c>
      <c r="T297" s="175" t="s">
        <v>466</v>
      </c>
      <c r="U297" s="158">
        <v>0</v>
      </c>
      <c r="V297" s="158">
        <f>ROUND(E297*U297,2)</f>
        <v>0</v>
      </c>
      <c r="W297" s="158"/>
      <c r="X297" s="158" t="s">
        <v>467</v>
      </c>
      <c r="Y297" s="158" t="s">
        <v>153</v>
      </c>
      <c r="Z297" s="148"/>
      <c r="AA297" s="148"/>
      <c r="AB297" s="148"/>
      <c r="AC297" s="148"/>
      <c r="AD297" s="148"/>
      <c r="AE297" s="148"/>
      <c r="AF297" s="148"/>
      <c r="AG297" s="148" t="s">
        <v>468</v>
      </c>
      <c r="AH297" s="148"/>
      <c r="AI297" s="148"/>
      <c r="AJ297" s="148"/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148"/>
      <c r="AU297" s="148"/>
      <c r="AV297" s="148"/>
      <c r="AW297" s="148"/>
      <c r="AX297" s="148"/>
      <c r="AY297" s="148"/>
      <c r="AZ297" s="148"/>
      <c r="BA297" s="148"/>
      <c r="BB297" s="148"/>
      <c r="BC297" s="148"/>
      <c r="BD297" s="148"/>
      <c r="BE297" s="148"/>
      <c r="BF297" s="148"/>
      <c r="BG297" s="148"/>
      <c r="BH297" s="148"/>
    </row>
    <row r="298" spans="1:60" outlineLevel="2" x14ac:dyDescent="0.25">
      <c r="A298" s="155"/>
      <c r="B298" s="156"/>
      <c r="C298" s="186" t="s">
        <v>579</v>
      </c>
      <c r="D298" s="159"/>
      <c r="E298" s="160">
        <v>5.1749999999999998</v>
      </c>
      <c r="F298" s="158"/>
      <c r="G298" s="158"/>
      <c r="H298" s="158"/>
      <c r="I298" s="158"/>
      <c r="J298" s="158"/>
      <c r="K298" s="158"/>
      <c r="L298" s="158"/>
      <c r="M298" s="158"/>
      <c r="N298" s="157"/>
      <c r="O298" s="157"/>
      <c r="P298" s="157"/>
      <c r="Q298" s="157"/>
      <c r="R298" s="158"/>
      <c r="S298" s="158"/>
      <c r="T298" s="158"/>
      <c r="U298" s="158"/>
      <c r="V298" s="158"/>
      <c r="W298" s="158"/>
      <c r="X298" s="158"/>
      <c r="Y298" s="158"/>
      <c r="Z298" s="148"/>
      <c r="AA298" s="148"/>
      <c r="AB298" s="148"/>
      <c r="AC298" s="148"/>
      <c r="AD298" s="148"/>
      <c r="AE298" s="148"/>
      <c r="AF298" s="148"/>
      <c r="AG298" s="148" t="s">
        <v>180</v>
      </c>
      <c r="AH298" s="148">
        <v>0</v>
      </c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</row>
    <row r="299" spans="1:60" outlineLevel="3" x14ac:dyDescent="0.25">
      <c r="A299" s="155"/>
      <c r="B299" s="156"/>
      <c r="C299" s="186" t="s">
        <v>580</v>
      </c>
      <c r="D299" s="159"/>
      <c r="E299" s="160">
        <v>7.875</v>
      </c>
      <c r="F299" s="158"/>
      <c r="G299" s="158"/>
      <c r="H299" s="158"/>
      <c r="I299" s="158"/>
      <c r="J299" s="158"/>
      <c r="K299" s="158"/>
      <c r="L299" s="158"/>
      <c r="M299" s="158"/>
      <c r="N299" s="157"/>
      <c r="O299" s="157"/>
      <c r="P299" s="157"/>
      <c r="Q299" s="157"/>
      <c r="R299" s="158"/>
      <c r="S299" s="158"/>
      <c r="T299" s="158"/>
      <c r="U299" s="158"/>
      <c r="V299" s="158"/>
      <c r="W299" s="158"/>
      <c r="X299" s="158"/>
      <c r="Y299" s="158"/>
      <c r="Z299" s="148"/>
      <c r="AA299" s="148"/>
      <c r="AB299" s="148"/>
      <c r="AC299" s="148"/>
      <c r="AD299" s="148"/>
      <c r="AE299" s="148"/>
      <c r="AF299" s="148"/>
      <c r="AG299" s="148" t="s">
        <v>180</v>
      </c>
      <c r="AH299" s="148">
        <v>0</v>
      </c>
      <c r="AI299" s="148"/>
      <c r="AJ299" s="148"/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148"/>
      <c r="AU299" s="148"/>
      <c r="AV299" s="148"/>
      <c r="AW299" s="148"/>
      <c r="AX299" s="148"/>
      <c r="AY299" s="148"/>
      <c r="AZ299" s="148"/>
      <c r="BA299" s="148"/>
      <c r="BB299" s="148"/>
      <c r="BC299" s="148"/>
      <c r="BD299" s="148"/>
      <c r="BE299" s="148"/>
      <c r="BF299" s="148"/>
      <c r="BG299" s="148"/>
      <c r="BH299" s="148"/>
    </row>
    <row r="300" spans="1:60" x14ac:dyDescent="0.25">
      <c r="A300" s="162" t="s">
        <v>145</v>
      </c>
      <c r="B300" s="163" t="s">
        <v>83</v>
      </c>
      <c r="C300" s="183" t="s">
        <v>84</v>
      </c>
      <c r="D300" s="164"/>
      <c r="E300" s="165"/>
      <c r="F300" s="166"/>
      <c r="G300" s="166">
        <f>SUMIF(AG301:AG330,"&lt;&gt;NOR",G301:G330)</f>
        <v>0</v>
      </c>
      <c r="H300" s="166"/>
      <c r="I300" s="166">
        <f>SUM(I301:I330)</f>
        <v>0</v>
      </c>
      <c r="J300" s="166"/>
      <c r="K300" s="166">
        <f>SUM(K301:K330)</f>
        <v>0</v>
      </c>
      <c r="L300" s="166"/>
      <c r="M300" s="166">
        <f>SUM(M301:M330)</f>
        <v>0</v>
      </c>
      <c r="N300" s="165"/>
      <c r="O300" s="165">
        <f>SUM(O301:O330)</f>
        <v>205.39999999999998</v>
      </c>
      <c r="P300" s="165"/>
      <c r="Q300" s="165">
        <f>SUM(Q301:Q330)</f>
        <v>0</v>
      </c>
      <c r="R300" s="166"/>
      <c r="S300" s="166"/>
      <c r="T300" s="167"/>
      <c r="U300" s="161"/>
      <c r="V300" s="161">
        <f>SUM(V301:V330)</f>
        <v>38.900000000000006</v>
      </c>
      <c r="W300" s="161"/>
      <c r="X300" s="161"/>
      <c r="Y300" s="161"/>
      <c r="AG300" t="s">
        <v>146</v>
      </c>
    </row>
    <row r="301" spans="1:60" outlineLevel="1" x14ac:dyDescent="0.25">
      <c r="A301" s="169">
        <v>95</v>
      </c>
      <c r="B301" s="170" t="s">
        <v>581</v>
      </c>
      <c r="C301" s="185" t="s">
        <v>582</v>
      </c>
      <c r="D301" s="171" t="s">
        <v>195</v>
      </c>
      <c r="E301" s="172">
        <v>144.69999999999999</v>
      </c>
      <c r="F301" s="173"/>
      <c r="G301" s="174">
        <f>ROUND(E301*F301,2)</f>
        <v>0</v>
      </c>
      <c r="H301" s="173"/>
      <c r="I301" s="174">
        <f>ROUND(E301*H301,2)</f>
        <v>0</v>
      </c>
      <c r="J301" s="173"/>
      <c r="K301" s="174">
        <f>ROUND(E301*J301,2)</f>
        <v>0</v>
      </c>
      <c r="L301" s="174">
        <v>21</v>
      </c>
      <c r="M301" s="174">
        <f>G301*(1+L301/100)</f>
        <v>0</v>
      </c>
      <c r="N301" s="172">
        <v>0.32250000000000001</v>
      </c>
      <c r="O301" s="172">
        <f>ROUND(E301*N301,2)</f>
        <v>46.67</v>
      </c>
      <c r="P301" s="172">
        <v>0</v>
      </c>
      <c r="Q301" s="172">
        <f>ROUND(E301*P301,2)</f>
        <v>0</v>
      </c>
      <c r="R301" s="174" t="s">
        <v>217</v>
      </c>
      <c r="S301" s="174" t="s">
        <v>197</v>
      </c>
      <c r="T301" s="175" t="s">
        <v>198</v>
      </c>
      <c r="U301" s="158">
        <v>2.5999999999999999E-2</v>
      </c>
      <c r="V301" s="158">
        <f>ROUND(E301*U301,2)</f>
        <v>3.76</v>
      </c>
      <c r="W301" s="158"/>
      <c r="X301" s="158" t="s">
        <v>199</v>
      </c>
      <c r="Y301" s="158" t="s">
        <v>153</v>
      </c>
      <c r="Z301" s="148"/>
      <c r="AA301" s="148"/>
      <c r="AB301" s="148"/>
      <c r="AC301" s="148"/>
      <c r="AD301" s="148"/>
      <c r="AE301" s="148"/>
      <c r="AF301" s="148"/>
      <c r="AG301" s="148" t="s">
        <v>200</v>
      </c>
      <c r="AH301" s="148"/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</row>
    <row r="302" spans="1:60" outlineLevel="2" x14ac:dyDescent="0.25">
      <c r="A302" s="155"/>
      <c r="B302" s="156"/>
      <c r="C302" s="256" t="s">
        <v>583</v>
      </c>
      <c r="D302" s="257"/>
      <c r="E302" s="257"/>
      <c r="F302" s="257"/>
      <c r="G302" s="257"/>
      <c r="H302" s="158"/>
      <c r="I302" s="158"/>
      <c r="J302" s="158"/>
      <c r="K302" s="158"/>
      <c r="L302" s="158"/>
      <c r="M302" s="158"/>
      <c r="N302" s="157"/>
      <c r="O302" s="157"/>
      <c r="P302" s="157"/>
      <c r="Q302" s="157"/>
      <c r="R302" s="158"/>
      <c r="S302" s="158"/>
      <c r="T302" s="158"/>
      <c r="U302" s="158"/>
      <c r="V302" s="158"/>
      <c r="W302" s="158"/>
      <c r="X302" s="158"/>
      <c r="Y302" s="158"/>
      <c r="Z302" s="148"/>
      <c r="AA302" s="148"/>
      <c r="AB302" s="148"/>
      <c r="AC302" s="148"/>
      <c r="AD302" s="148"/>
      <c r="AE302" s="148"/>
      <c r="AF302" s="148"/>
      <c r="AG302" s="148" t="s">
        <v>202</v>
      </c>
      <c r="AH302" s="148"/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</row>
    <row r="303" spans="1:60" outlineLevel="2" x14ac:dyDescent="0.25">
      <c r="A303" s="155"/>
      <c r="B303" s="156"/>
      <c r="C303" s="186" t="s">
        <v>584</v>
      </c>
      <c r="D303" s="159"/>
      <c r="E303" s="160">
        <v>144.69999999999999</v>
      </c>
      <c r="F303" s="158"/>
      <c r="G303" s="158"/>
      <c r="H303" s="158"/>
      <c r="I303" s="158"/>
      <c r="J303" s="158"/>
      <c r="K303" s="158"/>
      <c r="L303" s="158"/>
      <c r="M303" s="158"/>
      <c r="N303" s="157"/>
      <c r="O303" s="157"/>
      <c r="P303" s="157"/>
      <c r="Q303" s="157"/>
      <c r="R303" s="158"/>
      <c r="S303" s="158"/>
      <c r="T303" s="158"/>
      <c r="U303" s="158"/>
      <c r="V303" s="158"/>
      <c r="W303" s="158"/>
      <c r="X303" s="158"/>
      <c r="Y303" s="158"/>
      <c r="Z303" s="148"/>
      <c r="AA303" s="148"/>
      <c r="AB303" s="148"/>
      <c r="AC303" s="148"/>
      <c r="AD303" s="148"/>
      <c r="AE303" s="148"/>
      <c r="AF303" s="148"/>
      <c r="AG303" s="148" t="s">
        <v>180</v>
      </c>
      <c r="AH303" s="148">
        <v>0</v>
      </c>
      <c r="AI303" s="148"/>
      <c r="AJ303" s="148"/>
      <c r="AK303" s="148"/>
      <c r="AL303" s="148"/>
      <c r="AM303" s="148"/>
      <c r="AN303" s="148"/>
      <c r="AO303" s="148"/>
      <c r="AP303" s="148"/>
      <c r="AQ303" s="148"/>
      <c r="AR303" s="148"/>
      <c r="AS303" s="148"/>
      <c r="AT303" s="148"/>
      <c r="AU303" s="148"/>
      <c r="AV303" s="148"/>
      <c r="AW303" s="148"/>
      <c r="AX303" s="148"/>
      <c r="AY303" s="148"/>
      <c r="AZ303" s="148"/>
      <c r="BA303" s="148"/>
      <c r="BB303" s="148"/>
      <c r="BC303" s="148"/>
      <c r="BD303" s="148"/>
      <c r="BE303" s="148"/>
      <c r="BF303" s="148"/>
      <c r="BG303" s="148"/>
      <c r="BH303" s="148"/>
    </row>
    <row r="304" spans="1:60" ht="20.399999999999999" outlineLevel="1" x14ac:dyDescent="0.25">
      <c r="A304" s="169">
        <v>96</v>
      </c>
      <c r="B304" s="170" t="s">
        <v>585</v>
      </c>
      <c r="C304" s="185" t="s">
        <v>586</v>
      </c>
      <c r="D304" s="171" t="s">
        <v>195</v>
      </c>
      <c r="E304" s="172">
        <v>144.69999999999999</v>
      </c>
      <c r="F304" s="173"/>
      <c r="G304" s="174">
        <f>ROUND(E304*F304,2)</f>
        <v>0</v>
      </c>
      <c r="H304" s="173"/>
      <c r="I304" s="174">
        <f>ROUND(E304*H304,2)</f>
        <v>0</v>
      </c>
      <c r="J304" s="173"/>
      <c r="K304" s="174">
        <f>ROUND(E304*J304,2)</f>
        <v>0</v>
      </c>
      <c r="L304" s="174">
        <v>21</v>
      </c>
      <c r="M304" s="174">
        <f>G304*(1+L304/100)</f>
        <v>0</v>
      </c>
      <c r="N304" s="172">
        <v>0.34499999999999997</v>
      </c>
      <c r="O304" s="172">
        <f>ROUND(E304*N304,2)</f>
        <v>49.92</v>
      </c>
      <c r="P304" s="172">
        <v>0</v>
      </c>
      <c r="Q304" s="172">
        <f>ROUND(E304*P304,2)</f>
        <v>0</v>
      </c>
      <c r="R304" s="174" t="s">
        <v>217</v>
      </c>
      <c r="S304" s="174" t="s">
        <v>197</v>
      </c>
      <c r="T304" s="175" t="s">
        <v>198</v>
      </c>
      <c r="U304" s="158">
        <v>2.5999999999999999E-2</v>
      </c>
      <c r="V304" s="158">
        <f>ROUND(E304*U304,2)</f>
        <v>3.76</v>
      </c>
      <c r="W304" s="158"/>
      <c r="X304" s="158" t="s">
        <v>199</v>
      </c>
      <c r="Y304" s="158" t="s">
        <v>153</v>
      </c>
      <c r="Z304" s="148"/>
      <c r="AA304" s="148"/>
      <c r="AB304" s="148"/>
      <c r="AC304" s="148"/>
      <c r="AD304" s="148"/>
      <c r="AE304" s="148"/>
      <c r="AF304" s="148"/>
      <c r="AG304" s="148" t="s">
        <v>200</v>
      </c>
      <c r="AH304" s="148"/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</row>
    <row r="305" spans="1:60" outlineLevel="2" x14ac:dyDescent="0.25">
      <c r="A305" s="155"/>
      <c r="B305" s="156"/>
      <c r="C305" s="186" t="s">
        <v>587</v>
      </c>
      <c r="D305" s="159"/>
      <c r="E305" s="160">
        <v>42.82</v>
      </c>
      <c r="F305" s="158"/>
      <c r="G305" s="158"/>
      <c r="H305" s="158"/>
      <c r="I305" s="158"/>
      <c r="J305" s="158"/>
      <c r="K305" s="158"/>
      <c r="L305" s="158"/>
      <c r="M305" s="158"/>
      <c r="N305" s="157"/>
      <c r="O305" s="157"/>
      <c r="P305" s="157"/>
      <c r="Q305" s="157"/>
      <c r="R305" s="158"/>
      <c r="S305" s="158"/>
      <c r="T305" s="158"/>
      <c r="U305" s="158"/>
      <c r="V305" s="158"/>
      <c r="W305" s="158"/>
      <c r="X305" s="158"/>
      <c r="Y305" s="158"/>
      <c r="Z305" s="148"/>
      <c r="AA305" s="148"/>
      <c r="AB305" s="148"/>
      <c r="AC305" s="148"/>
      <c r="AD305" s="148"/>
      <c r="AE305" s="148"/>
      <c r="AF305" s="148"/>
      <c r="AG305" s="148" t="s">
        <v>180</v>
      </c>
      <c r="AH305" s="148">
        <v>0</v>
      </c>
      <c r="AI305" s="148"/>
      <c r="AJ305" s="148"/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148"/>
      <c r="AU305" s="148"/>
      <c r="AV305" s="148"/>
      <c r="AW305" s="148"/>
      <c r="AX305" s="148"/>
      <c r="AY305" s="148"/>
      <c r="AZ305" s="148"/>
      <c r="BA305" s="148"/>
      <c r="BB305" s="148"/>
      <c r="BC305" s="148"/>
      <c r="BD305" s="148"/>
      <c r="BE305" s="148"/>
      <c r="BF305" s="148"/>
      <c r="BG305" s="148"/>
      <c r="BH305" s="148"/>
    </row>
    <row r="306" spans="1:60" outlineLevel="3" x14ac:dyDescent="0.25">
      <c r="A306" s="155"/>
      <c r="B306" s="156"/>
      <c r="C306" s="186" t="s">
        <v>588</v>
      </c>
      <c r="D306" s="159"/>
      <c r="E306" s="160">
        <v>101.89</v>
      </c>
      <c r="F306" s="158"/>
      <c r="G306" s="158"/>
      <c r="H306" s="158"/>
      <c r="I306" s="158"/>
      <c r="J306" s="158"/>
      <c r="K306" s="158"/>
      <c r="L306" s="158"/>
      <c r="M306" s="158"/>
      <c r="N306" s="157"/>
      <c r="O306" s="157"/>
      <c r="P306" s="157"/>
      <c r="Q306" s="157"/>
      <c r="R306" s="158"/>
      <c r="S306" s="158"/>
      <c r="T306" s="158"/>
      <c r="U306" s="158"/>
      <c r="V306" s="158"/>
      <c r="W306" s="158"/>
      <c r="X306" s="158"/>
      <c r="Y306" s="158"/>
      <c r="Z306" s="148"/>
      <c r="AA306" s="148"/>
      <c r="AB306" s="148"/>
      <c r="AC306" s="148"/>
      <c r="AD306" s="148"/>
      <c r="AE306" s="148"/>
      <c r="AF306" s="148"/>
      <c r="AG306" s="148" t="s">
        <v>180</v>
      </c>
      <c r="AH306" s="148">
        <v>0</v>
      </c>
      <c r="AI306" s="148"/>
      <c r="AJ306" s="148"/>
      <c r="AK306" s="148"/>
      <c r="AL306" s="148"/>
      <c r="AM306" s="148"/>
      <c r="AN306" s="148"/>
      <c r="AO306" s="148"/>
      <c r="AP306" s="148"/>
      <c r="AQ306" s="148"/>
      <c r="AR306" s="148"/>
      <c r="AS306" s="148"/>
      <c r="AT306" s="148"/>
      <c r="AU306" s="148"/>
      <c r="AV306" s="148"/>
      <c r="AW306" s="148"/>
      <c r="AX306" s="148"/>
      <c r="AY306" s="148"/>
      <c r="AZ306" s="148"/>
      <c r="BA306" s="148"/>
      <c r="BB306" s="148"/>
      <c r="BC306" s="148"/>
      <c r="BD306" s="148"/>
      <c r="BE306" s="148"/>
      <c r="BF306" s="148"/>
      <c r="BG306" s="148"/>
      <c r="BH306" s="148"/>
    </row>
    <row r="307" spans="1:60" ht="20.399999999999999" outlineLevel="1" x14ac:dyDescent="0.25">
      <c r="A307" s="169">
        <v>97</v>
      </c>
      <c r="B307" s="170" t="s">
        <v>589</v>
      </c>
      <c r="C307" s="185" t="s">
        <v>590</v>
      </c>
      <c r="D307" s="171" t="s">
        <v>195</v>
      </c>
      <c r="E307" s="172">
        <v>144.69999999999999</v>
      </c>
      <c r="F307" s="173"/>
      <c r="G307" s="174">
        <f>ROUND(E307*F307,2)</f>
        <v>0</v>
      </c>
      <c r="H307" s="173"/>
      <c r="I307" s="174">
        <f>ROUND(E307*H307,2)</f>
        <v>0</v>
      </c>
      <c r="J307" s="173"/>
      <c r="K307" s="174">
        <f>ROUND(E307*J307,2)</f>
        <v>0</v>
      </c>
      <c r="L307" s="174">
        <v>21</v>
      </c>
      <c r="M307" s="174">
        <f>G307*(1+L307/100)</f>
        <v>0</v>
      </c>
      <c r="N307" s="172">
        <v>0.13188</v>
      </c>
      <c r="O307" s="172">
        <f>ROUND(E307*N307,2)</f>
        <v>19.079999999999998</v>
      </c>
      <c r="P307" s="172">
        <v>0</v>
      </c>
      <c r="Q307" s="172">
        <f>ROUND(E307*P307,2)</f>
        <v>0</v>
      </c>
      <c r="R307" s="174" t="s">
        <v>217</v>
      </c>
      <c r="S307" s="174" t="s">
        <v>197</v>
      </c>
      <c r="T307" s="175" t="s">
        <v>198</v>
      </c>
      <c r="U307" s="158">
        <v>2.1000000000000001E-2</v>
      </c>
      <c r="V307" s="158">
        <f>ROUND(E307*U307,2)</f>
        <v>3.04</v>
      </c>
      <c r="W307" s="158"/>
      <c r="X307" s="158" t="s">
        <v>199</v>
      </c>
      <c r="Y307" s="158" t="s">
        <v>153</v>
      </c>
      <c r="Z307" s="148"/>
      <c r="AA307" s="148"/>
      <c r="AB307" s="148"/>
      <c r="AC307" s="148"/>
      <c r="AD307" s="148"/>
      <c r="AE307" s="148"/>
      <c r="AF307" s="148"/>
      <c r="AG307" s="148" t="s">
        <v>200</v>
      </c>
      <c r="AH307" s="148"/>
      <c r="AI307" s="148"/>
      <c r="AJ307" s="148"/>
      <c r="AK307" s="148"/>
      <c r="AL307" s="148"/>
      <c r="AM307" s="148"/>
      <c r="AN307" s="148"/>
      <c r="AO307" s="148"/>
      <c r="AP307" s="148"/>
      <c r="AQ307" s="148"/>
      <c r="AR307" s="148"/>
      <c r="AS307" s="148"/>
      <c r="AT307" s="148"/>
      <c r="AU307" s="148"/>
      <c r="AV307" s="148"/>
      <c r="AW307" s="148"/>
      <c r="AX307" s="148"/>
      <c r="AY307" s="148"/>
      <c r="AZ307" s="148"/>
      <c r="BA307" s="148"/>
      <c r="BB307" s="148"/>
      <c r="BC307" s="148"/>
      <c r="BD307" s="148"/>
      <c r="BE307" s="148"/>
      <c r="BF307" s="148"/>
      <c r="BG307" s="148"/>
      <c r="BH307" s="148"/>
    </row>
    <row r="308" spans="1:60" outlineLevel="2" x14ac:dyDescent="0.25">
      <c r="A308" s="155"/>
      <c r="B308" s="156"/>
      <c r="C308" s="256" t="s">
        <v>591</v>
      </c>
      <c r="D308" s="257"/>
      <c r="E308" s="257"/>
      <c r="F308" s="257"/>
      <c r="G308" s="257"/>
      <c r="H308" s="158"/>
      <c r="I308" s="158"/>
      <c r="J308" s="158"/>
      <c r="K308" s="158"/>
      <c r="L308" s="158"/>
      <c r="M308" s="158"/>
      <c r="N308" s="157"/>
      <c r="O308" s="157"/>
      <c r="P308" s="157"/>
      <c r="Q308" s="157"/>
      <c r="R308" s="158"/>
      <c r="S308" s="158"/>
      <c r="T308" s="158"/>
      <c r="U308" s="158"/>
      <c r="V308" s="158"/>
      <c r="W308" s="158"/>
      <c r="X308" s="158"/>
      <c r="Y308" s="158"/>
      <c r="Z308" s="148"/>
      <c r="AA308" s="148"/>
      <c r="AB308" s="148"/>
      <c r="AC308" s="148"/>
      <c r="AD308" s="148"/>
      <c r="AE308" s="148"/>
      <c r="AF308" s="148"/>
      <c r="AG308" s="148" t="s">
        <v>202</v>
      </c>
      <c r="AH308" s="148"/>
      <c r="AI308" s="148"/>
      <c r="AJ308" s="148"/>
      <c r="AK308" s="148"/>
      <c r="AL308" s="148"/>
      <c r="AM308" s="148"/>
      <c r="AN308" s="148"/>
      <c r="AO308" s="148"/>
      <c r="AP308" s="148"/>
      <c r="AQ308" s="148"/>
      <c r="AR308" s="148"/>
      <c r="AS308" s="148"/>
      <c r="AT308" s="148"/>
      <c r="AU308" s="148"/>
      <c r="AV308" s="148"/>
      <c r="AW308" s="148"/>
      <c r="AX308" s="148"/>
      <c r="AY308" s="148"/>
      <c r="AZ308" s="148"/>
      <c r="BA308" s="148"/>
      <c r="BB308" s="148"/>
      <c r="BC308" s="148"/>
      <c r="BD308" s="148"/>
      <c r="BE308" s="148"/>
      <c r="BF308" s="148"/>
      <c r="BG308" s="148"/>
      <c r="BH308" s="148"/>
    </row>
    <row r="309" spans="1:60" outlineLevel="2" x14ac:dyDescent="0.25">
      <c r="A309" s="155"/>
      <c r="B309" s="156"/>
      <c r="C309" s="186" t="s">
        <v>584</v>
      </c>
      <c r="D309" s="159"/>
      <c r="E309" s="160">
        <v>144.69999999999999</v>
      </c>
      <c r="F309" s="158"/>
      <c r="G309" s="158"/>
      <c r="H309" s="158"/>
      <c r="I309" s="158"/>
      <c r="J309" s="158"/>
      <c r="K309" s="158"/>
      <c r="L309" s="158"/>
      <c r="M309" s="158"/>
      <c r="N309" s="157"/>
      <c r="O309" s="157"/>
      <c r="P309" s="157"/>
      <c r="Q309" s="157"/>
      <c r="R309" s="158"/>
      <c r="S309" s="158"/>
      <c r="T309" s="158"/>
      <c r="U309" s="158"/>
      <c r="V309" s="158"/>
      <c r="W309" s="158"/>
      <c r="X309" s="158"/>
      <c r="Y309" s="158"/>
      <c r="Z309" s="148"/>
      <c r="AA309" s="148"/>
      <c r="AB309" s="148"/>
      <c r="AC309" s="148"/>
      <c r="AD309" s="148"/>
      <c r="AE309" s="148"/>
      <c r="AF309" s="148"/>
      <c r="AG309" s="148" t="s">
        <v>180</v>
      </c>
      <c r="AH309" s="148">
        <v>0</v>
      </c>
      <c r="AI309" s="148"/>
      <c r="AJ309" s="148"/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148"/>
      <c r="AU309" s="148"/>
      <c r="AV309" s="148"/>
      <c r="AW309" s="148"/>
      <c r="AX309" s="148"/>
      <c r="AY309" s="148"/>
      <c r="AZ309" s="148"/>
      <c r="BA309" s="148"/>
      <c r="BB309" s="148"/>
      <c r="BC309" s="148"/>
      <c r="BD309" s="148"/>
      <c r="BE309" s="148"/>
      <c r="BF309" s="148"/>
      <c r="BG309" s="148"/>
      <c r="BH309" s="148"/>
    </row>
    <row r="310" spans="1:60" outlineLevel="1" x14ac:dyDescent="0.25">
      <c r="A310" s="169">
        <v>98</v>
      </c>
      <c r="B310" s="170" t="s">
        <v>592</v>
      </c>
      <c r="C310" s="185" t="s">
        <v>593</v>
      </c>
      <c r="D310" s="171" t="s">
        <v>195</v>
      </c>
      <c r="E310" s="172">
        <v>144.69999999999999</v>
      </c>
      <c r="F310" s="173"/>
      <c r="G310" s="174">
        <f>ROUND(E310*F310,2)</f>
        <v>0</v>
      </c>
      <c r="H310" s="173"/>
      <c r="I310" s="174">
        <f>ROUND(E310*H310,2)</f>
        <v>0</v>
      </c>
      <c r="J310" s="173"/>
      <c r="K310" s="174">
        <f>ROUND(E310*J310,2)</f>
        <v>0</v>
      </c>
      <c r="L310" s="174">
        <v>21</v>
      </c>
      <c r="M310" s="174">
        <f>G310*(1+L310/100)</f>
        <v>0</v>
      </c>
      <c r="N310" s="172">
        <v>1.01E-3</v>
      </c>
      <c r="O310" s="172">
        <f>ROUND(E310*N310,2)</f>
        <v>0.15</v>
      </c>
      <c r="P310" s="172">
        <v>0</v>
      </c>
      <c r="Q310" s="172">
        <f>ROUND(E310*P310,2)</f>
        <v>0</v>
      </c>
      <c r="R310" s="174" t="s">
        <v>217</v>
      </c>
      <c r="S310" s="174" t="s">
        <v>197</v>
      </c>
      <c r="T310" s="175" t="s">
        <v>198</v>
      </c>
      <c r="U310" s="158">
        <v>4.0000000000000001E-3</v>
      </c>
      <c r="V310" s="158">
        <f>ROUND(E310*U310,2)</f>
        <v>0.57999999999999996</v>
      </c>
      <c r="W310" s="158"/>
      <c r="X310" s="158" t="s">
        <v>199</v>
      </c>
      <c r="Y310" s="158" t="s">
        <v>153</v>
      </c>
      <c r="Z310" s="148"/>
      <c r="AA310" s="148"/>
      <c r="AB310" s="148"/>
      <c r="AC310" s="148"/>
      <c r="AD310" s="148"/>
      <c r="AE310" s="148"/>
      <c r="AF310" s="148"/>
      <c r="AG310" s="148" t="s">
        <v>200</v>
      </c>
      <c r="AH310" s="148"/>
      <c r="AI310" s="148"/>
      <c r="AJ310" s="148"/>
      <c r="AK310" s="148"/>
      <c r="AL310" s="148"/>
      <c r="AM310" s="148"/>
      <c r="AN310" s="148"/>
      <c r="AO310" s="148"/>
      <c r="AP310" s="148"/>
      <c r="AQ310" s="148"/>
      <c r="AR310" s="148"/>
      <c r="AS310" s="148"/>
      <c r="AT310" s="148"/>
      <c r="AU310" s="148"/>
      <c r="AV310" s="148"/>
      <c r="AW310" s="148"/>
      <c r="AX310" s="148"/>
      <c r="AY310" s="148"/>
      <c r="AZ310" s="148"/>
      <c r="BA310" s="148"/>
      <c r="BB310" s="148"/>
      <c r="BC310" s="148"/>
      <c r="BD310" s="148"/>
      <c r="BE310" s="148"/>
      <c r="BF310" s="148"/>
      <c r="BG310" s="148"/>
      <c r="BH310" s="148"/>
    </row>
    <row r="311" spans="1:60" outlineLevel="2" x14ac:dyDescent="0.25">
      <c r="A311" s="155"/>
      <c r="B311" s="156"/>
      <c r="C311" s="186" t="s">
        <v>584</v>
      </c>
      <c r="D311" s="159"/>
      <c r="E311" s="160">
        <v>144.69999999999999</v>
      </c>
      <c r="F311" s="158"/>
      <c r="G311" s="158"/>
      <c r="H311" s="158"/>
      <c r="I311" s="158"/>
      <c r="J311" s="158"/>
      <c r="K311" s="158"/>
      <c r="L311" s="158"/>
      <c r="M311" s="158"/>
      <c r="N311" s="157"/>
      <c r="O311" s="157"/>
      <c r="P311" s="157"/>
      <c r="Q311" s="157"/>
      <c r="R311" s="158"/>
      <c r="S311" s="158"/>
      <c r="T311" s="158"/>
      <c r="U311" s="158"/>
      <c r="V311" s="158"/>
      <c r="W311" s="158"/>
      <c r="X311" s="158"/>
      <c r="Y311" s="158"/>
      <c r="Z311" s="148"/>
      <c r="AA311" s="148"/>
      <c r="AB311" s="148"/>
      <c r="AC311" s="148"/>
      <c r="AD311" s="148"/>
      <c r="AE311" s="148"/>
      <c r="AF311" s="148"/>
      <c r="AG311" s="148" t="s">
        <v>180</v>
      </c>
      <c r="AH311" s="148">
        <v>0</v>
      </c>
      <c r="AI311" s="148"/>
      <c r="AJ311" s="148"/>
      <c r="AK311" s="148"/>
      <c r="AL311" s="148"/>
      <c r="AM311" s="148"/>
      <c r="AN311" s="148"/>
      <c r="AO311" s="148"/>
      <c r="AP311" s="148"/>
      <c r="AQ311" s="148"/>
      <c r="AR311" s="148"/>
      <c r="AS311" s="148"/>
      <c r="AT311" s="148"/>
      <c r="AU311" s="148"/>
      <c r="AV311" s="148"/>
      <c r="AW311" s="148"/>
      <c r="AX311" s="148"/>
      <c r="AY311" s="148"/>
      <c r="AZ311" s="148"/>
      <c r="BA311" s="148"/>
      <c r="BB311" s="148"/>
      <c r="BC311" s="148"/>
      <c r="BD311" s="148"/>
      <c r="BE311" s="148"/>
      <c r="BF311" s="148"/>
      <c r="BG311" s="148"/>
      <c r="BH311" s="148"/>
    </row>
    <row r="312" spans="1:60" outlineLevel="1" x14ac:dyDescent="0.25">
      <c r="A312" s="169">
        <v>99</v>
      </c>
      <c r="B312" s="170" t="s">
        <v>594</v>
      </c>
      <c r="C312" s="185" t="s">
        <v>595</v>
      </c>
      <c r="D312" s="171" t="s">
        <v>195</v>
      </c>
      <c r="E312" s="172">
        <v>430.5</v>
      </c>
      <c r="F312" s="173"/>
      <c r="G312" s="174">
        <f>ROUND(E312*F312,2)</f>
        <v>0</v>
      </c>
      <c r="H312" s="173"/>
      <c r="I312" s="174">
        <f>ROUND(E312*H312,2)</f>
        <v>0</v>
      </c>
      <c r="J312" s="173"/>
      <c r="K312" s="174">
        <f>ROUND(E312*J312,2)</f>
        <v>0</v>
      </c>
      <c r="L312" s="174">
        <v>21</v>
      </c>
      <c r="M312" s="174">
        <f>G312*(1+L312/100)</f>
        <v>0</v>
      </c>
      <c r="N312" s="172">
        <v>5.0000000000000001E-4</v>
      </c>
      <c r="O312" s="172">
        <f>ROUND(E312*N312,2)</f>
        <v>0.22</v>
      </c>
      <c r="P312" s="172">
        <v>0</v>
      </c>
      <c r="Q312" s="172">
        <f>ROUND(E312*P312,2)</f>
        <v>0</v>
      </c>
      <c r="R312" s="174" t="s">
        <v>217</v>
      </c>
      <c r="S312" s="174" t="s">
        <v>197</v>
      </c>
      <c r="T312" s="175" t="s">
        <v>198</v>
      </c>
      <c r="U312" s="158">
        <v>2E-3</v>
      </c>
      <c r="V312" s="158">
        <f>ROUND(E312*U312,2)</f>
        <v>0.86</v>
      </c>
      <c r="W312" s="158"/>
      <c r="X312" s="158" t="s">
        <v>199</v>
      </c>
      <c r="Y312" s="158" t="s">
        <v>153</v>
      </c>
      <c r="Z312" s="148"/>
      <c r="AA312" s="148"/>
      <c r="AB312" s="148"/>
      <c r="AC312" s="148"/>
      <c r="AD312" s="148"/>
      <c r="AE312" s="148"/>
      <c r="AF312" s="148"/>
      <c r="AG312" s="148" t="s">
        <v>200</v>
      </c>
      <c r="AH312" s="148"/>
      <c r="AI312" s="148"/>
      <c r="AJ312" s="148"/>
      <c r="AK312" s="148"/>
      <c r="AL312" s="148"/>
      <c r="AM312" s="148"/>
      <c r="AN312" s="148"/>
      <c r="AO312" s="148"/>
      <c r="AP312" s="148"/>
      <c r="AQ312" s="148"/>
      <c r="AR312" s="148"/>
      <c r="AS312" s="148"/>
      <c r="AT312" s="148"/>
      <c r="AU312" s="148"/>
      <c r="AV312" s="148"/>
      <c r="AW312" s="148"/>
      <c r="AX312" s="148"/>
      <c r="AY312" s="148"/>
      <c r="AZ312" s="148"/>
      <c r="BA312" s="148"/>
      <c r="BB312" s="148"/>
      <c r="BC312" s="148"/>
      <c r="BD312" s="148"/>
      <c r="BE312" s="148"/>
      <c r="BF312" s="148"/>
      <c r="BG312" s="148"/>
      <c r="BH312" s="148"/>
    </row>
    <row r="313" spans="1:60" outlineLevel="2" x14ac:dyDescent="0.25">
      <c r="A313" s="155"/>
      <c r="B313" s="156"/>
      <c r="C313" s="256" t="s">
        <v>596</v>
      </c>
      <c r="D313" s="257"/>
      <c r="E313" s="257"/>
      <c r="F313" s="257"/>
      <c r="G313" s="257"/>
      <c r="H313" s="158"/>
      <c r="I313" s="158"/>
      <c r="J313" s="158"/>
      <c r="K313" s="158"/>
      <c r="L313" s="158"/>
      <c r="M313" s="158"/>
      <c r="N313" s="157"/>
      <c r="O313" s="157"/>
      <c r="P313" s="157"/>
      <c r="Q313" s="157"/>
      <c r="R313" s="158"/>
      <c r="S313" s="158"/>
      <c r="T313" s="158"/>
      <c r="U313" s="158"/>
      <c r="V313" s="158"/>
      <c r="W313" s="158"/>
      <c r="X313" s="158"/>
      <c r="Y313" s="158"/>
      <c r="Z313" s="148"/>
      <c r="AA313" s="148"/>
      <c r="AB313" s="148"/>
      <c r="AC313" s="148"/>
      <c r="AD313" s="148"/>
      <c r="AE313" s="148"/>
      <c r="AF313" s="148"/>
      <c r="AG313" s="148" t="s">
        <v>202</v>
      </c>
      <c r="AH313" s="148"/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48"/>
      <c r="BB313" s="148"/>
      <c r="BC313" s="148"/>
      <c r="BD313" s="148"/>
      <c r="BE313" s="148"/>
      <c r="BF313" s="148"/>
      <c r="BG313" s="148"/>
      <c r="BH313" s="148"/>
    </row>
    <row r="314" spans="1:60" outlineLevel="2" x14ac:dyDescent="0.25">
      <c r="A314" s="155"/>
      <c r="B314" s="156"/>
      <c r="C314" s="186" t="s">
        <v>597</v>
      </c>
      <c r="D314" s="159"/>
      <c r="E314" s="160">
        <v>430.5</v>
      </c>
      <c r="F314" s="158"/>
      <c r="G314" s="158"/>
      <c r="H314" s="158"/>
      <c r="I314" s="158"/>
      <c r="J314" s="158"/>
      <c r="K314" s="158"/>
      <c r="L314" s="158"/>
      <c r="M314" s="158"/>
      <c r="N314" s="157"/>
      <c r="O314" s="157"/>
      <c r="P314" s="157"/>
      <c r="Q314" s="157"/>
      <c r="R314" s="158"/>
      <c r="S314" s="158"/>
      <c r="T314" s="158"/>
      <c r="U314" s="158"/>
      <c r="V314" s="158"/>
      <c r="W314" s="158"/>
      <c r="X314" s="158"/>
      <c r="Y314" s="158"/>
      <c r="Z314" s="148"/>
      <c r="AA314" s="148"/>
      <c r="AB314" s="148"/>
      <c r="AC314" s="148"/>
      <c r="AD314" s="148"/>
      <c r="AE314" s="148"/>
      <c r="AF314" s="148"/>
      <c r="AG314" s="148" t="s">
        <v>180</v>
      </c>
      <c r="AH314" s="148">
        <v>0</v>
      </c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</row>
    <row r="315" spans="1:60" ht="20.399999999999999" outlineLevel="1" x14ac:dyDescent="0.25">
      <c r="A315" s="169">
        <v>100</v>
      </c>
      <c r="B315" s="170" t="s">
        <v>598</v>
      </c>
      <c r="C315" s="185" t="s">
        <v>599</v>
      </c>
      <c r="D315" s="171" t="s">
        <v>195</v>
      </c>
      <c r="E315" s="172">
        <v>285.8</v>
      </c>
      <c r="F315" s="173"/>
      <c r="G315" s="174">
        <f>ROUND(E315*F315,2)</f>
        <v>0</v>
      </c>
      <c r="H315" s="173"/>
      <c r="I315" s="174">
        <f>ROUND(E315*H315,2)</f>
        <v>0</v>
      </c>
      <c r="J315" s="173"/>
      <c r="K315" s="174">
        <f>ROUND(E315*J315,2)</f>
        <v>0</v>
      </c>
      <c r="L315" s="174">
        <v>21</v>
      </c>
      <c r="M315" s="174">
        <f>G315*(1+L315/100)</f>
        <v>0</v>
      </c>
      <c r="N315" s="172">
        <v>0.10373</v>
      </c>
      <c r="O315" s="172">
        <f>ROUND(E315*N315,2)</f>
        <v>29.65</v>
      </c>
      <c r="P315" s="172">
        <v>0</v>
      </c>
      <c r="Q315" s="172">
        <f>ROUND(E315*P315,2)</f>
        <v>0</v>
      </c>
      <c r="R315" s="174" t="s">
        <v>217</v>
      </c>
      <c r="S315" s="174" t="s">
        <v>197</v>
      </c>
      <c r="T315" s="175" t="s">
        <v>198</v>
      </c>
      <c r="U315" s="158">
        <v>1.4999999999999999E-2</v>
      </c>
      <c r="V315" s="158">
        <f>ROUND(E315*U315,2)</f>
        <v>4.29</v>
      </c>
      <c r="W315" s="158"/>
      <c r="X315" s="158" t="s">
        <v>199</v>
      </c>
      <c r="Y315" s="158" t="s">
        <v>153</v>
      </c>
      <c r="Z315" s="148"/>
      <c r="AA315" s="148"/>
      <c r="AB315" s="148"/>
      <c r="AC315" s="148"/>
      <c r="AD315" s="148"/>
      <c r="AE315" s="148"/>
      <c r="AF315" s="148"/>
      <c r="AG315" s="148" t="s">
        <v>200</v>
      </c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</row>
    <row r="316" spans="1:60" outlineLevel="2" x14ac:dyDescent="0.25">
      <c r="A316" s="155"/>
      <c r="B316" s="156"/>
      <c r="C316" s="186" t="s">
        <v>600</v>
      </c>
      <c r="D316" s="159"/>
      <c r="E316" s="160">
        <v>220.2</v>
      </c>
      <c r="F316" s="158"/>
      <c r="G316" s="158"/>
      <c r="H316" s="158"/>
      <c r="I316" s="158"/>
      <c r="J316" s="158"/>
      <c r="K316" s="158"/>
      <c r="L316" s="158"/>
      <c r="M316" s="158"/>
      <c r="N316" s="157"/>
      <c r="O316" s="157"/>
      <c r="P316" s="157"/>
      <c r="Q316" s="157"/>
      <c r="R316" s="158"/>
      <c r="S316" s="158"/>
      <c r="T316" s="158"/>
      <c r="U316" s="158"/>
      <c r="V316" s="158"/>
      <c r="W316" s="158"/>
      <c r="X316" s="158"/>
      <c r="Y316" s="158"/>
      <c r="Z316" s="148"/>
      <c r="AA316" s="148"/>
      <c r="AB316" s="148"/>
      <c r="AC316" s="148"/>
      <c r="AD316" s="148"/>
      <c r="AE316" s="148"/>
      <c r="AF316" s="148"/>
      <c r="AG316" s="148" t="s">
        <v>180</v>
      </c>
      <c r="AH316" s="148">
        <v>0</v>
      </c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</row>
    <row r="317" spans="1:60" outlineLevel="3" x14ac:dyDescent="0.25">
      <c r="A317" s="155"/>
      <c r="B317" s="156"/>
      <c r="C317" s="186" t="s">
        <v>601</v>
      </c>
      <c r="D317" s="159"/>
      <c r="E317" s="160">
        <v>39.1</v>
      </c>
      <c r="F317" s="158"/>
      <c r="G317" s="158"/>
      <c r="H317" s="158"/>
      <c r="I317" s="158"/>
      <c r="J317" s="158"/>
      <c r="K317" s="158"/>
      <c r="L317" s="158"/>
      <c r="M317" s="158"/>
      <c r="N317" s="157"/>
      <c r="O317" s="157"/>
      <c r="P317" s="157"/>
      <c r="Q317" s="157"/>
      <c r="R317" s="158"/>
      <c r="S317" s="158"/>
      <c r="T317" s="158"/>
      <c r="U317" s="158"/>
      <c r="V317" s="158"/>
      <c r="W317" s="158"/>
      <c r="X317" s="158"/>
      <c r="Y317" s="158"/>
      <c r="Z317" s="148"/>
      <c r="AA317" s="148"/>
      <c r="AB317" s="148"/>
      <c r="AC317" s="148"/>
      <c r="AD317" s="148"/>
      <c r="AE317" s="148"/>
      <c r="AF317" s="148"/>
      <c r="AG317" s="148" t="s">
        <v>180</v>
      </c>
      <c r="AH317" s="148">
        <v>0</v>
      </c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</row>
    <row r="318" spans="1:60" outlineLevel="3" x14ac:dyDescent="0.25">
      <c r="A318" s="155"/>
      <c r="B318" s="156"/>
      <c r="C318" s="186" t="s">
        <v>602</v>
      </c>
      <c r="D318" s="159"/>
      <c r="E318" s="160">
        <v>26.5</v>
      </c>
      <c r="F318" s="158"/>
      <c r="G318" s="158"/>
      <c r="H318" s="158"/>
      <c r="I318" s="158"/>
      <c r="J318" s="158"/>
      <c r="K318" s="158"/>
      <c r="L318" s="158"/>
      <c r="M318" s="158"/>
      <c r="N318" s="157"/>
      <c r="O318" s="157"/>
      <c r="P318" s="157"/>
      <c r="Q318" s="157"/>
      <c r="R318" s="158"/>
      <c r="S318" s="158"/>
      <c r="T318" s="158"/>
      <c r="U318" s="158"/>
      <c r="V318" s="158"/>
      <c r="W318" s="158"/>
      <c r="X318" s="158"/>
      <c r="Y318" s="158"/>
      <c r="Z318" s="148"/>
      <c r="AA318" s="148"/>
      <c r="AB318" s="148"/>
      <c r="AC318" s="148"/>
      <c r="AD318" s="148"/>
      <c r="AE318" s="148"/>
      <c r="AF318" s="148"/>
      <c r="AG318" s="148" t="s">
        <v>180</v>
      </c>
      <c r="AH318" s="148">
        <v>0</v>
      </c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</row>
    <row r="319" spans="1:60" ht="20.399999999999999" outlineLevel="1" x14ac:dyDescent="0.25">
      <c r="A319" s="169">
        <v>101</v>
      </c>
      <c r="B319" s="170" t="s">
        <v>603</v>
      </c>
      <c r="C319" s="185" t="s">
        <v>604</v>
      </c>
      <c r="D319" s="171" t="s">
        <v>195</v>
      </c>
      <c r="E319" s="172">
        <v>75.5</v>
      </c>
      <c r="F319" s="173"/>
      <c r="G319" s="174">
        <f>ROUND(E319*F319,2)</f>
        <v>0</v>
      </c>
      <c r="H319" s="173"/>
      <c r="I319" s="174">
        <f>ROUND(E319*H319,2)</f>
        <v>0</v>
      </c>
      <c r="J319" s="173"/>
      <c r="K319" s="174">
        <f>ROUND(E319*J319,2)</f>
        <v>0</v>
      </c>
      <c r="L319" s="174">
        <v>21</v>
      </c>
      <c r="M319" s="174">
        <f>G319*(1+L319/100)</f>
        <v>0</v>
      </c>
      <c r="N319" s="172">
        <v>0.12966</v>
      </c>
      <c r="O319" s="172">
        <f>ROUND(E319*N319,2)</f>
        <v>9.7899999999999991</v>
      </c>
      <c r="P319" s="172">
        <v>0</v>
      </c>
      <c r="Q319" s="172">
        <f>ROUND(E319*P319,2)</f>
        <v>0</v>
      </c>
      <c r="R319" s="174" t="s">
        <v>217</v>
      </c>
      <c r="S319" s="174" t="s">
        <v>197</v>
      </c>
      <c r="T319" s="175" t="s">
        <v>198</v>
      </c>
      <c r="U319" s="158">
        <v>0.02</v>
      </c>
      <c r="V319" s="158">
        <f>ROUND(E319*U319,2)</f>
        <v>1.51</v>
      </c>
      <c r="W319" s="158"/>
      <c r="X319" s="158" t="s">
        <v>199</v>
      </c>
      <c r="Y319" s="158" t="s">
        <v>153</v>
      </c>
      <c r="Z319" s="148"/>
      <c r="AA319" s="148"/>
      <c r="AB319" s="148"/>
      <c r="AC319" s="148"/>
      <c r="AD319" s="148"/>
      <c r="AE319" s="148"/>
      <c r="AF319" s="148"/>
      <c r="AG319" s="148" t="s">
        <v>200</v>
      </c>
      <c r="AH319" s="148"/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</row>
    <row r="320" spans="1:60" outlineLevel="2" x14ac:dyDescent="0.25">
      <c r="A320" s="155"/>
      <c r="B320" s="156"/>
      <c r="C320" s="186" t="s">
        <v>605</v>
      </c>
      <c r="D320" s="159"/>
      <c r="E320" s="160">
        <v>75.5</v>
      </c>
      <c r="F320" s="158"/>
      <c r="G320" s="158"/>
      <c r="H320" s="158"/>
      <c r="I320" s="158"/>
      <c r="J320" s="158"/>
      <c r="K320" s="158"/>
      <c r="L320" s="158"/>
      <c r="M320" s="158"/>
      <c r="N320" s="157"/>
      <c r="O320" s="157"/>
      <c r="P320" s="157"/>
      <c r="Q320" s="157"/>
      <c r="R320" s="158"/>
      <c r="S320" s="158"/>
      <c r="T320" s="158"/>
      <c r="U320" s="158"/>
      <c r="V320" s="158"/>
      <c r="W320" s="158"/>
      <c r="X320" s="158"/>
      <c r="Y320" s="158"/>
      <c r="Z320" s="148"/>
      <c r="AA320" s="148"/>
      <c r="AB320" s="148"/>
      <c r="AC320" s="148"/>
      <c r="AD320" s="148"/>
      <c r="AE320" s="148"/>
      <c r="AF320" s="148"/>
      <c r="AG320" s="148" t="s">
        <v>180</v>
      </c>
      <c r="AH320" s="148">
        <v>0</v>
      </c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</row>
    <row r="321" spans="1:60" ht="20.399999999999999" outlineLevel="1" x14ac:dyDescent="0.25">
      <c r="A321" s="169">
        <v>102</v>
      </c>
      <c r="B321" s="170" t="s">
        <v>606</v>
      </c>
      <c r="C321" s="185" t="s">
        <v>607</v>
      </c>
      <c r="D321" s="171" t="s">
        <v>195</v>
      </c>
      <c r="E321" s="172">
        <v>144.69999999999999</v>
      </c>
      <c r="F321" s="173"/>
      <c r="G321" s="174">
        <f>ROUND(E321*F321,2)</f>
        <v>0</v>
      </c>
      <c r="H321" s="173"/>
      <c r="I321" s="174">
        <f>ROUND(E321*H321,2)</f>
        <v>0</v>
      </c>
      <c r="J321" s="173"/>
      <c r="K321" s="174">
        <f>ROUND(E321*J321,2)</f>
        <v>0</v>
      </c>
      <c r="L321" s="174">
        <v>21</v>
      </c>
      <c r="M321" s="174">
        <f>G321*(1+L321/100)</f>
        <v>0</v>
      </c>
      <c r="N321" s="172">
        <v>0.15559000000000001</v>
      </c>
      <c r="O321" s="172">
        <f>ROUND(E321*N321,2)</f>
        <v>22.51</v>
      </c>
      <c r="P321" s="172">
        <v>0</v>
      </c>
      <c r="Q321" s="172">
        <f>ROUND(E321*P321,2)</f>
        <v>0</v>
      </c>
      <c r="R321" s="174" t="s">
        <v>217</v>
      </c>
      <c r="S321" s="174" t="s">
        <v>197</v>
      </c>
      <c r="T321" s="175" t="s">
        <v>198</v>
      </c>
      <c r="U321" s="158">
        <v>2.1999999999999999E-2</v>
      </c>
      <c r="V321" s="158">
        <f>ROUND(E321*U321,2)</f>
        <v>3.18</v>
      </c>
      <c r="W321" s="158"/>
      <c r="X321" s="158" t="s">
        <v>199</v>
      </c>
      <c r="Y321" s="158" t="s">
        <v>153</v>
      </c>
      <c r="Z321" s="148"/>
      <c r="AA321" s="148"/>
      <c r="AB321" s="148"/>
      <c r="AC321" s="148"/>
      <c r="AD321" s="148"/>
      <c r="AE321" s="148"/>
      <c r="AF321" s="148"/>
      <c r="AG321" s="148" t="s">
        <v>200</v>
      </c>
      <c r="AH321" s="148"/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</row>
    <row r="322" spans="1:60" outlineLevel="2" x14ac:dyDescent="0.25">
      <c r="A322" s="155"/>
      <c r="B322" s="156"/>
      <c r="C322" s="186" t="s">
        <v>584</v>
      </c>
      <c r="D322" s="159"/>
      <c r="E322" s="160">
        <v>144.69999999999999</v>
      </c>
      <c r="F322" s="158"/>
      <c r="G322" s="158"/>
      <c r="H322" s="158"/>
      <c r="I322" s="158"/>
      <c r="J322" s="158"/>
      <c r="K322" s="158"/>
      <c r="L322" s="158"/>
      <c r="M322" s="158"/>
      <c r="N322" s="157"/>
      <c r="O322" s="157"/>
      <c r="P322" s="157"/>
      <c r="Q322" s="157"/>
      <c r="R322" s="158"/>
      <c r="S322" s="158"/>
      <c r="T322" s="158"/>
      <c r="U322" s="158"/>
      <c r="V322" s="158"/>
      <c r="W322" s="158"/>
      <c r="X322" s="158"/>
      <c r="Y322" s="158"/>
      <c r="Z322" s="148"/>
      <c r="AA322" s="148"/>
      <c r="AB322" s="148"/>
      <c r="AC322" s="148"/>
      <c r="AD322" s="148"/>
      <c r="AE322" s="148"/>
      <c r="AF322" s="148"/>
      <c r="AG322" s="148" t="s">
        <v>180</v>
      </c>
      <c r="AH322" s="148">
        <v>0</v>
      </c>
      <c r="AI322" s="148"/>
      <c r="AJ322" s="148"/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148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48"/>
    </row>
    <row r="323" spans="1:60" outlineLevel="1" x14ac:dyDescent="0.25">
      <c r="A323" s="169">
        <v>103</v>
      </c>
      <c r="B323" s="170" t="s">
        <v>608</v>
      </c>
      <c r="C323" s="185" t="s">
        <v>609</v>
      </c>
      <c r="D323" s="171" t="s">
        <v>195</v>
      </c>
      <c r="E323" s="172">
        <v>60</v>
      </c>
      <c r="F323" s="173"/>
      <c r="G323" s="174">
        <f>ROUND(E323*F323,2)</f>
        <v>0</v>
      </c>
      <c r="H323" s="173"/>
      <c r="I323" s="174">
        <f>ROUND(E323*H323,2)</f>
        <v>0</v>
      </c>
      <c r="J323" s="173"/>
      <c r="K323" s="174">
        <f>ROUND(E323*J323,2)</f>
        <v>0</v>
      </c>
      <c r="L323" s="174">
        <v>21</v>
      </c>
      <c r="M323" s="174">
        <f>G323*(1+L323/100)</f>
        <v>0</v>
      </c>
      <c r="N323" s="172">
        <v>8.3500000000000005E-2</v>
      </c>
      <c r="O323" s="172">
        <f>ROUND(E323*N323,2)</f>
        <v>5.01</v>
      </c>
      <c r="P323" s="172">
        <v>0</v>
      </c>
      <c r="Q323" s="172">
        <f>ROUND(E323*P323,2)</f>
        <v>0</v>
      </c>
      <c r="R323" s="174" t="s">
        <v>217</v>
      </c>
      <c r="S323" s="174" t="s">
        <v>197</v>
      </c>
      <c r="T323" s="175" t="s">
        <v>198</v>
      </c>
      <c r="U323" s="158">
        <v>0.25</v>
      </c>
      <c r="V323" s="158">
        <f>ROUND(E323*U323,2)</f>
        <v>15</v>
      </c>
      <c r="W323" s="158"/>
      <c r="X323" s="158" t="s">
        <v>199</v>
      </c>
      <c r="Y323" s="158" t="s">
        <v>153</v>
      </c>
      <c r="Z323" s="148"/>
      <c r="AA323" s="148"/>
      <c r="AB323" s="148"/>
      <c r="AC323" s="148"/>
      <c r="AD323" s="148"/>
      <c r="AE323" s="148"/>
      <c r="AF323" s="148"/>
      <c r="AG323" s="148" t="s">
        <v>200</v>
      </c>
      <c r="AH323" s="148"/>
      <c r="AI323" s="148"/>
      <c r="AJ323" s="148"/>
      <c r="AK323" s="148"/>
      <c r="AL323" s="148"/>
      <c r="AM323" s="148"/>
      <c r="AN323" s="148"/>
      <c r="AO323" s="148"/>
      <c r="AP323" s="148"/>
      <c r="AQ323" s="148"/>
      <c r="AR323" s="148"/>
      <c r="AS323" s="148"/>
      <c r="AT323" s="148"/>
      <c r="AU323" s="148"/>
      <c r="AV323" s="148"/>
      <c r="AW323" s="148"/>
      <c r="AX323" s="148"/>
      <c r="AY323" s="148"/>
      <c r="AZ323" s="148"/>
      <c r="BA323" s="148"/>
      <c r="BB323" s="148"/>
      <c r="BC323" s="148"/>
      <c r="BD323" s="148"/>
      <c r="BE323" s="148"/>
      <c r="BF323" s="148"/>
      <c r="BG323" s="148"/>
      <c r="BH323" s="148"/>
    </row>
    <row r="324" spans="1:60" outlineLevel="2" x14ac:dyDescent="0.25">
      <c r="A324" s="155"/>
      <c r="B324" s="156"/>
      <c r="C324" s="256" t="s">
        <v>610</v>
      </c>
      <c r="D324" s="257"/>
      <c r="E324" s="257"/>
      <c r="F324" s="257"/>
      <c r="G324" s="257"/>
      <c r="H324" s="158"/>
      <c r="I324" s="158"/>
      <c r="J324" s="158"/>
      <c r="K324" s="158"/>
      <c r="L324" s="158"/>
      <c r="M324" s="158"/>
      <c r="N324" s="157"/>
      <c r="O324" s="157"/>
      <c r="P324" s="157"/>
      <c r="Q324" s="157"/>
      <c r="R324" s="158"/>
      <c r="S324" s="158"/>
      <c r="T324" s="158"/>
      <c r="U324" s="158"/>
      <c r="V324" s="158"/>
      <c r="W324" s="158"/>
      <c r="X324" s="158"/>
      <c r="Y324" s="158"/>
      <c r="Z324" s="148"/>
      <c r="AA324" s="148"/>
      <c r="AB324" s="148"/>
      <c r="AC324" s="148"/>
      <c r="AD324" s="148"/>
      <c r="AE324" s="148"/>
      <c r="AF324" s="148"/>
      <c r="AG324" s="148" t="s">
        <v>202</v>
      </c>
      <c r="AH324" s="148"/>
      <c r="AI324" s="148"/>
      <c r="AJ324" s="148"/>
      <c r="AK324" s="148"/>
      <c r="AL324" s="148"/>
      <c r="AM324" s="148"/>
      <c r="AN324" s="148"/>
      <c r="AO324" s="148"/>
      <c r="AP324" s="148"/>
      <c r="AQ324" s="148"/>
      <c r="AR324" s="148"/>
      <c r="AS324" s="148"/>
      <c r="AT324" s="148"/>
      <c r="AU324" s="148"/>
      <c r="AV324" s="148"/>
      <c r="AW324" s="148"/>
      <c r="AX324" s="148"/>
      <c r="AY324" s="148"/>
      <c r="AZ324" s="148"/>
      <c r="BA324" s="148"/>
      <c r="BB324" s="148"/>
      <c r="BC324" s="148"/>
      <c r="BD324" s="148"/>
      <c r="BE324" s="148"/>
      <c r="BF324" s="148"/>
      <c r="BG324" s="148"/>
      <c r="BH324" s="148"/>
    </row>
    <row r="325" spans="1:60" outlineLevel="2" x14ac:dyDescent="0.25">
      <c r="A325" s="155"/>
      <c r="B325" s="156"/>
      <c r="C325" s="186" t="s">
        <v>611</v>
      </c>
      <c r="D325" s="159"/>
      <c r="E325" s="160">
        <v>60</v>
      </c>
      <c r="F325" s="158"/>
      <c r="G325" s="158"/>
      <c r="H325" s="158"/>
      <c r="I325" s="158"/>
      <c r="J325" s="158"/>
      <c r="K325" s="158"/>
      <c r="L325" s="158"/>
      <c r="M325" s="158"/>
      <c r="N325" s="157"/>
      <c r="O325" s="157"/>
      <c r="P325" s="157"/>
      <c r="Q325" s="157"/>
      <c r="R325" s="158"/>
      <c r="S325" s="158"/>
      <c r="T325" s="158"/>
      <c r="U325" s="158"/>
      <c r="V325" s="158"/>
      <c r="W325" s="158"/>
      <c r="X325" s="158"/>
      <c r="Y325" s="158"/>
      <c r="Z325" s="148"/>
      <c r="AA325" s="148"/>
      <c r="AB325" s="148"/>
      <c r="AC325" s="148"/>
      <c r="AD325" s="148"/>
      <c r="AE325" s="148"/>
      <c r="AF325" s="148"/>
      <c r="AG325" s="148" t="s">
        <v>180</v>
      </c>
      <c r="AH325" s="148">
        <v>0</v>
      </c>
      <c r="AI325" s="148"/>
      <c r="AJ325" s="148"/>
      <c r="AK325" s="148"/>
      <c r="AL325" s="148"/>
      <c r="AM325" s="148"/>
      <c r="AN325" s="148"/>
      <c r="AO325" s="148"/>
      <c r="AP325" s="148"/>
      <c r="AQ325" s="148"/>
      <c r="AR325" s="148"/>
      <c r="AS325" s="148"/>
      <c r="AT325" s="148"/>
      <c r="AU325" s="148"/>
      <c r="AV325" s="148"/>
      <c r="AW325" s="148"/>
      <c r="AX325" s="148"/>
      <c r="AY325" s="148"/>
      <c r="AZ325" s="148"/>
      <c r="BA325" s="148"/>
      <c r="BB325" s="148"/>
      <c r="BC325" s="148"/>
      <c r="BD325" s="148"/>
      <c r="BE325" s="148"/>
      <c r="BF325" s="148"/>
      <c r="BG325" s="148"/>
      <c r="BH325" s="148"/>
    </row>
    <row r="326" spans="1:60" outlineLevel="1" x14ac:dyDescent="0.25">
      <c r="A326" s="169">
        <v>104</v>
      </c>
      <c r="B326" s="170" t="s">
        <v>612</v>
      </c>
      <c r="C326" s="185" t="s">
        <v>613</v>
      </c>
      <c r="D326" s="171" t="s">
        <v>454</v>
      </c>
      <c r="E326" s="172">
        <v>182.63561999999999</v>
      </c>
      <c r="F326" s="173"/>
      <c r="G326" s="174">
        <f>ROUND(E326*F326,2)</f>
        <v>0</v>
      </c>
      <c r="H326" s="173"/>
      <c r="I326" s="174">
        <f>ROUND(E326*H326,2)</f>
        <v>0</v>
      </c>
      <c r="J326" s="173"/>
      <c r="K326" s="174">
        <f>ROUND(E326*J326,2)</f>
        <v>0</v>
      </c>
      <c r="L326" s="174">
        <v>21</v>
      </c>
      <c r="M326" s="174">
        <f>G326*(1+L326/100)</f>
        <v>0</v>
      </c>
      <c r="N326" s="172">
        <v>0</v>
      </c>
      <c r="O326" s="172">
        <f>ROUND(E326*N326,2)</f>
        <v>0</v>
      </c>
      <c r="P326" s="172">
        <v>0</v>
      </c>
      <c r="Q326" s="172">
        <f>ROUND(E326*P326,2)</f>
        <v>0</v>
      </c>
      <c r="R326" s="174" t="s">
        <v>217</v>
      </c>
      <c r="S326" s="174" t="s">
        <v>197</v>
      </c>
      <c r="T326" s="175" t="s">
        <v>198</v>
      </c>
      <c r="U326" s="158">
        <v>1.6E-2</v>
      </c>
      <c r="V326" s="158">
        <f>ROUND(E326*U326,2)</f>
        <v>2.92</v>
      </c>
      <c r="W326" s="158"/>
      <c r="X326" s="158" t="s">
        <v>199</v>
      </c>
      <c r="Y326" s="158" t="s">
        <v>153</v>
      </c>
      <c r="Z326" s="148"/>
      <c r="AA326" s="148"/>
      <c r="AB326" s="148"/>
      <c r="AC326" s="148"/>
      <c r="AD326" s="148"/>
      <c r="AE326" s="148"/>
      <c r="AF326" s="148"/>
      <c r="AG326" s="148" t="s">
        <v>200</v>
      </c>
      <c r="AH326" s="148"/>
      <c r="AI326" s="148"/>
      <c r="AJ326" s="148"/>
      <c r="AK326" s="148"/>
      <c r="AL326" s="148"/>
      <c r="AM326" s="148"/>
      <c r="AN326" s="148"/>
      <c r="AO326" s="148"/>
      <c r="AP326" s="148"/>
      <c r="AQ326" s="148"/>
      <c r="AR326" s="148"/>
      <c r="AS326" s="148"/>
      <c r="AT326" s="148"/>
      <c r="AU326" s="148"/>
      <c r="AV326" s="148"/>
      <c r="AW326" s="148"/>
      <c r="AX326" s="148"/>
      <c r="AY326" s="148"/>
      <c r="AZ326" s="148"/>
      <c r="BA326" s="148"/>
      <c r="BB326" s="148"/>
      <c r="BC326" s="148"/>
      <c r="BD326" s="148"/>
      <c r="BE326" s="148"/>
      <c r="BF326" s="148"/>
      <c r="BG326" s="148"/>
      <c r="BH326" s="148"/>
    </row>
    <row r="327" spans="1:60" outlineLevel="2" x14ac:dyDescent="0.25">
      <c r="A327" s="155"/>
      <c r="B327" s="156"/>
      <c r="C327" s="256" t="s">
        <v>614</v>
      </c>
      <c r="D327" s="257"/>
      <c r="E327" s="257"/>
      <c r="F327" s="257"/>
      <c r="G327" s="257"/>
      <c r="H327" s="158"/>
      <c r="I327" s="158"/>
      <c r="J327" s="158"/>
      <c r="K327" s="158"/>
      <c r="L327" s="158"/>
      <c r="M327" s="158"/>
      <c r="N327" s="157"/>
      <c r="O327" s="157"/>
      <c r="P327" s="157"/>
      <c r="Q327" s="157"/>
      <c r="R327" s="158"/>
      <c r="S327" s="158"/>
      <c r="T327" s="158"/>
      <c r="U327" s="158"/>
      <c r="V327" s="158"/>
      <c r="W327" s="158"/>
      <c r="X327" s="158"/>
      <c r="Y327" s="158"/>
      <c r="Z327" s="148"/>
      <c r="AA327" s="148"/>
      <c r="AB327" s="148"/>
      <c r="AC327" s="148"/>
      <c r="AD327" s="148"/>
      <c r="AE327" s="148"/>
      <c r="AF327" s="148"/>
      <c r="AG327" s="148" t="s">
        <v>202</v>
      </c>
      <c r="AH327" s="148"/>
      <c r="AI327" s="148"/>
      <c r="AJ327" s="148"/>
      <c r="AK327" s="148"/>
      <c r="AL327" s="148"/>
      <c r="AM327" s="148"/>
      <c r="AN327" s="148"/>
      <c r="AO327" s="148"/>
      <c r="AP327" s="148"/>
      <c r="AQ327" s="148"/>
      <c r="AR327" s="148"/>
      <c r="AS327" s="148"/>
      <c r="AT327" s="148"/>
      <c r="AU327" s="148"/>
      <c r="AV327" s="148"/>
      <c r="AW327" s="148"/>
      <c r="AX327" s="148"/>
      <c r="AY327" s="148"/>
      <c r="AZ327" s="148"/>
      <c r="BA327" s="148"/>
      <c r="BB327" s="148"/>
      <c r="BC327" s="148"/>
      <c r="BD327" s="148"/>
      <c r="BE327" s="148"/>
      <c r="BF327" s="148"/>
      <c r="BG327" s="148"/>
      <c r="BH327" s="148"/>
    </row>
    <row r="328" spans="1:60" outlineLevel="2" x14ac:dyDescent="0.25">
      <c r="A328" s="155"/>
      <c r="B328" s="156"/>
      <c r="C328" s="186" t="s">
        <v>615</v>
      </c>
      <c r="D328" s="159"/>
      <c r="E328" s="160">
        <v>182.64</v>
      </c>
      <c r="F328" s="158"/>
      <c r="G328" s="158"/>
      <c r="H328" s="158"/>
      <c r="I328" s="158"/>
      <c r="J328" s="158"/>
      <c r="K328" s="158"/>
      <c r="L328" s="158"/>
      <c r="M328" s="158"/>
      <c r="N328" s="157"/>
      <c r="O328" s="157"/>
      <c r="P328" s="157"/>
      <c r="Q328" s="157"/>
      <c r="R328" s="158"/>
      <c r="S328" s="158"/>
      <c r="T328" s="158"/>
      <c r="U328" s="158"/>
      <c r="V328" s="158"/>
      <c r="W328" s="158"/>
      <c r="X328" s="158"/>
      <c r="Y328" s="158"/>
      <c r="Z328" s="148"/>
      <c r="AA328" s="148"/>
      <c r="AB328" s="148"/>
      <c r="AC328" s="148"/>
      <c r="AD328" s="148"/>
      <c r="AE328" s="148"/>
      <c r="AF328" s="148"/>
      <c r="AG328" s="148" t="s">
        <v>180</v>
      </c>
      <c r="AH328" s="148">
        <v>0</v>
      </c>
      <c r="AI328" s="148"/>
      <c r="AJ328" s="148"/>
      <c r="AK328" s="148"/>
      <c r="AL328" s="148"/>
      <c r="AM328" s="148"/>
      <c r="AN328" s="148"/>
      <c r="AO328" s="148"/>
      <c r="AP328" s="148"/>
      <c r="AQ328" s="148"/>
      <c r="AR328" s="148"/>
      <c r="AS328" s="148"/>
      <c r="AT328" s="148"/>
      <c r="AU328" s="148"/>
      <c r="AV328" s="148"/>
      <c r="AW328" s="148"/>
      <c r="AX328" s="148"/>
      <c r="AY328" s="148"/>
      <c r="AZ328" s="148"/>
      <c r="BA328" s="148"/>
      <c r="BB328" s="148"/>
      <c r="BC328" s="148"/>
      <c r="BD328" s="148"/>
      <c r="BE328" s="148"/>
      <c r="BF328" s="148"/>
      <c r="BG328" s="148"/>
      <c r="BH328" s="148"/>
    </row>
    <row r="329" spans="1:60" outlineLevel="1" x14ac:dyDescent="0.25">
      <c r="A329" s="169">
        <v>105</v>
      </c>
      <c r="B329" s="170" t="s">
        <v>616</v>
      </c>
      <c r="C329" s="185" t="s">
        <v>617</v>
      </c>
      <c r="D329" s="171" t="s">
        <v>397</v>
      </c>
      <c r="E329" s="172">
        <v>20</v>
      </c>
      <c r="F329" s="173"/>
      <c r="G329" s="174">
        <f>ROUND(E329*F329,2)</f>
        <v>0</v>
      </c>
      <c r="H329" s="173"/>
      <c r="I329" s="174">
        <f>ROUND(E329*H329,2)</f>
        <v>0</v>
      </c>
      <c r="J329" s="173"/>
      <c r="K329" s="174">
        <f>ROUND(E329*J329,2)</f>
        <v>0</v>
      </c>
      <c r="L329" s="174">
        <v>21</v>
      </c>
      <c r="M329" s="174">
        <f>G329*(1+L329/100)</f>
        <v>0</v>
      </c>
      <c r="N329" s="172">
        <v>1.1200000000000001</v>
      </c>
      <c r="O329" s="172">
        <f>ROUND(E329*N329,2)</f>
        <v>22.4</v>
      </c>
      <c r="P329" s="172">
        <v>0</v>
      </c>
      <c r="Q329" s="172">
        <f>ROUND(E329*P329,2)</f>
        <v>0</v>
      </c>
      <c r="R329" s="174" t="s">
        <v>372</v>
      </c>
      <c r="S329" s="174" t="s">
        <v>197</v>
      </c>
      <c r="T329" s="175" t="s">
        <v>198</v>
      </c>
      <c r="U329" s="158">
        <v>0</v>
      </c>
      <c r="V329" s="158">
        <f>ROUND(E329*U329,2)</f>
        <v>0</v>
      </c>
      <c r="W329" s="158"/>
      <c r="X329" s="158" t="s">
        <v>373</v>
      </c>
      <c r="Y329" s="158" t="s">
        <v>153</v>
      </c>
      <c r="Z329" s="148"/>
      <c r="AA329" s="148"/>
      <c r="AB329" s="148"/>
      <c r="AC329" s="148"/>
      <c r="AD329" s="148"/>
      <c r="AE329" s="148"/>
      <c r="AF329" s="148"/>
      <c r="AG329" s="148" t="s">
        <v>374</v>
      </c>
      <c r="AH329" s="148"/>
      <c r="AI329" s="148"/>
      <c r="AJ329" s="148"/>
      <c r="AK329" s="148"/>
      <c r="AL329" s="148"/>
      <c r="AM329" s="148"/>
      <c r="AN329" s="148"/>
      <c r="AO329" s="148"/>
      <c r="AP329" s="148"/>
      <c r="AQ329" s="148"/>
      <c r="AR329" s="148"/>
      <c r="AS329" s="148"/>
      <c r="AT329" s="148"/>
      <c r="AU329" s="148"/>
      <c r="AV329" s="148"/>
      <c r="AW329" s="148"/>
      <c r="AX329" s="148"/>
      <c r="AY329" s="148"/>
      <c r="AZ329" s="148"/>
      <c r="BA329" s="148"/>
      <c r="BB329" s="148"/>
      <c r="BC329" s="148"/>
      <c r="BD329" s="148"/>
      <c r="BE329" s="148"/>
      <c r="BF329" s="148"/>
      <c r="BG329" s="148"/>
      <c r="BH329" s="148"/>
    </row>
    <row r="330" spans="1:60" outlineLevel="2" x14ac:dyDescent="0.25">
      <c r="A330" s="155"/>
      <c r="B330" s="156"/>
      <c r="C330" s="186" t="s">
        <v>618</v>
      </c>
      <c r="D330" s="159"/>
      <c r="E330" s="160">
        <v>20</v>
      </c>
      <c r="F330" s="158"/>
      <c r="G330" s="158"/>
      <c r="H330" s="158"/>
      <c r="I330" s="158"/>
      <c r="J330" s="158"/>
      <c r="K330" s="158"/>
      <c r="L330" s="158"/>
      <c r="M330" s="158"/>
      <c r="N330" s="157"/>
      <c r="O330" s="157"/>
      <c r="P330" s="157"/>
      <c r="Q330" s="157"/>
      <c r="R330" s="158"/>
      <c r="S330" s="158"/>
      <c r="T330" s="158"/>
      <c r="U330" s="158"/>
      <c r="V330" s="158"/>
      <c r="W330" s="158"/>
      <c r="X330" s="158"/>
      <c r="Y330" s="158"/>
      <c r="Z330" s="148"/>
      <c r="AA330" s="148"/>
      <c r="AB330" s="148"/>
      <c r="AC330" s="148"/>
      <c r="AD330" s="148"/>
      <c r="AE330" s="148"/>
      <c r="AF330" s="148"/>
      <c r="AG330" s="148" t="s">
        <v>180</v>
      </c>
      <c r="AH330" s="148">
        <v>0</v>
      </c>
      <c r="AI330" s="148"/>
      <c r="AJ330" s="148"/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148"/>
      <c r="AU330" s="148"/>
      <c r="AV330" s="148"/>
      <c r="AW330" s="148"/>
      <c r="AX330" s="148"/>
      <c r="AY330" s="148"/>
      <c r="AZ330" s="148"/>
      <c r="BA330" s="148"/>
      <c r="BB330" s="148"/>
      <c r="BC330" s="148"/>
      <c r="BD330" s="148"/>
      <c r="BE330" s="148"/>
      <c r="BF330" s="148"/>
      <c r="BG330" s="148"/>
      <c r="BH330" s="148"/>
    </row>
    <row r="331" spans="1:60" x14ac:dyDescent="0.25">
      <c r="A331" s="162" t="s">
        <v>145</v>
      </c>
      <c r="B331" s="163" t="s">
        <v>85</v>
      </c>
      <c r="C331" s="183" t="s">
        <v>86</v>
      </c>
      <c r="D331" s="164"/>
      <c r="E331" s="165"/>
      <c r="F331" s="166"/>
      <c r="G331" s="166">
        <f>SUMIF(AG332:AG334,"&lt;&gt;NOR",G332:G334)</f>
        <v>0</v>
      </c>
      <c r="H331" s="166"/>
      <c r="I331" s="166">
        <f>SUM(I332:I334)</f>
        <v>0</v>
      </c>
      <c r="J331" s="166"/>
      <c r="K331" s="166">
        <f>SUM(K332:K334)</f>
        <v>0</v>
      </c>
      <c r="L331" s="166"/>
      <c r="M331" s="166">
        <f>SUM(M332:M334)</f>
        <v>0</v>
      </c>
      <c r="N331" s="165"/>
      <c r="O331" s="165">
        <f>SUM(O332:O334)</f>
        <v>0.43</v>
      </c>
      <c r="P331" s="165"/>
      <c r="Q331" s="165">
        <f>SUM(Q332:Q334)</f>
        <v>0</v>
      </c>
      <c r="R331" s="166"/>
      <c r="S331" s="166"/>
      <c r="T331" s="167"/>
      <c r="U331" s="161"/>
      <c r="V331" s="161">
        <f>SUM(V332:V334)</f>
        <v>3.82</v>
      </c>
      <c r="W331" s="161"/>
      <c r="X331" s="161"/>
      <c r="Y331" s="161"/>
      <c r="AG331" t="s">
        <v>146</v>
      </c>
    </row>
    <row r="332" spans="1:60" outlineLevel="1" x14ac:dyDescent="0.25">
      <c r="A332" s="169">
        <v>106</v>
      </c>
      <c r="B332" s="170" t="s">
        <v>619</v>
      </c>
      <c r="C332" s="185" t="s">
        <v>620</v>
      </c>
      <c r="D332" s="171" t="s">
        <v>397</v>
      </c>
      <c r="E332" s="172">
        <v>1</v>
      </c>
      <c r="F332" s="173"/>
      <c r="G332" s="174">
        <f>ROUND(E332*F332,2)</f>
        <v>0</v>
      </c>
      <c r="H332" s="173"/>
      <c r="I332" s="174">
        <f>ROUND(E332*H332,2)</f>
        <v>0</v>
      </c>
      <c r="J332" s="173"/>
      <c r="K332" s="174">
        <f>ROUND(E332*J332,2)</f>
        <v>0</v>
      </c>
      <c r="L332" s="174">
        <v>21</v>
      </c>
      <c r="M332" s="174">
        <f>G332*(1+L332/100)</f>
        <v>0</v>
      </c>
      <c r="N332" s="172">
        <v>0.43093999999999999</v>
      </c>
      <c r="O332" s="172">
        <f>ROUND(E332*N332,2)</f>
        <v>0.43</v>
      </c>
      <c r="P332" s="172">
        <v>0</v>
      </c>
      <c r="Q332" s="172">
        <f>ROUND(E332*P332,2)</f>
        <v>0</v>
      </c>
      <c r="R332" s="174" t="s">
        <v>217</v>
      </c>
      <c r="S332" s="174" t="s">
        <v>197</v>
      </c>
      <c r="T332" s="175" t="s">
        <v>198</v>
      </c>
      <c r="U332" s="158">
        <v>3.8170000000000002</v>
      </c>
      <c r="V332" s="158">
        <f>ROUND(E332*U332,2)</f>
        <v>3.82</v>
      </c>
      <c r="W332" s="158"/>
      <c r="X332" s="158" t="s">
        <v>199</v>
      </c>
      <c r="Y332" s="158" t="s">
        <v>153</v>
      </c>
      <c r="Z332" s="148"/>
      <c r="AA332" s="148"/>
      <c r="AB332" s="148"/>
      <c r="AC332" s="148"/>
      <c r="AD332" s="148"/>
      <c r="AE332" s="148"/>
      <c r="AF332" s="148"/>
      <c r="AG332" s="148" t="s">
        <v>200</v>
      </c>
      <c r="AH332" s="148"/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48"/>
      <c r="BB332" s="148"/>
      <c r="BC332" s="148"/>
      <c r="BD332" s="148"/>
      <c r="BE332" s="148"/>
      <c r="BF332" s="148"/>
      <c r="BG332" s="148"/>
      <c r="BH332" s="148"/>
    </row>
    <row r="333" spans="1:60" ht="31.2" outlineLevel="2" x14ac:dyDescent="0.25">
      <c r="A333" s="155"/>
      <c r="B333" s="156"/>
      <c r="C333" s="256" t="s">
        <v>621</v>
      </c>
      <c r="D333" s="257"/>
      <c r="E333" s="257"/>
      <c r="F333" s="257"/>
      <c r="G333" s="257"/>
      <c r="H333" s="158"/>
      <c r="I333" s="158"/>
      <c r="J333" s="158"/>
      <c r="K333" s="158"/>
      <c r="L333" s="158"/>
      <c r="M333" s="158"/>
      <c r="N333" s="157"/>
      <c r="O333" s="157"/>
      <c r="P333" s="157"/>
      <c r="Q333" s="157"/>
      <c r="R333" s="158"/>
      <c r="S333" s="158"/>
      <c r="T333" s="158"/>
      <c r="U333" s="158"/>
      <c r="V333" s="158"/>
      <c r="W333" s="158"/>
      <c r="X333" s="158"/>
      <c r="Y333" s="158"/>
      <c r="Z333" s="148"/>
      <c r="AA333" s="148"/>
      <c r="AB333" s="148"/>
      <c r="AC333" s="148"/>
      <c r="AD333" s="148"/>
      <c r="AE333" s="148"/>
      <c r="AF333" s="148"/>
      <c r="AG333" s="148" t="s">
        <v>202</v>
      </c>
      <c r="AH333" s="148"/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90" t="str">
        <f>C333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333" s="148"/>
      <c r="BC333" s="148"/>
      <c r="BD333" s="148"/>
      <c r="BE333" s="148"/>
      <c r="BF333" s="148"/>
      <c r="BG333" s="148"/>
      <c r="BH333" s="148"/>
    </row>
    <row r="334" spans="1:60" outlineLevel="2" x14ac:dyDescent="0.25">
      <c r="A334" s="155"/>
      <c r="B334" s="156"/>
      <c r="C334" s="186" t="s">
        <v>58</v>
      </c>
      <c r="D334" s="159"/>
      <c r="E334" s="160">
        <v>1</v>
      </c>
      <c r="F334" s="158"/>
      <c r="G334" s="158"/>
      <c r="H334" s="158"/>
      <c r="I334" s="158"/>
      <c r="J334" s="158"/>
      <c r="K334" s="158"/>
      <c r="L334" s="158"/>
      <c r="M334" s="158"/>
      <c r="N334" s="157"/>
      <c r="O334" s="157"/>
      <c r="P334" s="157"/>
      <c r="Q334" s="157"/>
      <c r="R334" s="158"/>
      <c r="S334" s="158"/>
      <c r="T334" s="158"/>
      <c r="U334" s="158"/>
      <c r="V334" s="158"/>
      <c r="W334" s="158"/>
      <c r="X334" s="158"/>
      <c r="Y334" s="158"/>
      <c r="Z334" s="148"/>
      <c r="AA334" s="148"/>
      <c r="AB334" s="148"/>
      <c r="AC334" s="148"/>
      <c r="AD334" s="148"/>
      <c r="AE334" s="148"/>
      <c r="AF334" s="148"/>
      <c r="AG334" s="148" t="s">
        <v>180</v>
      </c>
      <c r="AH334" s="148">
        <v>0</v>
      </c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48"/>
      <c r="BB334" s="148"/>
      <c r="BC334" s="148"/>
      <c r="BD334" s="148"/>
      <c r="BE334" s="148"/>
      <c r="BF334" s="148"/>
      <c r="BG334" s="148"/>
      <c r="BH334" s="148"/>
    </row>
    <row r="335" spans="1:60" x14ac:dyDescent="0.25">
      <c r="A335" s="162" t="s">
        <v>145</v>
      </c>
      <c r="B335" s="163" t="s">
        <v>87</v>
      </c>
      <c r="C335" s="183" t="s">
        <v>88</v>
      </c>
      <c r="D335" s="164"/>
      <c r="E335" s="165"/>
      <c r="F335" s="166"/>
      <c r="G335" s="166">
        <f>SUMIF(AG336:AG383,"&lt;&gt;NOR",G336:G383)</f>
        <v>0</v>
      </c>
      <c r="H335" s="166"/>
      <c r="I335" s="166">
        <f>SUM(I336:I383)</f>
        <v>0</v>
      </c>
      <c r="J335" s="166"/>
      <c r="K335" s="166">
        <f>SUM(K336:K383)</f>
        <v>0</v>
      </c>
      <c r="L335" s="166"/>
      <c r="M335" s="166">
        <f>SUM(M336:M383)</f>
        <v>0</v>
      </c>
      <c r="N335" s="165"/>
      <c r="O335" s="165">
        <f>SUM(O336:O383)</f>
        <v>5.93</v>
      </c>
      <c r="P335" s="165"/>
      <c r="Q335" s="165">
        <f>SUM(Q336:Q383)</f>
        <v>2.2400000000000002</v>
      </c>
      <c r="R335" s="166"/>
      <c r="S335" s="166"/>
      <c r="T335" s="167"/>
      <c r="U335" s="161"/>
      <c r="V335" s="161">
        <f>SUM(V336:V383)</f>
        <v>34.480000000000004</v>
      </c>
      <c r="W335" s="161"/>
      <c r="X335" s="161"/>
      <c r="Y335" s="161"/>
      <c r="AG335" t="s">
        <v>146</v>
      </c>
    </row>
    <row r="336" spans="1:60" ht="20.399999999999999" outlineLevel="1" x14ac:dyDescent="0.25">
      <c r="A336" s="169">
        <v>107</v>
      </c>
      <c r="B336" s="170" t="s">
        <v>622</v>
      </c>
      <c r="C336" s="185" t="s">
        <v>623</v>
      </c>
      <c r="D336" s="171" t="s">
        <v>397</v>
      </c>
      <c r="E336" s="172">
        <v>1</v>
      </c>
      <c r="F336" s="173"/>
      <c r="G336" s="174">
        <f>ROUND(E336*F336,2)</f>
        <v>0</v>
      </c>
      <c r="H336" s="173"/>
      <c r="I336" s="174">
        <f>ROUND(E336*H336,2)</f>
        <v>0</v>
      </c>
      <c r="J336" s="173"/>
      <c r="K336" s="174">
        <f>ROUND(E336*J336,2)</f>
        <v>0</v>
      </c>
      <c r="L336" s="174">
        <v>21</v>
      </c>
      <c r="M336" s="174">
        <f>G336*(1+L336/100)</f>
        <v>0</v>
      </c>
      <c r="N336" s="172">
        <v>0.17499999999999999</v>
      </c>
      <c r="O336" s="172">
        <f>ROUND(E336*N336,2)</f>
        <v>0.18</v>
      </c>
      <c r="P336" s="172">
        <v>0</v>
      </c>
      <c r="Q336" s="172">
        <f>ROUND(E336*P336,2)</f>
        <v>0</v>
      </c>
      <c r="R336" s="174" t="s">
        <v>217</v>
      </c>
      <c r="S336" s="174" t="s">
        <v>197</v>
      </c>
      <c r="T336" s="175" t="s">
        <v>198</v>
      </c>
      <c r="U336" s="158">
        <v>0.83</v>
      </c>
      <c r="V336" s="158">
        <f>ROUND(E336*U336,2)</f>
        <v>0.83</v>
      </c>
      <c r="W336" s="158"/>
      <c r="X336" s="158" t="s">
        <v>199</v>
      </c>
      <c r="Y336" s="158" t="s">
        <v>153</v>
      </c>
      <c r="Z336" s="148"/>
      <c r="AA336" s="148"/>
      <c r="AB336" s="148"/>
      <c r="AC336" s="148"/>
      <c r="AD336" s="148"/>
      <c r="AE336" s="148"/>
      <c r="AF336" s="148"/>
      <c r="AG336" s="148" t="s">
        <v>200</v>
      </c>
      <c r="AH336" s="148"/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48"/>
      <c r="BB336" s="148"/>
      <c r="BC336" s="148"/>
      <c r="BD336" s="148"/>
      <c r="BE336" s="148"/>
      <c r="BF336" s="148"/>
      <c r="BG336" s="148"/>
      <c r="BH336" s="148"/>
    </row>
    <row r="337" spans="1:60" outlineLevel="2" x14ac:dyDescent="0.25">
      <c r="A337" s="155"/>
      <c r="B337" s="156"/>
      <c r="C337" s="186" t="s">
        <v>624</v>
      </c>
      <c r="D337" s="159"/>
      <c r="E337" s="160">
        <v>1</v>
      </c>
      <c r="F337" s="158"/>
      <c r="G337" s="158"/>
      <c r="H337" s="158"/>
      <c r="I337" s="158"/>
      <c r="J337" s="158"/>
      <c r="K337" s="158"/>
      <c r="L337" s="158"/>
      <c r="M337" s="158"/>
      <c r="N337" s="157"/>
      <c r="O337" s="157"/>
      <c r="P337" s="157"/>
      <c r="Q337" s="157"/>
      <c r="R337" s="158"/>
      <c r="S337" s="158"/>
      <c r="T337" s="158"/>
      <c r="U337" s="158"/>
      <c r="V337" s="158"/>
      <c r="W337" s="158"/>
      <c r="X337" s="158"/>
      <c r="Y337" s="158"/>
      <c r="Z337" s="148"/>
      <c r="AA337" s="148"/>
      <c r="AB337" s="148"/>
      <c r="AC337" s="148"/>
      <c r="AD337" s="148"/>
      <c r="AE337" s="148"/>
      <c r="AF337" s="148"/>
      <c r="AG337" s="148" t="s">
        <v>180</v>
      </c>
      <c r="AH337" s="148">
        <v>0</v>
      </c>
      <c r="AI337" s="148"/>
      <c r="AJ337" s="148"/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148"/>
      <c r="AU337" s="148"/>
      <c r="AV337" s="148"/>
      <c r="AW337" s="148"/>
      <c r="AX337" s="148"/>
      <c r="AY337" s="148"/>
      <c r="AZ337" s="148"/>
      <c r="BA337" s="148"/>
      <c r="BB337" s="148"/>
      <c r="BC337" s="148"/>
      <c r="BD337" s="148"/>
      <c r="BE337" s="148"/>
      <c r="BF337" s="148"/>
      <c r="BG337" s="148"/>
      <c r="BH337" s="148"/>
    </row>
    <row r="338" spans="1:60" outlineLevel="1" x14ac:dyDescent="0.25">
      <c r="A338" s="169">
        <v>108</v>
      </c>
      <c r="B338" s="170" t="s">
        <v>625</v>
      </c>
      <c r="C338" s="185" t="s">
        <v>626</v>
      </c>
      <c r="D338" s="171" t="s">
        <v>397</v>
      </c>
      <c r="E338" s="172">
        <v>5</v>
      </c>
      <c r="F338" s="173"/>
      <c r="G338" s="174">
        <f>ROUND(E338*F338,2)</f>
        <v>0</v>
      </c>
      <c r="H338" s="173"/>
      <c r="I338" s="174">
        <f>ROUND(E338*H338,2)</f>
        <v>0</v>
      </c>
      <c r="J338" s="173"/>
      <c r="K338" s="174">
        <f>ROUND(E338*J338,2)</f>
        <v>0</v>
      </c>
      <c r="L338" s="174">
        <v>21</v>
      </c>
      <c r="M338" s="174">
        <f>G338*(1+L338/100)</f>
        <v>0</v>
      </c>
      <c r="N338" s="172">
        <v>0.1133</v>
      </c>
      <c r="O338" s="172">
        <f>ROUND(E338*N338,2)</f>
        <v>0.56999999999999995</v>
      </c>
      <c r="P338" s="172">
        <v>0</v>
      </c>
      <c r="Q338" s="172">
        <f>ROUND(E338*P338,2)</f>
        <v>0</v>
      </c>
      <c r="R338" s="174" t="s">
        <v>217</v>
      </c>
      <c r="S338" s="174" t="s">
        <v>197</v>
      </c>
      <c r="T338" s="175" t="s">
        <v>198</v>
      </c>
      <c r="U338" s="158">
        <v>0.91800000000000004</v>
      </c>
      <c r="V338" s="158">
        <f>ROUND(E338*U338,2)</f>
        <v>4.59</v>
      </c>
      <c r="W338" s="158"/>
      <c r="X338" s="158" t="s">
        <v>199</v>
      </c>
      <c r="Y338" s="158" t="s">
        <v>153</v>
      </c>
      <c r="Z338" s="148"/>
      <c r="AA338" s="148"/>
      <c r="AB338" s="148"/>
      <c r="AC338" s="148"/>
      <c r="AD338" s="148"/>
      <c r="AE338" s="148"/>
      <c r="AF338" s="148"/>
      <c r="AG338" s="148" t="s">
        <v>200</v>
      </c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</row>
    <row r="339" spans="1:60" outlineLevel="2" x14ac:dyDescent="0.25">
      <c r="A339" s="155"/>
      <c r="B339" s="156"/>
      <c r="C339" s="186" t="s">
        <v>627</v>
      </c>
      <c r="D339" s="159"/>
      <c r="E339" s="160">
        <v>5</v>
      </c>
      <c r="F339" s="158"/>
      <c r="G339" s="158"/>
      <c r="H339" s="158"/>
      <c r="I339" s="158"/>
      <c r="J339" s="158"/>
      <c r="K339" s="158"/>
      <c r="L339" s="158"/>
      <c r="M339" s="158"/>
      <c r="N339" s="157"/>
      <c r="O339" s="157"/>
      <c r="P339" s="157"/>
      <c r="Q339" s="157"/>
      <c r="R339" s="158"/>
      <c r="S339" s="158"/>
      <c r="T339" s="158"/>
      <c r="U339" s="158"/>
      <c r="V339" s="158"/>
      <c r="W339" s="158"/>
      <c r="X339" s="158"/>
      <c r="Y339" s="158"/>
      <c r="Z339" s="148"/>
      <c r="AA339" s="148"/>
      <c r="AB339" s="148"/>
      <c r="AC339" s="148"/>
      <c r="AD339" s="148"/>
      <c r="AE339" s="148"/>
      <c r="AF339" s="148"/>
      <c r="AG339" s="148" t="s">
        <v>180</v>
      </c>
      <c r="AH339" s="148">
        <v>0</v>
      </c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48"/>
      <c r="BB339" s="148"/>
      <c r="BC339" s="148"/>
      <c r="BD339" s="148"/>
      <c r="BE339" s="148"/>
      <c r="BF339" s="148"/>
      <c r="BG339" s="148"/>
      <c r="BH339" s="148"/>
    </row>
    <row r="340" spans="1:60" outlineLevel="1" x14ac:dyDescent="0.25">
      <c r="A340" s="169">
        <v>109</v>
      </c>
      <c r="B340" s="170" t="s">
        <v>628</v>
      </c>
      <c r="C340" s="185" t="s">
        <v>629</v>
      </c>
      <c r="D340" s="171" t="s">
        <v>397</v>
      </c>
      <c r="E340" s="172">
        <v>9</v>
      </c>
      <c r="F340" s="173"/>
      <c r="G340" s="174">
        <f>ROUND(E340*F340,2)</f>
        <v>0</v>
      </c>
      <c r="H340" s="173"/>
      <c r="I340" s="174">
        <f>ROUND(E340*H340,2)</f>
        <v>0</v>
      </c>
      <c r="J340" s="173"/>
      <c r="K340" s="174">
        <f>ROUND(E340*J340,2)</f>
        <v>0</v>
      </c>
      <c r="L340" s="174">
        <v>21</v>
      </c>
      <c r="M340" s="174">
        <f>G340*(1+L340/100)</f>
        <v>0</v>
      </c>
      <c r="N340" s="172">
        <v>0</v>
      </c>
      <c r="O340" s="172">
        <f>ROUND(E340*N340,2)</f>
        <v>0</v>
      </c>
      <c r="P340" s="172">
        <v>0</v>
      </c>
      <c r="Q340" s="172">
        <f>ROUND(E340*P340,2)</f>
        <v>0</v>
      </c>
      <c r="R340" s="174" t="s">
        <v>217</v>
      </c>
      <c r="S340" s="174" t="s">
        <v>197</v>
      </c>
      <c r="T340" s="175" t="s">
        <v>198</v>
      </c>
      <c r="U340" s="158">
        <v>0.2</v>
      </c>
      <c r="V340" s="158">
        <f>ROUND(E340*U340,2)</f>
        <v>1.8</v>
      </c>
      <c r="W340" s="158"/>
      <c r="X340" s="158" t="s">
        <v>199</v>
      </c>
      <c r="Y340" s="158" t="s">
        <v>153</v>
      </c>
      <c r="Z340" s="148"/>
      <c r="AA340" s="148"/>
      <c r="AB340" s="148"/>
      <c r="AC340" s="148"/>
      <c r="AD340" s="148"/>
      <c r="AE340" s="148"/>
      <c r="AF340" s="148"/>
      <c r="AG340" s="148" t="s">
        <v>200</v>
      </c>
      <c r="AH340" s="148"/>
      <c r="AI340" s="148"/>
      <c r="AJ340" s="148"/>
      <c r="AK340" s="148"/>
      <c r="AL340" s="148"/>
      <c r="AM340" s="148"/>
      <c r="AN340" s="148"/>
      <c r="AO340" s="148"/>
      <c r="AP340" s="148"/>
      <c r="AQ340" s="148"/>
      <c r="AR340" s="148"/>
      <c r="AS340" s="148"/>
      <c r="AT340" s="148"/>
      <c r="AU340" s="148"/>
      <c r="AV340" s="148"/>
      <c r="AW340" s="148"/>
      <c r="AX340" s="148"/>
      <c r="AY340" s="148"/>
      <c r="AZ340" s="148"/>
      <c r="BA340" s="148"/>
      <c r="BB340" s="148"/>
      <c r="BC340" s="148"/>
      <c r="BD340" s="148"/>
      <c r="BE340" s="148"/>
      <c r="BF340" s="148"/>
      <c r="BG340" s="148"/>
      <c r="BH340" s="148"/>
    </row>
    <row r="341" spans="1:60" outlineLevel="2" x14ac:dyDescent="0.25">
      <c r="A341" s="155"/>
      <c r="B341" s="156"/>
      <c r="C341" s="186" t="s">
        <v>630</v>
      </c>
      <c r="D341" s="159"/>
      <c r="E341" s="160">
        <v>9</v>
      </c>
      <c r="F341" s="158"/>
      <c r="G341" s="158"/>
      <c r="H341" s="158"/>
      <c r="I341" s="158"/>
      <c r="J341" s="158"/>
      <c r="K341" s="158"/>
      <c r="L341" s="158"/>
      <c r="M341" s="158"/>
      <c r="N341" s="157"/>
      <c r="O341" s="157"/>
      <c r="P341" s="157"/>
      <c r="Q341" s="157"/>
      <c r="R341" s="158"/>
      <c r="S341" s="158"/>
      <c r="T341" s="158"/>
      <c r="U341" s="158"/>
      <c r="V341" s="158"/>
      <c r="W341" s="158"/>
      <c r="X341" s="158"/>
      <c r="Y341" s="158"/>
      <c r="Z341" s="148"/>
      <c r="AA341" s="148"/>
      <c r="AB341" s="148"/>
      <c r="AC341" s="148"/>
      <c r="AD341" s="148"/>
      <c r="AE341" s="148"/>
      <c r="AF341" s="148"/>
      <c r="AG341" s="148" t="s">
        <v>180</v>
      </c>
      <c r="AH341" s="148">
        <v>0</v>
      </c>
      <c r="AI341" s="148"/>
      <c r="AJ341" s="148"/>
      <c r="AK341" s="148"/>
      <c r="AL341" s="148"/>
      <c r="AM341" s="148"/>
      <c r="AN341" s="148"/>
      <c r="AO341" s="148"/>
      <c r="AP341" s="148"/>
      <c r="AQ341" s="148"/>
      <c r="AR341" s="148"/>
      <c r="AS341" s="148"/>
      <c r="AT341" s="148"/>
      <c r="AU341" s="148"/>
      <c r="AV341" s="148"/>
      <c r="AW341" s="148"/>
      <c r="AX341" s="148"/>
      <c r="AY341" s="148"/>
      <c r="AZ341" s="148"/>
      <c r="BA341" s="148"/>
      <c r="BB341" s="148"/>
      <c r="BC341" s="148"/>
      <c r="BD341" s="148"/>
      <c r="BE341" s="148"/>
      <c r="BF341" s="148"/>
      <c r="BG341" s="148"/>
      <c r="BH341" s="148"/>
    </row>
    <row r="342" spans="1:60" outlineLevel="1" x14ac:dyDescent="0.25">
      <c r="A342" s="169">
        <v>110</v>
      </c>
      <c r="B342" s="170" t="s">
        <v>631</v>
      </c>
      <c r="C342" s="185" t="s">
        <v>632</v>
      </c>
      <c r="D342" s="171" t="s">
        <v>397</v>
      </c>
      <c r="E342" s="172">
        <v>34</v>
      </c>
      <c r="F342" s="173"/>
      <c r="G342" s="174">
        <f>ROUND(E342*F342,2)</f>
        <v>0</v>
      </c>
      <c r="H342" s="173"/>
      <c r="I342" s="174">
        <f>ROUND(E342*H342,2)</f>
        <v>0</v>
      </c>
      <c r="J342" s="173"/>
      <c r="K342" s="174">
        <f>ROUND(E342*J342,2)</f>
        <v>0</v>
      </c>
      <c r="L342" s="174">
        <v>21</v>
      </c>
      <c r="M342" s="174">
        <f>G342*(1+L342/100)</f>
        <v>0</v>
      </c>
      <c r="N342" s="172">
        <v>6.6000000000000003E-2</v>
      </c>
      <c r="O342" s="172">
        <f>ROUND(E342*N342,2)</f>
        <v>2.2400000000000002</v>
      </c>
      <c r="P342" s="172">
        <v>0</v>
      </c>
      <c r="Q342" s="172">
        <f>ROUND(E342*P342,2)</f>
        <v>0</v>
      </c>
      <c r="R342" s="174" t="s">
        <v>217</v>
      </c>
      <c r="S342" s="174" t="s">
        <v>197</v>
      </c>
      <c r="T342" s="175" t="s">
        <v>198</v>
      </c>
      <c r="U342" s="158">
        <v>0.17</v>
      </c>
      <c r="V342" s="158">
        <f>ROUND(E342*U342,2)</f>
        <v>5.78</v>
      </c>
      <c r="W342" s="158"/>
      <c r="X342" s="158" t="s">
        <v>199</v>
      </c>
      <c r="Y342" s="158" t="s">
        <v>153</v>
      </c>
      <c r="Z342" s="148"/>
      <c r="AA342" s="148"/>
      <c r="AB342" s="148"/>
      <c r="AC342" s="148"/>
      <c r="AD342" s="148"/>
      <c r="AE342" s="148"/>
      <c r="AF342" s="148"/>
      <c r="AG342" s="148" t="s">
        <v>200</v>
      </c>
      <c r="AH342" s="148"/>
      <c r="AI342" s="148"/>
      <c r="AJ342" s="148"/>
      <c r="AK342" s="148"/>
      <c r="AL342" s="148"/>
      <c r="AM342" s="148"/>
      <c r="AN342" s="148"/>
      <c r="AO342" s="148"/>
      <c r="AP342" s="148"/>
      <c r="AQ342" s="148"/>
      <c r="AR342" s="148"/>
      <c r="AS342" s="148"/>
      <c r="AT342" s="148"/>
      <c r="AU342" s="148"/>
      <c r="AV342" s="148"/>
      <c r="AW342" s="148"/>
      <c r="AX342" s="148"/>
      <c r="AY342" s="148"/>
      <c r="AZ342" s="148"/>
      <c r="BA342" s="148"/>
      <c r="BB342" s="148"/>
      <c r="BC342" s="148"/>
      <c r="BD342" s="148"/>
      <c r="BE342" s="148"/>
      <c r="BF342" s="148"/>
      <c r="BG342" s="148"/>
      <c r="BH342" s="148"/>
    </row>
    <row r="343" spans="1:60" outlineLevel="2" x14ac:dyDescent="0.25">
      <c r="A343" s="155"/>
      <c r="B343" s="156"/>
      <c r="C343" s="186" t="s">
        <v>633</v>
      </c>
      <c r="D343" s="159"/>
      <c r="E343" s="160">
        <v>6</v>
      </c>
      <c r="F343" s="158"/>
      <c r="G343" s="158"/>
      <c r="H343" s="158"/>
      <c r="I343" s="158"/>
      <c r="J343" s="158"/>
      <c r="K343" s="158"/>
      <c r="L343" s="158"/>
      <c r="M343" s="158"/>
      <c r="N343" s="157"/>
      <c r="O343" s="157"/>
      <c r="P343" s="157"/>
      <c r="Q343" s="157"/>
      <c r="R343" s="158"/>
      <c r="S343" s="158"/>
      <c r="T343" s="158"/>
      <c r="U343" s="158"/>
      <c r="V343" s="158"/>
      <c r="W343" s="158"/>
      <c r="X343" s="158"/>
      <c r="Y343" s="158"/>
      <c r="Z343" s="148"/>
      <c r="AA343" s="148"/>
      <c r="AB343" s="148"/>
      <c r="AC343" s="148"/>
      <c r="AD343" s="148"/>
      <c r="AE343" s="148"/>
      <c r="AF343" s="148"/>
      <c r="AG343" s="148" t="s">
        <v>180</v>
      </c>
      <c r="AH343" s="148">
        <v>0</v>
      </c>
      <c r="AI343" s="148"/>
      <c r="AJ343" s="148"/>
      <c r="AK343" s="148"/>
      <c r="AL343" s="148"/>
      <c r="AM343" s="148"/>
      <c r="AN343" s="148"/>
      <c r="AO343" s="148"/>
      <c r="AP343" s="148"/>
      <c r="AQ343" s="148"/>
      <c r="AR343" s="148"/>
      <c r="AS343" s="148"/>
      <c r="AT343" s="148"/>
      <c r="AU343" s="148"/>
      <c r="AV343" s="148"/>
      <c r="AW343" s="148"/>
      <c r="AX343" s="148"/>
      <c r="AY343" s="148"/>
      <c r="AZ343" s="148"/>
      <c r="BA343" s="148"/>
      <c r="BB343" s="148"/>
      <c r="BC343" s="148"/>
      <c r="BD343" s="148"/>
      <c r="BE343" s="148"/>
      <c r="BF343" s="148"/>
      <c r="BG343" s="148"/>
      <c r="BH343" s="148"/>
    </row>
    <row r="344" spans="1:60" outlineLevel="3" x14ac:dyDescent="0.25">
      <c r="A344" s="155"/>
      <c r="B344" s="156"/>
      <c r="C344" s="186" t="s">
        <v>634</v>
      </c>
      <c r="D344" s="159"/>
      <c r="E344" s="160">
        <v>28</v>
      </c>
      <c r="F344" s="158"/>
      <c r="G344" s="158"/>
      <c r="H344" s="158"/>
      <c r="I344" s="158"/>
      <c r="J344" s="158"/>
      <c r="K344" s="158"/>
      <c r="L344" s="158"/>
      <c r="M344" s="158"/>
      <c r="N344" s="157"/>
      <c r="O344" s="157"/>
      <c r="P344" s="157"/>
      <c r="Q344" s="157"/>
      <c r="R344" s="158"/>
      <c r="S344" s="158"/>
      <c r="T344" s="158"/>
      <c r="U344" s="158"/>
      <c r="V344" s="158"/>
      <c r="W344" s="158"/>
      <c r="X344" s="158"/>
      <c r="Y344" s="158"/>
      <c r="Z344" s="148"/>
      <c r="AA344" s="148"/>
      <c r="AB344" s="148"/>
      <c r="AC344" s="148"/>
      <c r="AD344" s="148"/>
      <c r="AE344" s="148"/>
      <c r="AF344" s="148"/>
      <c r="AG344" s="148" t="s">
        <v>180</v>
      </c>
      <c r="AH344" s="148">
        <v>0</v>
      </c>
      <c r="AI344" s="148"/>
      <c r="AJ344" s="148"/>
      <c r="AK344" s="148"/>
      <c r="AL344" s="148"/>
      <c r="AM344" s="148"/>
      <c r="AN344" s="148"/>
      <c r="AO344" s="148"/>
      <c r="AP344" s="148"/>
      <c r="AQ344" s="148"/>
      <c r="AR344" s="148"/>
      <c r="AS344" s="148"/>
      <c r="AT344" s="148"/>
      <c r="AU344" s="148"/>
      <c r="AV344" s="148"/>
      <c r="AW344" s="148"/>
      <c r="AX344" s="148"/>
      <c r="AY344" s="148"/>
      <c r="AZ344" s="148"/>
      <c r="BA344" s="148"/>
      <c r="BB344" s="148"/>
      <c r="BC344" s="148"/>
      <c r="BD344" s="148"/>
      <c r="BE344" s="148"/>
      <c r="BF344" s="148"/>
      <c r="BG344" s="148"/>
      <c r="BH344" s="148"/>
    </row>
    <row r="345" spans="1:60" outlineLevel="1" x14ac:dyDescent="0.25">
      <c r="A345" s="169">
        <v>111</v>
      </c>
      <c r="B345" s="170" t="s">
        <v>635</v>
      </c>
      <c r="C345" s="185" t="s">
        <v>636</v>
      </c>
      <c r="D345" s="171" t="s">
        <v>637</v>
      </c>
      <c r="E345" s="172">
        <v>2</v>
      </c>
      <c r="F345" s="173"/>
      <c r="G345" s="174">
        <f>ROUND(E345*F345,2)</f>
        <v>0</v>
      </c>
      <c r="H345" s="173"/>
      <c r="I345" s="174">
        <f>ROUND(E345*H345,2)</f>
        <v>0</v>
      </c>
      <c r="J345" s="173"/>
      <c r="K345" s="174">
        <f>ROUND(E345*J345,2)</f>
        <v>0</v>
      </c>
      <c r="L345" s="174">
        <v>21</v>
      </c>
      <c r="M345" s="174">
        <f>G345*(1+L345/100)</f>
        <v>0</v>
      </c>
      <c r="N345" s="172">
        <v>4.4999999999999997E-3</v>
      </c>
      <c r="O345" s="172">
        <f>ROUND(E345*N345,2)</f>
        <v>0.01</v>
      </c>
      <c r="P345" s="172">
        <v>0</v>
      </c>
      <c r="Q345" s="172">
        <f>ROUND(E345*P345,2)</f>
        <v>0</v>
      </c>
      <c r="R345" s="174" t="s">
        <v>217</v>
      </c>
      <c r="S345" s="174" t="s">
        <v>197</v>
      </c>
      <c r="T345" s="175" t="s">
        <v>198</v>
      </c>
      <c r="U345" s="158">
        <v>0.15</v>
      </c>
      <c r="V345" s="158">
        <f>ROUND(E345*U345,2)</f>
        <v>0.3</v>
      </c>
      <c r="W345" s="158"/>
      <c r="X345" s="158" t="s">
        <v>199</v>
      </c>
      <c r="Y345" s="158" t="s">
        <v>153</v>
      </c>
      <c r="Z345" s="148"/>
      <c r="AA345" s="148"/>
      <c r="AB345" s="148"/>
      <c r="AC345" s="148"/>
      <c r="AD345" s="148"/>
      <c r="AE345" s="148"/>
      <c r="AF345" s="148"/>
      <c r="AG345" s="148" t="s">
        <v>200</v>
      </c>
      <c r="AH345" s="148"/>
      <c r="AI345" s="148"/>
      <c r="AJ345" s="148"/>
      <c r="AK345" s="148"/>
      <c r="AL345" s="148"/>
      <c r="AM345" s="148"/>
      <c r="AN345" s="148"/>
      <c r="AO345" s="148"/>
      <c r="AP345" s="148"/>
      <c r="AQ345" s="148"/>
      <c r="AR345" s="148"/>
      <c r="AS345" s="148"/>
      <c r="AT345" s="148"/>
      <c r="AU345" s="148"/>
      <c r="AV345" s="148"/>
      <c r="AW345" s="148"/>
      <c r="AX345" s="148"/>
      <c r="AY345" s="148"/>
      <c r="AZ345" s="148"/>
      <c r="BA345" s="148"/>
      <c r="BB345" s="148"/>
      <c r="BC345" s="148"/>
      <c r="BD345" s="148"/>
      <c r="BE345" s="148"/>
      <c r="BF345" s="148"/>
      <c r="BG345" s="148"/>
      <c r="BH345" s="148"/>
    </row>
    <row r="346" spans="1:60" outlineLevel="2" x14ac:dyDescent="0.25">
      <c r="A346" s="155"/>
      <c r="B346" s="156"/>
      <c r="C346" s="186" t="s">
        <v>638</v>
      </c>
      <c r="D346" s="159"/>
      <c r="E346" s="160">
        <v>2</v>
      </c>
      <c r="F346" s="158"/>
      <c r="G346" s="158"/>
      <c r="H346" s="158"/>
      <c r="I346" s="158"/>
      <c r="J346" s="158"/>
      <c r="K346" s="158"/>
      <c r="L346" s="158"/>
      <c r="M346" s="158"/>
      <c r="N346" s="157"/>
      <c r="O346" s="157"/>
      <c r="P346" s="157"/>
      <c r="Q346" s="157"/>
      <c r="R346" s="158"/>
      <c r="S346" s="158"/>
      <c r="T346" s="158"/>
      <c r="U346" s="158"/>
      <c r="V346" s="158"/>
      <c r="W346" s="158"/>
      <c r="X346" s="158"/>
      <c r="Y346" s="158"/>
      <c r="Z346" s="148"/>
      <c r="AA346" s="148"/>
      <c r="AB346" s="148"/>
      <c r="AC346" s="148"/>
      <c r="AD346" s="148"/>
      <c r="AE346" s="148"/>
      <c r="AF346" s="148"/>
      <c r="AG346" s="148" t="s">
        <v>180</v>
      </c>
      <c r="AH346" s="148">
        <v>0</v>
      </c>
      <c r="AI346" s="148"/>
      <c r="AJ346" s="148"/>
      <c r="AK346" s="148"/>
      <c r="AL346" s="148"/>
      <c r="AM346" s="148"/>
      <c r="AN346" s="148"/>
      <c r="AO346" s="148"/>
      <c r="AP346" s="148"/>
      <c r="AQ346" s="148"/>
      <c r="AR346" s="148"/>
      <c r="AS346" s="148"/>
      <c r="AT346" s="148"/>
      <c r="AU346" s="148"/>
      <c r="AV346" s="148"/>
      <c r="AW346" s="148"/>
      <c r="AX346" s="148"/>
      <c r="AY346" s="148"/>
      <c r="AZ346" s="148"/>
      <c r="BA346" s="148"/>
      <c r="BB346" s="148"/>
      <c r="BC346" s="148"/>
      <c r="BD346" s="148"/>
      <c r="BE346" s="148"/>
      <c r="BF346" s="148"/>
      <c r="BG346" s="148"/>
      <c r="BH346" s="148"/>
    </row>
    <row r="347" spans="1:60" outlineLevel="1" x14ac:dyDescent="0.25">
      <c r="A347" s="169">
        <v>112</v>
      </c>
      <c r="B347" s="170" t="s">
        <v>639</v>
      </c>
      <c r="C347" s="185" t="s">
        <v>640</v>
      </c>
      <c r="D347" s="171" t="s">
        <v>397</v>
      </c>
      <c r="E347" s="172">
        <v>4148</v>
      </c>
      <c r="F347" s="173"/>
      <c r="G347" s="174">
        <f>ROUND(E347*F347,2)</f>
        <v>0</v>
      </c>
      <c r="H347" s="173"/>
      <c r="I347" s="174">
        <f>ROUND(E347*H347,2)</f>
        <v>0</v>
      </c>
      <c r="J347" s="173"/>
      <c r="K347" s="174">
        <f>ROUND(E347*J347,2)</f>
        <v>0</v>
      </c>
      <c r="L347" s="174">
        <v>21</v>
      </c>
      <c r="M347" s="174">
        <f>G347*(1+L347/100)</f>
        <v>0</v>
      </c>
      <c r="N347" s="172">
        <v>0</v>
      </c>
      <c r="O347" s="172">
        <f>ROUND(E347*N347,2)</f>
        <v>0</v>
      </c>
      <c r="P347" s="172">
        <v>0</v>
      </c>
      <c r="Q347" s="172">
        <f>ROUND(E347*P347,2)</f>
        <v>0</v>
      </c>
      <c r="R347" s="174" t="s">
        <v>217</v>
      </c>
      <c r="S347" s="174" t="s">
        <v>197</v>
      </c>
      <c r="T347" s="175" t="s">
        <v>198</v>
      </c>
      <c r="U347" s="158">
        <v>0</v>
      </c>
      <c r="V347" s="158">
        <f>ROUND(E347*U347,2)</f>
        <v>0</v>
      </c>
      <c r="W347" s="158"/>
      <c r="X347" s="158" t="s">
        <v>199</v>
      </c>
      <c r="Y347" s="158" t="s">
        <v>153</v>
      </c>
      <c r="Z347" s="148"/>
      <c r="AA347" s="148"/>
      <c r="AB347" s="148"/>
      <c r="AC347" s="148"/>
      <c r="AD347" s="148"/>
      <c r="AE347" s="148"/>
      <c r="AF347" s="148"/>
      <c r="AG347" s="148" t="s">
        <v>200</v>
      </c>
      <c r="AH347" s="148"/>
      <c r="AI347" s="148"/>
      <c r="AJ347" s="148"/>
      <c r="AK347" s="148"/>
      <c r="AL347" s="148"/>
      <c r="AM347" s="148"/>
      <c r="AN347" s="148"/>
      <c r="AO347" s="148"/>
      <c r="AP347" s="148"/>
      <c r="AQ347" s="148"/>
      <c r="AR347" s="148"/>
      <c r="AS347" s="148"/>
      <c r="AT347" s="148"/>
      <c r="AU347" s="148"/>
      <c r="AV347" s="148"/>
      <c r="AW347" s="148"/>
      <c r="AX347" s="148"/>
      <c r="AY347" s="148"/>
      <c r="AZ347" s="148"/>
      <c r="BA347" s="148"/>
      <c r="BB347" s="148"/>
      <c r="BC347" s="148"/>
      <c r="BD347" s="148"/>
      <c r="BE347" s="148"/>
      <c r="BF347" s="148"/>
      <c r="BG347" s="148"/>
      <c r="BH347" s="148"/>
    </row>
    <row r="348" spans="1:60" outlineLevel="2" x14ac:dyDescent="0.25">
      <c r="A348" s="155"/>
      <c r="B348" s="156"/>
      <c r="C348" s="186" t="s">
        <v>641</v>
      </c>
      <c r="D348" s="159"/>
      <c r="E348" s="160">
        <v>4148</v>
      </c>
      <c r="F348" s="158"/>
      <c r="G348" s="158"/>
      <c r="H348" s="158"/>
      <c r="I348" s="158"/>
      <c r="J348" s="158"/>
      <c r="K348" s="158"/>
      <c r="L348" s="158"/>
      <c r="M348" s="158"/>
      <c r="N348" s="157"/>
      <c r="O348" s="157"/>
      <c r="P348" s="157"/>
      <c r="Q348" s="157"/>
      <c r="R348" s="158"/>
      <c r="S348" s="158"/>
      <c r="T348" s="158"/>
      <c r="U348" s="158"/>
      <c r="V348" s="158"/>
      <c r="W348" s="158"/>
      <c r="X348" s="158"/>
      <c r="Y348" s="158"/>
      <c r="Z348" s="148"/>
      <c r="AA348" s="148"/>
      <c r="AB348" s="148"/>
      <c r="AC348" s="148"/>
      <c r="AD348" s="148"/>
      <c r="AE348" s="148"/>
      <c r="AF348" s="148"/>
      <c r="AG348" s="148" t="s">
        <v>180</v>
      </c>
      <c r="AH348" s="148">
        <v>0</v>
      </c>
      <c r="AI348" s="148"/>
      <c r="AJ348" s="148"/>
      <c r="AK348" s="148"/>
      <c r="AL348" s="148"/>
      <c r="AM348" s="148"/>
      <c r="AN348" s="148"/>
      <c r="AO348" s="148"/>
      <c r="AP348" s="148"/>
      <c r="AQ348" s="148"/>
      <c r="AR348" s="148"/>
      <c r="AS348" s="148"/>
      <c r="AT348" s="148"/>
      <c r="AU348" s="148"/>
      <c r="AV348" s="148"/>
      <c r="AW348" s="148"/>
      <c r="AX348" s="148"/>
      <c r="AY348" s="148"/>
      <c r="AZ348" s="148"/>
      <c r="BA348" s="148"/>
      <c r="BB348" s="148"/>
      <c r="BC348" s="148"/>
      <c r="BD348" s="148"/>
      <c r="BE348" s="148"/>
      <c r="BF348" s="148"/>
      <c r="BG348" s="148"/>
      <c r="BH348" s="148"/>
    </row>
    <row r="349" spans="1:60" outlineLevel="1" x14ac:dyDescent="0.25">
      <c r="A349" s="169">
        <v>113</v>
      </c>
      <c r="B349" s="170" t="s">
        <v>642</v>
      </c>
      <c r="C349" s="185" t="s">
        <v>643</v>
      </c>
      <c r="D349" s="171" t="s">
        <v>637</v>
      </c>
      <c r="E349" s="172">
        <v>244</v>
      </c>
      <c r="F349" s="173"/>
      <c r="G349" s="174">
        <f>ROUND(E349*F349,2)</f>
        <v>0</v>
      </c>
      <c r="H349" s="173"/>
      <c r="I349" s="174">
        <f>ROUND(E349*H349,2)</f>
        <v>0</v>
      </c>
      <c r="J349" s="173"/>
      <c r="K349" s="174">
        <f>ROUND(E349*J349,2)</f>
        <v>0</v>
      </c>
      <c r="L349" s="174">
        <v>21</v>
      </c>
      <c r="M349" s="174">
        <f>G349*(1+L349/100)</f>
        <v>0</v>
      </c>
      <c r="N349" s="172">
        <v>0</v>
      </c>
      <c r="O349" s="172">
        <f>ROUND(E349*N349,2)</f>
        <v>0</v>
      </c>
      <c r="P349" s="172">
        <v>0</v>
      </c>
      <c r="Q349" s="172">
        <f>ROUND(E349*P349,2)</f>
        <v>0</v>
      </c>
      <c r="R349" s="174" t="s">
        <v>217</v>
      </c>
      <c r="S349" s="174" t="s">
        <v>197</v>
      </c>
      <c r="T349" s="175" t="s">
        <v>198</v>
      </c>
      <c r="U349" s="158">
        <v>0</v>
      </c>
      <c r="V349" s="158">
        <f>ROUND(E349*U349,2)</f>
        <v>0</v>
      </c>
      <c r="W349" s="158"/>
      <c r="X349" s="158" t="s">
        <v>199</v>
      </c>
      <c r="Y349" s="158" t="s">
        <v>153</v>
      </c>
      <c r="Z349" s="148"/>
      <c r="AA349" s="148"/>
      <c r="AB349" s="148"/>
      <c r="AC349" s="148"/>
      <c r="AD349" s="148"/>
      <c r="AE349" s="148"/>
      <c r="AF349" s="148"/>
      <c r="AG349" s="148" t="s">
        <v>200</v>
      </c>
      <c r="AH349" s="148"/>
      <c r="AI349" s="148"/>
      <c r="AJ349" s="148"/>
      <c r="AK349" s="148"/>
      <c r="AL349" s="148"/>
      <c r="AM349" s="148"/>
      <c r="AN349" s="148"/>
      <c r="AO349" s="148"/>
      <c r="AP349" s="148"/>
      <c r="AQ349" s="148"/>
      <c r="AR349" s="148"/>
      <c r="AS349" s="148"/>
      <c r="AT349" s="148"/>
      <c r="AU349" s="148"/>
      <c r="AV349" s="148"/>
      <c r="AW349" s="148"/>
      <c r="AX349" s="148"/>
      <c r="AY349" s="148"/>
      <c r="AZ349" s="148"/>
      <c r="BA349" s="148"/>
      <c r="BB349" s="148"/>
      <c r="BC349" s="148"/>
      <c r="BD349" s="148"/>
      <c r="BE349" s="148"/>
      <c r="BF349" s="148"/>
      <c r="BG349" s="148"/>
      <c r="BH349" s="148"/>
    </row>
    <row r="350" spans="1:60" outlineLevel="2" x14ac:dyDescent="0.25">
      <c r="A350" s="155"/>
      <c r="B350" s="156"/>
      <c r="C350" s="186" t="s">
        <v>644</v>
      </c>
      <c r="D350" s="159"/>
      <c r="E350" s="160">
        <v>244</v>
      </c>
      <c r="F350" s="158"/>
      <c r="G350" s="158"/>
      <c r="H350" s="158"/>
      <c r="I350" s="158"/>
      <c r="J350" s="158"/>
      <c r="K350" s="158"/>
      <c r="L350" s="158"/>
      <c r="M350" s="158"/>
      <c r="N350" s="157"/>
      <c r="O350" s="157"/>
      <c r="P350" s="157"/>
      <c r="Q350" s="157"/>
      <c r="R350" s="158"/>
      <c r="S350" s="158"/>
      <c r="T350" s="158"/>
      <c r="U350" s="158"/>
      <c r="V350" s="158"/>
      <c r="W350" s="158"/>
      <c r="X350" s="158"/>
      <c r="Y350" s="158"/>
      <c r="Z350" s="148"/>
      <c r="AA350" s="148"/>
      <c r="AB350" s="148"/>
      <c r="AC350" s="148"/>
      <c r="AD350" s="148"/>
      <c r="AE350" s="148"/>
      <c r="AF350" s="148"/>
      <c r="AG350" s="148" t="s">
        <v>180</v>
      </c>
      <c r="AH350" s="148">
        <v>0</v>
      </c>
      <c r="AI350" s="148"/>
      <c r="AJ350" s="148"/>
      <c r="AK350" s="148"/>
      <c r="AL350" s="148"/>
      <c r="AM350" s="148"/>
      <c r="AN350" s="148"/>
      <c r="AO350" s="148"/>
      <c r="AP350" s="148"/>
      <c r="AQ350" s="148"/>
      <c r="AR350" s="148"/>
      <c r="AS350" s="148"/>
      <c r="AT350" s="148"/>
      <c r="AU350" s="148"/>
      <c r="AV350" s="148"/>
      <c r="AW350" s="148"/>
      <c r="AX350" s="148"/>
      <c r="AY350" s="148"/>
      <c r="AZ350" s="148"/>
      <c r="BA350" s="148"/>
      <c r="BB350" s="148"/>
      <c r="BC350" s="148"/>
      <c r="BD350" s="148"/>
      <c r="BE350" s="148"/>
      <c r="BF350" s="148"/>
      <c r="BG350" s="148"/>
      <c r="BH350" s="148"/>
    </row>
    <row r="351" spans="1:60" outlineLevel="1" x14ac:dyDescent="0.25">
      <c r="A351" s="169">
        <v>114</v>
      </c>
      <c r="B351" s="170" t="s">
        <v>645</v>
      </c>
      <c r="C351" s="185" t="s">
        <v>646</v>
      </c>
      <c r="D351" s="171" t="s">
        <v>397</v>
      </c>
      <c r="E351" s="172">
        <v>34</v>
      </c>
      <c r="F351" s="173"/>
      <c r="G351" s="174">
        <f>ROUND(E351*F351,2)</f>
        <v>0</v>
      </c>
      <c r="H351" s="173"/>
      <c r="I351" s="174">
        <f>ROUND(E351*H351,2)</f>
        <v>0</v>
      </c>
      <c r="J351" s="173"/>
      <c r="K351" s="174">
        <f>ROUND(E351*J351,2)</f>
        <v>0</v>
      </c>
      <c r="L351" s="174">
        <v>21</v>
      </c>
      <c r="M351" s="174">
        <f>G351*(1+L351/100)</f>
        <v>0</v>
      </c>
      <c r="N351" s="172">
        <v>6.6000000000000003E-2</v>
      </c>
      <c r="O351" s="172">
        <f>ROUND(E351*N351,2)</f>
        <v>2.2400000000000002</v>
      </c>
      <c r="P351" s="172">
        <v>6.6000000000000003E-2</v>
      </c>
      <c r="Q351" s="172">
        <f>ROUND(E351*P351,2)</f>
        <v>2.2400000000000002</v>
      </c>
      <c r="R351" s="174" t="s">
        <v>217</v>
      </c>
      <c r="S351" s="174" t="s">
        <v>197</v>
      </c>
      <c r="T351" s="175" t="s">
        <v>198</v>
      </c>
      <c r="U351" s="158">
        <v>7.0000000000000007E-2</v>
      </c>
      <c r="V351" s="158">
        <f>ROUND(E351*U351,2)</f>
        <v>2.38</v>
      </c>
      <c r="W351" s="158"/>
      <c r="X351" s="158" t="s">
        <v>199</v>
      </c>
      <c r="Y351" s="158" t="s">
        <v>153</v>
      </c>
      <c r="Z351" s="148"/>
      <c r="AA351" s="148"/>
      <c r="AB351" s="148"/>
      <c r="AC351" s="148"/>
      <c r="AD351" s="148"/>
      <c r="AE351" s="148"/>
      <c r="AF351" s="148"/>
      <c r="AG351" s="148" t="s">
        <v>200</v>
      </c>
      <c r="AH351" s="148"/>
      <c r="AI351" s="148"/>
      <c r="AJ351" s="148"/>
      <c r="AK351" s="148"/>
      <c r="AL351" s="148"/>
      <c r="AM351" s="148"/>
      <c r="AN351" s="148"/>
      <c r="AO351" s="148"/>
      <c r="AP351" s="148"/>
      <c r="AQ351" s="148"/>
      <c r="AR351" s="148"/>
      <c r="AS351" s="148"/>
      <c r="AT351" s="148"/>
      <c r="AU351" s="148"/>
      <c r="AV351" s="148"/>
      <c r="AW351" s="148"/>
      <c r="AX351" s="148"/>
      <c r="AY351" s="148"/>
      <c r="AZ351" s="148"/>
      <c r="BA351" s="148"/>
      <c r="BB351" s="148"/>
      <c r="BC351" s="148"/>
      <c r="BD351" s="148"/>
      <c r="BE351" s="148"/>
      <c r="BF351" s="148"/>
      <c r="BG351" s="148"/>
      <c r="BH351" s="148"/>
    </row>
    <row r="352" spans="1:60" outlineLevel="2" x14ac:dyDescent="0.25">
      <c r="A352" s="155"/>
      <c r="B352" s="156"/>
      <c r="C352" s="186" t="s">
        <v>647</v>
      </c>
      <c r="D352" s="159"/>
      <c r="E352" s="160">
        <v>34</v>
      </c>
      <c r="F352" s="158"/>
      <c r="G352" s="158"/>
      <c r="H352" s="158"/>
      <c r="I352" s="158"/>
      <c r="J352" s="158"/>
      <c r="K352" s="158"/>
      <c r="L352" s="158"/>
      <c r="M352" s="158"/>
      <c r="N352" s="157"/>
      <c r="O352" s="157"/>
      <c r="P352" s="157"/>
      <c r="Q352" s="157"/>
      <c r="R352" s="158"/>
      <c r="S352" s="158"/>
      <c r="T352" s="158"/>
      <c r="U352" s="158"/>
      <c r="V352" s="158"/>
      <c r="W352" s="158"/>
      <c r="X352" s="158"/>
      <c r="Y352" s="158"/>
      <c r="Z352" s="148"/>
      <c r="AA352" s="148"/>
      <c r="AB352" s="148"/>
      <c r="AC352" s="148"/>
      <c r="AD352" s="148"/>
      <c r="AE352" s="148"/>
      <c r="AF352" s="148"/>
      <c r="AG352" s="148" t="s">
        <v>180</v>
      </c>
      <c r="AH352" s="148">
        <v>0</v>
      </c>
      <c r="AI352" s="148"/>
      <c r="AJ352" s="148"/>
      <c r="AK352" s="148"/>
      <c r="AL352" s="148"/>
      <c r="AM352" s="148"/>
      <c r="AN352" s="148"/>
      <c r="AO352" s="148"/>
      <c r="AP352" s="148"/>
      <c r="AQ352" s="148"/>
      <c r="AR352" s="148"/>
      <c r="AS352" s="148"/>
      <c r="AT352" s="148"/>
      <c r="AU352" s="148"/>
      <c r="AV352" s="148"/>
      <c r="AW352" s="148"/>
      <c r="AX352" s="148"/>
      <c r="AY352" s="148"/>
      <c r="AZ352" s="148"/>
      <c r="BA352" s="148"/>
      <c r="BB352" s="148"/>
      <c r="BC352" s="148"/>
      <c r="BD352" s="148"/>
      <c r="BE352" s="148"/>
      <c r="BF352" s="148"/>
      <c r="BG352" s="148"/>
      <c r="BH352" s="148"/>
    </row>
    <row r="353" spans="1:60" outlineLevel="1" x14ac:dyDescent="0.25">
      <c r="A353" s="169">
        <v>115</v>
      </c>
      <c r="B353" s="170" t="s">
        <v>648</v>
      </c>
      <c r="C353" s="185" t="s">
        <v>649</v>
      </c>
      <c r="D353" s="171" t="s">
        <v>637</v>
      </c>
      <c r="E353" s="172">
        <v>2</v>
      </c>
      <c r="F353" s="173"/>
      <c r="G353" s="174">
        <f>ROUND(E353*F353,2)</f>
        <v>0</v>
      </c>
      <c r="H353" s="173"/>
      <c r="I353" s="174">
        <f>ROUND(E353*H353,2)</f>
        <v>0</v>
      </c>
      <c r="J353" s="173"/>
      <c r="K353" s="174">
        <f>ROUND(E353*J353,2)</f>
        <v>0</v>
      </c>
      <c r="L353" s="174">
        <v>21</v>
      </c>
      <c r="M353" s="174">
        <f>G353*(1+L353/100)</f>
        <v>0</v>
      </c>
      <c r="N353" s="172">
        <v>4.4999999999999997E-3</v>
      </c>
      <c r="O353" s="172">
        <f>ROUND(E353*N353,2)</f>
        <v>0.01</v>
      </c>
      <c r="P353" s="172">
        <v>0</v>
      </c>
      <c r="Q353" s="172">
        <f>ROUND(E353*P353,2)</f>
        <v>0</v>
      </c>
      <c r="R353" s="174" t="s">
        <v>217</v>
      </c>
      <c r="S353" s="174" t="s">
        <v>197</v>
      </c>
      <c r="T353" s="175" t="s">
        <v>198</v>
      </c>
      <c r="U353" s="158">
        <v>8.5000000000000006E-2</v>
      </c>
      <c r="V353" s="158">
        <f>ROUND(E353*U353,2)</f>
        <v>0.17</v>
      </c>
      <c r="W353" s="158"/>
      <c r="X353" s="158" t="s">
        <v>199</v>
      </c>
      <c r="Y353" s="158" t="s">
        <v>153</v>
      </c>
      <c r="Z353" s="148"/>
      <c r="AA353" s="148"/>
      <c r="AB353" s="148"/>
      <c r="AC353" s="148"/>
      <c r="AD353" s="148"/>
      <c r="AE353" s="148"/>
      <c r="AF353" s="148"/>
      <c r="AG353" s="148" t="s">
        <v>200</v>
      </c>
      <c r="AH353" s="148"/>
      <c r="AI353" s="148"/>
      <c r="AJ353" s="148"/>
      <c r="AK353" s="148"/>
      <c r="AL353" s="148"/>
      <c r="AM353" s="148"/>
      <c r="AN353" s="148"/>
      <c r="AO353" s="148"/>
      <c r="AP353" s="148"/>
      <c r="AQ353" s="148"/>
      <c r="AR353" s="148"/>
      <c r="AS353" s="148"/>
      <c r="AT353" s="148"/>
      <c r="AU353" s="148"/>
      <c r="AV353" s="148"/>
      <c r="AW353" s="148"/>
      <c r="AX353" s="148"/>
      <c r="AY353" s="148"/>
      <c r="AZ353" s="148"/>
      <c r="BA353" s="148"/>
      <c r="BB353" s="148"/>
      <c r="BC353" s="148"/>
      <c r="BD353" s="148"/>
      <c r="BE353" s="148"/>
      <c r="BF353" s="148"/>
      <c r="BG353" s="148"/>
      <c r="BH353" s="148"/>
    </row>
    <row r="354" spans="1:60" outlineLevel="2" x14ac:dyDescent="0.25">
      <c r="A354" s="155"/>
      <c r="B354" s="156"/>
      <c r="C354" s="186" t="s">
        <v>638</v>
      </c>
      <c r="D354" s="159"/>
      <c r="E354" s="160">
        <v>2</v>
      </c>
      <c r="F354" s="158"/>
      <c r="G354" s="158"/>
      <c r="H354" s="158"/>
      <c r="I354" s="158"/>
      <c r="J354" s="158"/>
      <c r="K354" s="158"/>
      <c r="L354" s="158"/>
      <c r="M354" s="158"/>
      <c r="N354" s="157"/>
      <c r="O354" s="157"/>
      <c r="P354" s="157"/>
      <c r="Q354" s="157"/>
      <c r="R354" s="158"/>
      <c r="S354" s="158"/>
      <c r="T354" s="158"/>
      <c r="U354" s="158"/>
      <c r="V354" s="158"/>
      <c r="W354" s="158"/>
      <c r="X354" s="158"/>
      <c r="Y354" s="158"/>
      <c r="Z354" s="148"/>
      <c r="AA354" s="148"/>
      <c r="AB354" s="148"/>
      <c r="AC354" s="148"/>
      <c r="AD354" s="148"/>
      <c r="AE354" s="148"/>
      <c r="AF354" s="148"/>
      <c r="AG354" s="148" t="s">
        <v>180</v>
      </c>
      <c r="AH354" s="148">
        <v>0</v>
      </c>
      <c r="AI354" s="148"/>
      <c r="AJ354" s="148"/>
      <c r="AK354" s="148"/>
      <c r="AL354" s="148"/>
      <c r="AM354" s="148"/>
      <c r="AN354" s="148"/>
      <c r="AO354" s="148"/>
      <c r="AP354" s="148"/>
      <c r="AQ354" s="148"/>
      <c r="AR354" s="148"/>
      <c r="AS354" s="148"/>
      <c r="AT354" s="148"/>
      <c r="AU354" s="148"/>
      <c r="AV354" s="148"/>
      <c r="AW354" s="148"/>
      <c r="AX354" s="148"/>
      <c r="AY354" s="148"/>
      <c r="AZ354" s="148"/>
      <c r="BA354" s="148"/>
      <c r="BB354" s="148"/>
      <c r="BC354" s="148"/>
      <c r="BD354" s="148"/>
      <c r="BE354" s="148"/>
      <c r="BF354" s="148"/>
      <c r="BG354" s="148"/>
      <c r="BH354" s="148"/>
    </row>
    <row r="355" spans="1:60" ht="30.6" outlineLevel="1" x14ac:dyDescent="0.25">
      <c r="A355" s="169">
        <v>116</v>
      </c>
      <c r="B355" s="170" t="s">
        <v>650</v>
      </c>
      <c r="C355" s="185" t="s">
        <v>651</v>
      </c>
      <c r="D355" s="171" t="s">
        <v>383</v>
      </c>
      <c r="E355" s="172">
        <v>2</v>
      </c>
      <c r="F355" s="173"/>
      <c r="G355" s="174">
        <f>ROUND(E355*F355,2)</f>
        <v>0</v>
      </c>
      <c r="H355" s="173"/>
      <c r="I355" s="174">
        <f>ROUND(E355*H355,2)</f>
        <v>0</v>
      </c>
      <c r="J355" s="173"/>
      <c r="K355" s="174">
        <f>ROUND(E355*J355,2)</f>
        <v>0</v>
      </c>
      <c r="L355" s="174">
        <v>21</v>
      </c>
      <c r="M355" s="174">
        <f>G355*(1+L355/100)</f>
        <v>0</v>
      </c>
      <c r="N355" s="172">
        <v>0.22133</v>
      </c>
      <c r="O355" s="172">
        <f>ROUND(E355*N355,2)</f>
        <v>0.44</v>
      </c>
      <c r="P355" s="172">
        <v>0</v>
      </c>
      <c r="Q355" s="172">
        <f>ROUND(E355*P355,2)</f>
        <v>0</v>
      </c>
      <c r="R355" s="174" t="s">
        <v>217</v>
      </c>
      <c r="S355" s="174" t="s">
        <v>197</v>
      </c>
      <c r="T355" s="175" t="s">
        <v>198</v>
      </c>
      <c r="U355" s="158">
        <v>0.27200000000000002</v>
      </c>
      <c r="V355" s="158">
        <f>ROUND(E355*U355,2)</f>
        <v>0.54</v>
      </c>
      <c r="W355" s="158"/>
      <c r="X355" s="158" t="s">
        <v>199</v>
      </c>
      <c r="Y355" s="158" t="s">
        <v>153</v>
      </c>
      <c r="Z355" s="148"/>
      <c r="AA355" s="148"/>
      <c r="AB355" s="148"/>
      <c r="AC355" s="148"/>
      <c r="AD355" s="148"/>
      <c r="AE355" s="148"/>
      <c r="AF355" s="148"/>
      <c r="AG355" s="148" t="s">
        <v>200</v>
      </c>
      <c r="AH355" s="148"/>
      <c r="AI355" s="148"/>
      <c r="AJ355" s="148"/>
      <c r="AK355" s="148"/>
      <c r="AL355" s="148"/>
      <c r="AM355" s="148"/>
      <c r="AN355" s="148"/>
      <c r="AO355" s="148"/>
      <c r="AP355" s="148"/>
      <c r="AQ355" s="148"/>
      <c r="AR355" s="148"/>
      <c r="AS355" s="148"/>
      <c r="AT355" s="148"/>
      <c r="AU355" s="148"/>
      <c r="AV355" s="148"/>
      <c r="AW355" s="148"/>
      <c r="AX355" s="148"/>
      <c r="AY355" s="148"/>
      <c r="AZ355" s="148"/>
      <c r="BA355" s="148"/>
      <c r="BB355" s="148"/>
      <c r="BC355" s="148"/>
      <c r="BD355" s="148"/>
      <c r="BE355" s="148"/>
      <c r="BF355" s="148"/>
      <c r="BG355" s="148"/>
      <c r="BH355" s="148"/>
    </row>
    <row r="356" spans="1:60" outlineLevel="2" x14ac:dyDescent="0.25">
      <c r="A356" s="155"/>
      <c r="B356" s="156"/>
      <c r="C356" s="256" t="s">
        <v>652</v>
      </c>
      <c r="D356" s="257"/>
      <c r="E356" s="257"/>
      <c r="F356" s="257"/>
      <c r="G356" s="257"/>
      <c r="H356" s="158"/>
      <c r="I356" s="158"/>
      <c r="J356" s="158"/>
      <c r="K356" s="158"/>
      <c r="L356" s="158"/>
      <c r="M356" s="158"/>
      <c r="N356" s="157"/>
      <c r="O356" s="157"/>
      <c r="P356" s="157"/>
      <c r="Q356" s="157"/>
      <c r="R356" s="158"/>
      <c r="S356" s="158"/>
      <c r="T356" s="158"/>
      <c r="U356" s="158"/>
      <c r="V356" s="158"/>
      <c r="W356" s="158"/>
      <c r="X356" s="158"/>
      <c r="Y356" s="158"/>
      <c r="Z356" s="148"/>
      <c r="AA356" s="148"/>
      <c r="AB356" s="148"/>
      <c r="AC356" s="148"/>
      <c r="AD356" s="148"/>
      <c r="AE356" s="148"/>
      <c r="AF356" s="148"/>
      <c r="AG356" s="148" t="s">
        <v>202</v>
      </c>
      <c r="AH356" s="148"/>
      <c r="AI356" s="148"/>
      <c r="AJ356" s="148"/>
      <c r="AK356" s="148"/>
      <c r="AL356" s="148"/>
      <c r="AM356" s="148"/>
      <c r="AN356" s="148"/>
      <c r="AO356" s="148"/>
      <c r="AP356" s="148"/>
      <c r="AQ356" s="148"/>
      <c r="AR356" s="148"/>
      <c r="AS356" s="148"/>
      <c r="AT356" s="148"/>
      <c r="AU356" s="148"/>
      <c r="AV356" s="148"/>
      <c r="AW356" s="148"/>
      <c r="AX356" s="148"/>
      <c r="AY356" s="148"/>
      <c r="AZ356" s="148"/>
      <c r="BA356" s="148"/>
      <c r="BB356" s="148"/>
      <c r="BC356" s="148"/>
      <c r="BD356" s="148"/>
      <c r="BE356" s="148"/>
      <c r="BF356" s="148"/>
      <c r="BG356" s="148"/>
      <c r="BH356" s="148"/>
    </row>
    <row r="357" spans="1:60" outlineLevel="2" x14ac:dyDescent="0.25">
      <c r="A357" s="155"/>
      <c r="B357" s="156"/>
      <c r="C357" s="186" t="s">
        <v>653</v>
      </c>
      <c r="D357" s="159"/>
      <c r="E357" s="160">
        <v>2</v>
      </c>
      <c r="F357" s="158"/>
      <c r="G357" s="158"/>
      <c r="H357" s="158"/>
      <c r="I357" s="158"/>
      <c r="J357" s="158"/>
      <c r="K357" s="158"/>
      <c r="L357" s="158"/>
      <c r="M357" s="158"/>
      <c r="N357" s="157"/>
      <c r="O357" s="157"/>
      <c r="P357" s="157"/>
      <c r="Q357" s="157"/>
      <c r="R357" s="158"/>
      <c r="S357" s="158"/>
      <c r="T357" s="158"/>
      <c r="U357" s="158"/>
      <c r="V357" s="158"/>
      <c r="W357" s="158"/>
      <c r="X357" s="158"/>
      <c r="Y357" s="158"/>
      <c r="Z357" s="148"/>
      <c r="AA357" s="148"/>
      <c r="AB357" s="148"/>
      <c r="AC357" s="148"/>
      <c r="AD357" s="148"/>
      <c r="AE357" s="148"/>
      <c r="AF357" s="148"/>
      <c r="AG357" s="148" t="s">
        <v>180</v>
      </c>
      <c r="AH357" s="148">
        <v>0</v>
      </c>
      <c r="AI357" s="148"/>
      <c r="AJ357" s="148"/>
      <c r="AK357" s="148"/>
      <c r="AL357" s="148"/>
      <c r="AM357" s="148"/>
      <c r="AN357" s="148"/>
      <c r="AO357" s="148"/>
      <c r="AP357" s="148"/>
      <c r="AQ357" s="148"/>
      <c r="AR357" s="148"/>
      <c r="AS357" s="148"/>
      <c r="AT357" s="148"/>
      <c r="AU357" s="148"/>
      <c r="AV357" s="148"/>
      <c r="AW357" s="148"/>
      <c r="AX357" s="148"/>
      <c r="AY357" s="148"/>
      <c r="AZ357" s="148"/>
      <c r="BA357" s="148"/>
      <c r="BB357" s="148"/>
      <c r="BC357" s="148"/>
      <c r="BD357" s="148"/>
      <c r="BE357" s="148"/>
      <c r="BF357" s="148"/>
      <c r="BG357" s="148"/>
      <c r="BH357" s="148"/>
    </row>
    <row r="358" spans="1:60" ht="20.399999999999999" outlineLevel="1" x14ac:dyDescent="0.25">
      <c r="A358" s="169">
        <v>117</v>
      </c>
      <c r="B358" s="170" t="s">
        <v>654</v>
      </c>
      <c r="C358" s="185" t="s">
        <v>655</v>
      </c>
      <c r="D358" s="171" t="s">
        <v>383</v>
      </c>
      <c r="E358" s="172">
        <v>118.7</v>
      </c>
      <c r="F358" s="173"/>
      <c r="G358" s="174">
        <f>ROUND(E358*F358,2)</f>
        <v>0</v>
      </c>
      <c r="H358" s="173"/>
      <c r="I358" s="174">
        <f>ROUND(E358*H358,2)</f>
        <v>0</v>
      </c>
      <c r="J358" s="173"/>
      <c r="K358" s="174">
        <f>ROUND(E358*J358,2)</f>
        <v>0</v>
      </c>
      <c r="L358" s="174">
        <v>21</v>
      </c>
      <c r="M358" s="174">
        <f>G358*(1+L358/100)</f>
        <v>0</v>
      </c>
      <c r="N358" s="172">
        <v>1E-4</v>
      </c>
      <c r="O358" s="172">
        <f>ROUND(E358*N358,2)</f>
        <v>0.01</v>
      </c>
      <c r="P358" s="172">
        <v>0</v>
      </c>
      <c r="Q358" s="172">
        <f>ROUND(E358*P358,2)</f>
        <v>0</v>
      </c>
      <c r="R358" s="174" t="s">
        <v>217</v>
      </c>
      <c r="S358" s="174" t="s">
        <v>197</v>
      </c>
      <c r="T358" s="175" t="s">
        <v>198</v>
      </c>
      <c r="U358" s="158">
        <v>6.5000000000000002E-2</v>
      </c>
      <c r="V358" s="158">
        <f>ROUND(E358*U358,2)</f>
        <v>7.72</v>
      </c>
      <c r="W358" s="158"/>
      <c r="X358" s="158" t="s">
        <v>199</v>
      </c>
      <c r="Y358" s="158" t="s">
        <v>153</v>
      </c>
      <c r="Z358" s="148"/>
      <c r="AA358" s="148"/>
      <c r="AB358" s="148"/>
      <c r="AC358" s="148"/>
      <c r="AD358" s="148"/>
      <c r="AE358" s="148"/>
      <c r="AF358" s="148"/>
      <c r="AG358" s="148" t="s">
        <v>200</v>
      </c>
      <c r="AH358" s="148"/>
      <c r="AI358" s="148"/>
      <c r="AJ358" s="148"/>
      <c r="AK358" s="148"/>
      <c r="AL358" s="148"/>
      <c r="AM358" s="148"/>
      <c r="AN358" s="148"/>
      <c r="AO358" s="148"/>
      <c r="AP358" s="148"/>
      <c r="AQ358" s="148"/>
      <c r="AR358" s="148"/>
      <c r="AS358" s="148"/>
      <c r="AT358" s="148"/>
      <c r="AU358" s="148"/>
      <c r="AV358" s="148"/>
      <c r="AW358" s="148"/>
      <c r="AX358" s="148"/>
      <c r="AY358" s="148"/>
      <c r="AZ358" s="148"/>
      <c r="BA358" s="148"/>
      <c r="BB358" s="148"/>
      <c r="BC358" s="148"/>
      <c r="BD358" s="148"/>
      <c r="BE358" s="148"/>
      <c r="BF358" s="148"/>
      <c r="BG358" s="148"/>
      <c r="BH358" s="148"/>
    </row>
    <row r="359" spans="1:60" outlineLevel="2" x14ac:dyDescent="0.25">
      <c r="A359" s="155"/>
      <c r="B359" s="156"/>
      <c r="C359" s="186" t="s">
        <v>656</v>
      </c>
      <c r="D359" s="159"/>
      <c r="E359" s="160">
        <v>36.700000000000003</v>
      </c>
      <c r="F359" s="158"/>
      <c r="G359" s="158"/>
      <c r="H359" s="158"/>
      <c r="I359" s="158"/>
      <c r="J359" s="158"/>
      <c r="K359" s="158"/>
      <c r="L359" s="158"/>
      <c r="M359" s="158"/>
      <c r="N359" s="157"/>
      <c r="O359" s="157"/>
      <c r="P359" s="157"/>
      <c r="Q359" s="157"/>
      <c r="R359" s="158"/>
      <c r="S359" s="158"/>
      <c r="T359" s="158"/>
      <c r="U359" s="158"/>
      <c r="V359" s="158"/>
      <c r="W359" s="158"/>
      <c r="X359" s="158"/>
      <c r="Y359" s="158"/>
      <c r="Z359" s="148"/>
      <c r="AA359" s="148"/>
      <c r="AB359" s="148"/>
      <c r="AC359" s="148"/>
      <c r="AD359" s="148"/>
      <c r="AE359" s="148"/>
      <c r="AF359" s="148"/>
      <c r="AG359" s="148" t="s">
        <v>180</v>
      </c>
      <c r="AH359" s="148">
        <v>0</v>
      </c>
      <c r="AI359" s="148"/>
      <c r="AJ359" s="148"/>
      <c r="AK359" s="148"/>
      <c r="AL359" s="148"/>
      <c r="AM359" s="148"/>
      <c r="AN359" s="148"/>
      <c r="AO359" s="148"/>
      <c r="AP359" s="148"/>
      <c r="AQ359" s="148"/>
      <c r="AR359" s="148"/>
      <c r="AS359" s="148"/>
      <c r="AT359" s="148"/>
      <c r="AU359" s="148"/>
      <c r="AV359" s="148"/>
      <c r="AW359" s="148"/>
      <c r="AX359" s="148"/>
      <c r="AY359" s="148"/>
      <c r="AZ359" s="148"/>
      <c r="BA359" s="148"/>
      <c r="BB359" s="148"/>
      <c r="BC359" s="148"/>
      <c r="BD359" s="148"/>
      <c r="BE359" s="148"/>
      <c r="BF359" s="148"/>
      <c r="BG359" s="148"/>
      <c r="BH359" s="148"/>
    </row>
    <row r="360" spans="1:60" outlineLevel="3" x14ac:dyDescent="0.25">
      <c r="A360" s="155"/>
      <c r="B360" s="156"/>
      <c r="C360" s="186" t="s">
        <v>657</v>
      </c>
      <c r="D360" s="159"/>
      <c r="E360" s="160">
        <v>34.5</v>
      </c>
      <c r="F360" s="158"/>
      <c r="G360" s="158"/>
      <c r="H360" s="158"/>
      <c r="I360" s="158"/>
      <c r="J360" s="158"/>
      <c r="K360" s="158"/>
      <c r="L360" s="158"/>
      <c r="M360" s="158"/>
      <c r="N360" s="157"/>
      <c r="O360" s="157"/>
      <c r="P360" s="157"/>
      <c r="Q360" s="157"/>
      <c r="R360" s="158"/>
      <c r="S360" s="158"/>
      <c r="T360" s="158"/>
      <c r="U360" s="158"/>
      <c r="V360" s="158"/>
      <c r="W360" s="158"/>
      <c r="X360" s="158"/>
      <c r="Y360" s="158"/>
      <c r="Z360" s="148"/>
      <c r="AA360" s="148"/>
      <c r="AB360" s="148"/>
      <c r="AC360" s="148"/>
      <c r="AD360" s="148"/>
      <c r="AE360" s="148"/>
      <c r="AF360" s="148"/>
      <c r="AG360" s="148" t="s">
        <v>180</v>
      </c>
      <c r="AH360" s="148">
        <v>0</v>
      </c>
      <c r="AI360" s="148"/>
      <c r="AJ360" s="148"/>
      <c r="AK360" s="148"/>
      <c r="AL360" s="148"/>
      <c r="AM360" s="148"/>
      <c r="AN360" s="148"/>
      <c r="AO360" s="148"/>
      <c r="AP360" s="148"/>
      <c r="AQ360" s="148"/>
      <c r="AR360" s="148"/>
      <c r="AS360" s="148"/>
      <c r="AT360" s="148"/>
      <c r="AU360" s="148"/>
      <c r="AV360" s="148"/>
      <c r="AW360" s="148"/>
      <c r="AX360" s="148"/>
      <c r="AY360" s="148"/>
      <c r="AZ360" s="148"/>
      <c r="BA360" s="148"/>
      <c r="BB360" s="148"/>
      <c r="BC360" s="148"/>
      <c r="BD360" s="148"/>
      <c r="BE360" s="148"/>
      <c r="BF360" s="148"/>
      <c r="BG360" s="148"/>
      <c r="BH360" s="148"/>
    </row>
    <row r="361" spans="1:60" outlineLevel="3" x14ac:dyDescent="0.25">
      <c r="A361" s="155"/>
      <c r="B361" s="156"/>
      <c r="C361" s="186" t="s">
        <v>658</v>
      </c>
      <c r="D361" s="159"/>
      <c r="E361" s="160">
        <v>12.5</v>
      </c>
      <c r="F361" s="158"/>
      <c r="G361" s="158"/>
      <c r="H361" s="158"/>
      <c r="I361" s="158"/>
      <c r="J361" s="158"/>
      <c r="K361" s="158"/>
      <c r="L361" s="158"/>
      <c r="M361" s="158"/>
      <c r="N361" s="157"/>
      <c r="O361" s="157"/>
      <c r="P361" s="157"/>
      <c r="Q361" s="157"/>
      <c r="R361" s="158"/>
      <c r="S361" s="158"/>
      <c r="T361" s="158"/>
      <c r="U361" s="158"/>
      <c r="V361" s="158"/>
      <c r="W361" s="158"/>
      <c r="X361" s="158"/>
      <c r="Y361" s="158"/>
      <c r="Z361" s="148"/>
      <c r="AA361" s="148"/>
      <c r="AB361" s="148"/>
      <c r="AC361" s="148"/>
      <c r="AD361" s="148"/>
      <c r="AE361" s="148"/>
      <c r="AF361" s="148"/>
      <c r="AG361" s="148" t="s">
        <v>180</v>
      </c>
      <c r="AH361" s="148">
        <v>0</v>
      </c>
      <c r="AI361" s="148"/>
      <c r="AJ361" s="148"/>
      <c r="AK361" s="148"/>
      <c r="AL361" s="148"/>
      <c r="AM361" s="148"/>
      <c r="AN361" s="148"/>
      <c r="AO361" s="148"/>
      <c r="AP361" s="148"/>
      <c r="AQ361" s="148"/>
      <c r="AR361" s="148"/>
      <c r="AS361" s="148"/>
      <c r="AT361" s="148"/>
      <c r="AU361" s="148"/>
      <c r="AV361" s="148"/>
      <c r="AW361" s="148"/>
      <c r="AX361" s="148"/>
      <c r="AY361" s="148"/>
      <c r="AZ361" s="148"/>
      <c r="BA361" s="148"/>
      <c r="BB361" s="148"/>
      <c r="BC361" s="148"/>
      <c r="BD361" s="148"/>
      <c r="BE361" s="148"/>
      <c r="BF361" s="148"/>
      <c r="BG361" s="148"/>
      <c r="BH361" s="148"/>
    </row>
    <row r="362" spans="1:60" outlineLevel="3" x14ac:dyDescent="0.25">
      <c r="A362" s="155"/>
      <c r="B362" s="156"/>
      <c r="C362" s="186" t="s">
        <v>659</v>
      </c>
      <c r="D362" s="159"/>
      <c r="E362" s="160">
        <v>35</v>
      </c>
      <c r="F362" s="158"/>
      <c r="G362" s="158"/>
      <c r="H362" s="158"/>
      <c r="I362" s="158"/>
      <c r="J362" s="158"/>
      <c r="K362" s="158"/>
      <c r="L362" s="158"/>
      <c r="M362" s="158"/>
      <c r="N362" s="157"/>
      <c r="O362" s="157"/>
      <c r="P362" s="157"/>
      <c r="Q362" s="157"/>
      <c r="R362" s="158"/>
      <c r="S362" s="158"/>
      <c r="T362" s="158"/>
      <c r="U362" s="158"/>
      <c r="V362" s="158"/>
      <c r="W362" s="158"/>
      <c r="X362" s="158"/>
      <c r="Y362" s="158"/>
      <c r="Z362" s="148"/>
      <c r="AA362" s="148"/>
      <c r="AB362" s="148"/>
      <c r="AC362" s="148"/>
      <c r="AD362" s="148"/>
      <c r="AE362" s="148"/>
      <c r="AF362" s="148"/>
      <c r="AG362" s="148" t="s">
        <v>180</v>
      </c>
      <c r="AH362" s="148">
        <v>0</v>
      </c>
      <c r="AI362" s="148"/>
      <c r="AJ362" s="148"/>
      <c r="AK362" s="148"/>
      <c r="AL362" s="148"/>
      <c r="AM362" s="148"/>
      <c r="AN362" s="148"/>
      <c r="AO362" s="148"/>
      <c r="AP362" s="148"/>
      <c r="AQ362" s="148"/>
      <c r="AR362" s="148"/>
      <c r="AS362" s="148"/>
      <c r="AT362" s="148"/>
      <c r="AU362" s="148"/>
      <c r="AV362" s="148"/>
      <c r="AW362" s="148"/>
      <c r="AX362" s="148"/>
      <c r="AY362" s="148"/>
      <c r="AZ362" s="148"/>
      <c r="BA362" s="148"/>
      <c r="BB362" s="148"/>
      <c r="BC362" s="148"/>
      <c r="BD362" s="148"/>
      <c r="BE362" s="148"/>
      <c r="BF362" s="148"/>
      <c r="BG362" s="148"/>
      <c r="BH362" s="148"/>
    </row>
    <row r="363" spans="1:60" outlineLevel="1" x14ac:dyDescent="0.25">
      <c r="A363" s="169">
        <v>118</v>
      </c>
      <c r="B363" s="170" t="s">
        <v>660</v>
      </c>
      <c r="C363" s="185" t="s">
        <v>661</v>
      </c>
      <c r="D363" s="171" t="s">
        <v>383</v>
      </c>
      <c r="E363" s="172">
        <v>28.2</v>
      </c>
      <c r="F363" s="173"/>
      <c r="G363" s="174">
        <f>ROUND(E363*F363,2)</f>
        <v>0</v>
      </c>
      <c r="H363" s="173"/>
      <c r="I363" s="174">
        <f>ROUND(E363*H363,2)</f>
        <v>0</v>
      </c>
      <c r="J363" s="173"/>
      <c r="K363" s="174">
        <f>ROUND(E363*J363,2)</f>
        <v>0</v>
      </c>
      <c r="L363" s="174">
        <v>21</v>
      </c>
      <c r="M363" s="174">
        <f>G363*(1+L363/100)</f>
        <v>0</v>
      </c>
      <c r="N363" s="172">
        <v>0</v>
      </c>
      <c r="O363" s="172">
        <f>ROUND(E363*N363,2)</f>
        <v>0</v>
      </c>
      <c r="P363" s="172">
        <v>0</v>
      </c>
      <c r="Q363" s="172">
        <f>ROUND(E363*P363,2)</f>
        <v>0</v>
      </c>
      <c r="R363" s="174" t="s">
        <v>217</v>
      </c>
      <c r="S363" s="174" t="s">
        <v>197</v>
      </c>
      <c r="T363" s="175" t="s">
        <v>198</v>
      </c>
      <c r="U363" s="158">
        <v>0.12</v>
      </c>
      <c r="V363" s="158">
        <f>ROUND(E363*U363,2)</f>
        <v>3.38</v>
      </c>
      <c r="W363" s="158"/>
      <c r="X363" s="158" t="s">
        <v>199</v>
      </c>
      <c r="Y363" s="158" t="s">
        <v>153</v>
      </c>
      <c r="Z363" s="148"/>
      <c r="AA363" s="148"/>
      <c r="AB363" s="148"/>
      <c r="AC363" s="148"/>
      <c r="AD363" s="148"/>
      <c r="AE363" s="148"/>
      <c r="AF363" s="148"/>
      <c r="AG363" s="148" t="s">
        <v>200</v>
      </c>
      <c r="AH363" s="148"/>
      <c r="AI363" s="148"/>
      <c r="AJ363" s="148"/>
      <c r="AK363" s="148"/>
      <c r="AL363" s="148"/>
      <c r="AM363" s="148"/>
      <c r="AN363" s="148"/>
      <c r="AO363" s="148"/>
      <c r="AP363" s="148"/>
      <c r="AQ363" s="148"/>
      <c r="AR363" s="148"/>
      <c r="AS363" s="148"/>
      <c r="AT363" s="148"/>
      <c r="AU363" s="148"/>
      <c r="AV363" s="148"/>
      <c r="AW363" s="148"/>
      <c r="AX363" s="148"/>
      <c r="AY363" s="148"/>
      <c r="AZ363" s="148"/>
      <c r="BA363" s="148"/>
      <c r="BB363" s="148"/>
      <c r="BC363" s="148"/>
      <c r="BD363" s="148"/>
      <c r="BE363" s="148"/>
      <c r="BF363" s="148"/>
      <c r="BG363" s="148"/>
      <c r="BH363" s="148"/>
    </row>
    <row r="364" spans="1:60" outlineLevel="2" x14ac:dyDescent="0.25">
      <c r="A364" s="155"/>
      <c r="B364" s="156"/>
      <c r="C364" s="256" t="s">
        <v>662</v>
      </c>
      <c r="D364" s="257"/>
      <c r="E364" s="257"/>
      <c r="F364" s="257"/>
      <c r="G364" s="257"/>
      <c r="H364" s="158"/>
      <c r="I364" s="158"/>
      <c r="J364" s="158"/>
      <c r="K364" s="158"/>
      <c r="L364" s="158"/>
      <c r="M364" s="158"/>
      <c r="N364" s="157"/>
      <c r="O364" s="157"/>
      <c r="P364" s="157"/>
      <c r="Q364" s="157"/>
      <c r="R364" s="158"/>
      <c r="S364" s="158"/>
      <c r="T364" s="158"/>
      <c r="U364" s="158"/>
      <c r="V364" s="158"/>
      <c r="W364" s="158"/>
      <c r="X364" s="158"/>
      <c r="Y364" s="158"/>
      <c r="Z364" s="148"/>
      <c r="AA364" s="148"/>
      <c r="AB364" s="148"/>
      <c r="AC364" s="148"/>
      <c r="AD364" s="148"/>
      <c r="AE364" s="148"/>
      <c r="AF364" s="148"/>
      <c r="AG364" s="148" t="s">
        <v>202</v>
      </c>
      <c r="AH364" s="148"/>
      <c r="AI364" s="148"/>
      <c r="AJ364" s="148"/>
      <c r="AK364" s="148"/>
      <c r="AL364" s="148"/>
      <c r="AM364" s="148"/>
      <c r="AN364" s="148"/>
      <c r="AO364" s="148"/>
      <c r="AP364" s="148"/>
      <c r="AQ364" s="148"/>
      <c r="AR364" s="148"/>
      <c r="AS364" s="148"/>
      <c r="AT364" s="148"/>
      <c r="AU364" s="148"/>
      <c r="AV364" s="148"/>
      <c r="AW364" s="148"/>
      <c r="AX364" s="148"/>
      <c r="AY364" s="148"/>
      <c r="AZ364" s="148"/>
      <c r="BA364" s="148"/>
      <c r="BB364" s="148"/>
      <c r="BC364" s="148"/>
      <c r="BD364" s="148"/>
      <c r="BE364" s="148"/>
      <c r="BF364" s="148"/>
      <c r="BG364" s="148"/>
      <c r="BH364" s="148"/>
    </row>
    <row r="365" spans="1:60" outlineLevel="2" x14ac:dyDescent="0.25">
      <c r="A365" s="155"/>
      <c r="B365" s="156"/>
      <c r="C365" s="186" t="s">
        <v>663</v>
      </c>
      <c r="D365" s="159"/>
      <c r="E365" s="160">
        <v>28.2</v>
      </c>
      <c r="F365" s="158"/>
      <c r="G365" s="158"/>
      <c r="H365" s="158"/>
      <c r="I365" s="158"/>
      <c r="J365" s="158"/>
      <c r="K365" s="158"/>
      <c r="L365" s="158"/>
      <c r="M365" s="158"/>
      <c r="N365" s="157"/>
      <c r="O365" s="157"/>
      <c r="P365" s="157"/>
      <c r="Q365" s="157"/>
      <c r="R365" s="158"/>
      <c r="S365" s="158"/>
      <c r="T365" s="158"/>
      <c r="U365" s="158"/>
      <c r="V365" s="158"/>
      <c r="W365" s="158"/>
      <c r="X365" s="158"/>
      <c r="Y365" s="158"/>
      <c r="Z365" s="148"/>
      <c r="AA365" s="148"/>
      <c r="AB365" s="148"/>
      <c r="AC365" s="148"/>
      <c r="AD365" s="148"/>
      <c r="AE365" s="148"/>
      <c r="AF365" s="148"/>
      <c r="AG365" s="148" t="s">
        <v>180</v>
      </c>
      <c r="AH365" s="148">
        <v>0</v>
      </c>
      <c r="AI365" s="148"/>
      <c r="AJ365" s="148"/>
      <c r="AK365" s="148"/>
      <c r="AL365" s="148"/>
      <c r="AM365" s="148"/>
      <c r="AN365" s="148"/>
      <c r="AO365" s="148"/>
      <c r="AP365" s="148"/>
      <c r="AQ365" s="148"/>
      <c r="AR365" s="148"/>
      <c r="AS365" s="148"/>
      <c r="AT365" s="148"/>
      <c r="AU365" s="148"/>
      <c r="AV365" s="148"/>
      <c r="AW365" s="148"/>
      <c r="AX365" s="148"/>
      <c r="AY365" s="148"/>
      <c r="AZ365" s="148"/>
      <c r="BA365" s="148"/>
      <c r="BB365" s="148"/>
      <c r="BC365" s="148"/>
      <c r="BD365" s="148"/>
      <c r="BE365" s="148"/>
      <c r="BF365" s="148"/>
      <c r="BG365" s="148"/>
      <c r="BH365" s="148"/>
    </row>
    <row r="366" spans="1:60" outlineLevel="1" x14ac:dyDescent="0.25">
      <c r="A366" s="169">
        <v>119</v>
      </c>
      <c r="B366" s="170" t="s">
        <v>664</v>
      </c>
      <c r="C366" s="185" t="s">
        <v>665</v>
      </c>
      <c r="D366" s="171" t="s">
        <v>383</v>
      </c>
      <c r="E366" s="172">
        <v>153.19999999999999</v>
      </c>
      <c r="F366" s="173"/>
      <c r="G366" s="174">
        <f>ROUND(E366*F366,2)</f>
        <v>0</v>
      </c>
      <c r="H366" s="173"/>
      <c r="I366" s="174">
        <f>ROUND(E366*H366,2)</f>
        <v>0</v>
      </c>
      <c r="J366" s="173"/>
      <c r="K366" s="174">
        <f>ROUND(E366*J366,2)</f>
        <v>0</v>
      </c>
      <c r="L366" s="174">
        <v>21</v>
      </c>
      <c r="M366" s="174">
        <f>G366*(1+L366/100)</f>
        <v>0</v>
      </c>
      <c r="N366" s="172">
        <v>0</v>
      </c>
      <c r="O366" s="172">
        <f>ROUND(E366*N366,2)</f>
        <v>0</v>
      </c>
      <c r="P366" s="172">
        <v>0</v>
      </c>
      <c r="Q366" s="172">
        <f>ROUND(E366*P366,2)</f>
        <v>0</v>
      </c>
      <c r="R366" s="174" t="s">
        <v>217</v>
      </c>
      <c r="S366" s="174" t="s">
        <v>197</v>
      </c>
      <c r="T366" s="175" t="s">
        <v>198</v>
      </c>
      <c r="U366" s="158">
        <v>3.2000000000000001E-2</v>
      </c>
      <c r="V366" s="158">
        <f>ROUND(E366*U366,2)</f>
        <v>4.9000000000000004</v>
      </c>
      <c r="W366" s="158"/>
      <c r="X366" s="158" t="s">
        <v>199</v>
      </c>
      <c r="Y366" s="158" t="s">
        <v>153</v>
      </c>
      <c r="Z366" s="148"/>
      <c r="AA366" s="148"/>
      <c r="AB366" s="148"/>
      <c r="AC366" s="148"/>
      <c r="AD366" s="148"/>
      <c r="AE366" s="148"/>
      <c r="AF366" s="148"/>
      <c r="AG366" s="148" t="s">
        <v>200</v>
      </c>
      <c r="AH366" s="148"/>
      <c r="AI366" s="148"/>
      <c r="AJ366" s="148"/>
      <c r="AK366" s="148"/>
      <c r="AL366" s="148"/>
      <c r="AM366" s="148"/>
      <c r="AN366" s="148"/>
      <c r="AO366" s="148"/>
      <c r="AP366" s="148"/>
      <c r="AQ366" s="148"/>
      <c r="AR366" s="148"/>
      <c r="AS366" s="148"/>
      <c r="AT366" s="148"/>
      <c r="AU366" s="148"/>
      <c r="AV366" s="148"/>
      <c r="AW366" s="148"/>
      <c r="AX366" s="148"/>
      <c r="AY366" s="148"/>
      <c r="AZ366" s="148"/>
      <c r="BA366" s="148"/>
      <c r="BB366" s="148"/>
      <c r="BC366" s="148"/>
      <c r="BD366" s="148"/>
      <c r="BE366" s="148"/>
      <c r="BF366" s="148"/>
      <c r="BG366" s="148"/>
      <c r="BH366" s="148"/>
    </row>
    <row r="367" spans="1:60" outlineLevel="2" x14ac:dyDescent="0.25">
      <c r="A367" s="155"/>
      <c r="B367" s="156"/>
      <c r="C367" s="256" t="s">
        <v>666</v>
      </c>
      <c r="D367" s="257"/>
      <c r="E367" s="257"/>
      <c r="F367" s="257"/>
      <c r="G367" s="257"/>
      <c r="H367" s="158"/>
      <c r="I367" s="158"/>
      <c r="J367" s="158"/>
      <c r="K367" s="158"/>
      <c r="L367" s="158"/>
      <c r="M367" s="158"/>
      <c r="N367" s="157"/>
      <c r="O367" s="157"/>
      <c r="P367" s="157"/>
      <c r="Q367" s="157"/>
      <c r="R367" s="158"/>
      <c r="S367" s="158"/>
      <c r="T367" s="158"/>
      <c r="U367" s="158"/>
      <c r="V367" s="158"/>
      <c r="W367" s="158"/>
      <c r="X367" s="158"/>
      <c r="Y367" s="158"/>
      <c r="Z367" s="148"/>
      <c r="AA367" s="148"/>
      <c r="AB367" s="148"/>
      <c r="AC367" s="148"/>
      <c r="AD367" s="148"/>
      <c r="AE367" s="148"/>
      <c r="AF367" s="148"/>
      <c r="AG367" s="148" t="s">
        <v>202</v>
      </c>
      <c r="AH367" s="148"/>
      <c r="AI367" s="148"/>
      <c r="AJ367" s="148"/>
      <c r="AK367" s="148"/>
      <c r="AL367" s="148"/>
      <c r="AM367" s="148"/>
      <c r="AN367" s="148"/>
      <c r="AO367" s="148"/>
      <c r="AP367" s="148"/>
      <c r="AQ367" s="148"/>
      <c r="AR367" s="148"/>
      <c r="AS367" s="148"/>
      <c r="AT367" s="148"/>
      <c r="AU367" s="148"/>
      <c r="AV367" s="148"/>
      <c r="AW367" s="148"/>
      <c r="AX367" s="148"/>
      <c r="AY367" s="148"/>
      <c r="AZ367" s="148"/>
      <c r="BA367" s="148"/>
      <c r="BB367" s="148"/>
      <c r="BC367" s="148"/>
      <c r="BD367" s="148"/>
      <c r="BE367" s="148"/>
      <c r="BF367" s="148"/>
      <c r="BG367" s="148"/>
      <c r="BH367" s="148"/>
    </row>
    <row r="368" spans="1:60" outlineLevel="2" x14ac:dyDescent="0.25">
      <c r="A368" s="155"/>
      <c r="B368" s="156"/>
      <c r="C368" s="186" t="s">
        <v>667</v>
      </c>
      <c r="D368" s="159"/>
      <c r="E368" s="160">
        <v>118.7</v>
      </c>
      <c r="F368" s="158"/>
      <c r="G368" s="158"/>
      <c r="H368" s="158"/>
      <c r="I368" s="158"/>
      <c r="J368" s="158"/>
      <c r="K368" s="158"/>
      <c r="L368" s="158"/>
      <c r="M368" s="158"/>
      <c r="N368" s="157"/>
      <c r="O368" s="157"/>
      <c r="P368" s="157"/>
      <c r="Q368" s="157"/>
      <c r="R368" s="158"/>
      <c r="S368" s="158"/>
      <c r="T368" s="158"/>
      <c r="U368" s="158"/>
      <c r="V368" s="158"/>
      <c r="W368" s="158"/>
      <c r="X368" s="158"/>
      <c r="Y368" s="158"/>
      <c r="Z368" s="148"/>
      <c r="AA368" s="148"/>
      <c r="AB368" s="148"/>
      <c r="AC368" s="148"/>
      <c r="AD368" s="148"/>
      <c r="AE368" s="148"/>
      <c r="AF368" s="148"/>
      <c r="AG368" s="148" t="s">
        <v>180</v>
      </c>
      <c r="AH368" s="148">
        <v>0</v>
      </c>
      <c r="AI368" s="148"/>
      <c r="AJ368" s="148"/>
      <c r="AK368" s="148"/>
      <c r="AL368" s="148"/>
      <c r="AM368" s="148"/>
      <c r="AN368" s="148"/>
      <c r="AO368" s="148"/>
      <c r="AP368" s="148"/>
      <c r="AQ368" s="148"/>
      <c r="AR368" s="148"/>
      <c r="AS368" s="148"/>
      <c r="AT368" s="148"/>
      <c r="AU368" s="148"/>
      <c r="AV368" s="148"/>
      <c r="AW368" s="148"/>
      <c r="AX368" s="148"/>
      <c r="AY368" s="148"/>
      <c r="AZ368" s="148"/>
      <c r="BA368" s="148"/>
      <c r="BB368" s="148"/>
      <c r="BC368" s="148"/>
      <c r="BD368" s="148"/>
      <c r="BE368" s="148"/>
      <c r="BF368" s="148"/>
      <c r="BG368" s="148"/>
      <c r="BH368" s="148"/>
    </row>
    <row r="369" spans="1:60" outlineLevel="3" x14ac:dyDescent="0.25">
      <c r="A369" s="155"/>
      <c r="B369" s="156"/>
      <c r="C369" s="186" t="s">
        <v>668</v>
      </c>
      <c r="D369" s="159"/>
      <c r="E369" s="160">
        <v>34.5</v>
      </c>
      <c r="F369" s="158"/>
      <c r="G369" s="158"/>
      <c r="H369" s="158"/>
      <c r="I369" s="158"/>
      <c r="J369" s="158"/>
      <c r="K369" s="158"/>
      <c r="L369" s="158"/>
      <c r="M369" s="158"/>
      <c r="N369" s="157"/>
      <c r="O369" s="157"/>
      <c r="P369" s="157"/>
      <c r="Q369" s="157"/>
      <c r="R369" s="158"/>
      <c r="S369" s="158"/>
      <c r="T369" s="158"/>
      <c r="U369" s="158"/>
      <c r="V369" s="158"/>
      <c r="W369" s="158"/>
      <c r="X369" s="158"/>
      <c r="Y369" s="158"/>
      <c r="Z369" s="148"/>
      <c r="AA369" s="148"/>
      <c r="AB369" s="148"/>
      <c r="AC369" s="148"/>
      <c r="AD369" s="148"/>
      <c r="AE369" s="148"/>
      <c r="AF369" s="148"/>
      <c r="AG369" s="148" t="s">
        <v>180</v>
      </c>
      <c r="AH369" s="148">
        <v>0</v>
      </c>
      <c r="AI369" s="148"/>
      <c r="AJ369" s="148"/>
      <c r="AK369" s="148"/>
      <c r="AL369" s="148"/>
      <c r="AM369" s="148"/>
      <c r="AN369" s="148"/>
      <c r="AO369" s="148"/>
      <c r="AP369" s="148"/>
      <c r="AQ369" s="148"/>
      <c r="AR369" s="148"/>
      <c r="AS369" s="148"/>
      <c r="AT369" s="148"/>
      <c r="AU369" s="148"/>
      <c r="AV369" s="148"/>
      <c r="AW369" s="148"/>
      <c r="AX369" s="148"/>
      <c r="AY369" s="148"/>
      <c r="AZ369" s="148"/>
      <c r="BA369" s="148"/>
      <c r="BB369" s="148"/>
      <c r="BC369" s="148"/>
      <c r="BD369" s="148"/>
      <c r="BE369" s="148"/>
      <c r="BF369" s="148"/>
      <c r="BG369" s="148"/>
      <c r="BH369" s="148"/>
    </row>
    <row r="370" spans="1:60" outlineLevel="1" x14ac:dyDescent="0.25">
      <c r="A370" s="169">
        <v>120</v>
      </c>
      <c r="B370" s="170" t="s">
        <v>669</v>
      </c>
      <c r="C370" s="185" t="s">
        <v>670</v>
      </c>
      <c r="D370" s="171" t="s">
        <v>383</v>
      </c>
      <c r="E370" s="172">
        <v>28.2</v>
      </c>
      <c r="F370" s="173"/>
      <c r="G370" s="174">
        <f>ROUND(E370*F370,2)</f>
        <v>0</v>
      </c>
      <c r="H370" s="173"/>
      <c r="I370" s="174">
        <f>ROUND(E370*H370,2)</f>
        <v>0</v>
      </c>
      <c r="J370" s="173"/>
      <c r="K370" s="174">
        <f>ROUND(E370*J370,2)</f>
        <v>0</v>
      </c>
      <c r="L370" s="174">
        <v>21</v>
      </c>
      <c r="M370" s="174">
        <f>G370*(1+L370/100)</f>
        <v>0</v>
      </c>
      <c r="N370" s="172">
        <v>0</v>
      </c>
      <c r="O370" s="172">
        <f>ROUND(E370*N370,2)</f>
        <v>0</v>
      </c>
      <c r="P370" s="172">
        <v>0</v>
      </c>
      <c r="Q370" s="172">
        <f>ROUND(E370*P370,2)</f>
        <v>0</v>
      </c>
      <c r="R370" s="174" t="s">
        <v>217</v>
      </c>
      <c r="S370" s="174" t="s">
        <v>197</v>
      </c>
      <c r="T370" s="175" t="s">
        <v>198</v>
      </c>
      <c r="U370" s="158">
        <v>7.3999999999999996E-2</v>
      </c>
      <c r="V370" s="158">
        <f>ROUND(E370*U370,2)</f>
        <v>2.09</v>
      </c>
      <c r="W370" s="158"/>
      <c r="X370" s="158" t="s">
        <v>199</v>
      </c>
      <c r="Y370" s="158" t="s">
        <v>153</v>
      </c>
      <c r="Z370" s="148"/>
      <c r="AA370" s="148"/>
      <c r="AB370" s="148"/>
      <c r="AC370" s="148"/>
      <c r="AD370" s="148"/>
      <c r="AE370" s="148"/>
      <c r="AF370" s="148"/>
      <c r="AG370" s="148" t="s">
        <v>200</v>
      </c>
      <c r="AH370" s="148"/>
      <c r="AI370" s="148"/>
      <c r="AJ370" s="148"/>
      <c r="AK370" s="148"/>
      <c r="AL370" s="148"/>
      <c r="AM370" s="148"/>
      <c r="AN370" s="148"/>
      <c r="AO370" s="148"/>
      <c r="AP370" s="148"/>
      <c r="AQ370" s="148"/>
      <c r="AR370" s="148"/>
      <c r="AS370" s="148"/>
      <c r="AT370" s="148"/>
      <c r="AU370" s="148"/>
      <c r="AV370" s="148"/>
      <c r="AW370" s="148"/>
      <c r="AX370" s="148"/>
      <c r="AY370" s="148"/>
      <c r="AZ370" s="148"/>
      <c r="BA370" s="148"/>
      <c r="BB370" s="148"/>
      <c r="BC370" s="148"/>
      <c r="BD370" s="148"/>
      <c r="BE370" s="148"/>
      <c r="BF370" s="148"/>
      <c r="BG370" s="148"/>
      <c r="BH370" s="148"/>
    </row>
    <row r="371" spans="1:60" outlineLevel="2" x14ac:dyDescent="0.25">
      <c r="A371" s="155"/>
      <c r="B371" s="156"/>
      <c r="C371" s="256" t="s">
        <v>666</v>
      </c>
      <c r="D371" s="257"/>
      <c r="E371" s="257"/>
      <c r="F371" s="257"/>
      <c r="G371" s="257"/>
      <c r="H371" s="158"/>
      <c r="I371" s="158"/>
      <c r="J371" s="158"/>
      <c r="K371" s="158"/>
      <c r="L371" s="158"/>
      <c r="M371" s="158"/>
      <c r="N371" s="157"/>
      <c r="O371" s="157"/>
      <c r="P371" s="157"/>
      <c r="Q371" s="157"/>
      <c r="R371" s="158"/>
      <c r="S371" s="158"/>
      <c r="T371" s="158"/>
      <c r="U371" s="158"/>
      <c r="V371" s="158"/>
      <c r="W371" s="158"/>
      <c r="X371" s="158"/>
      <c r="Y371" s="158"/>
      <c r="Z371" s="148"/>
      <c r="AA371" s="148"/>
      <c r="AB371" s="148"/>
      <c r="AC371" s="148"/>
      <c r="AD371" s="148"/>
      <c r="AE371" s="148"/>
      <c r="AF371" s="148"/>
      <c r="AG371" s="148" t="s">
        <v>202</v>
      </c>
      <c r="AH371" s="148"/>
      <c r="AI371" s="148"/>
      <c r="AJ371" s="148"/>
      <c r="AK371" s="148"/>
      <c r="AL371" s="148"/>
      <c r="AM371" s="148"/>
      <c r="AN371" s="148"/>
      <c r="AO371" s="148"/>
      <c r="AP371" s="148"/>
      <c r="AQ371" s="148"/>
      <c r="AR371" s="148"/>
      <c r="AS371" s="148"/>
      <c r="AT371" s="148"/>
      <c r="AU371" s="148"/>
      <c r="AV371" s="148"/>
      <c r="AW371" s="148"/>
      <c r="AX371" s="148"/>
      <c r="AY371" s="148"/>
      <c r="AZ371" s="148"/>
      <c r="BA371" s="148"/>
      <c r="BB371" s="148"/>
      <c r="BC371" s="148"/>
      <c r="BD371" s="148"/>
      <c r="BE371" s="148"/>
      <c r="BF371" s="148"/>
      <c r="BG371" s="148"/>
      <c r="BH371" s="148"/>
    </row>
    <row r="372" spans="1:60" outlineLevel="2" x14ac:dyDescent="0.25">
      <c r="A372" s="155"/>
      <c r="B372" s="156"/>
      <c r="C372" s="186" t="s">
        <v>671</v>
      </c>
      <c r="D372" s="159"/>
      <c r="E372" s="160">
        <v>17.7</v>
      </c>
      <c r="F372" s="158"/>
      <c r="G372" s="158"/>
      <c r="H372" s="158"/>
      <c r="I372" s="158"/>
      <c r="J372" s="158"/>
      <c r="K372" s="158"/>
      <c r="L372" s="158"/>
      <c r="M372" s="158"/>
      <c r="N372" s="157"/>
      <c r="O372" s="157"/>
      <c r="P372" s="157"/>
      <c r="Q372" s="157"/>
      <c r="R372" s="158"/>
      <c r="S372" s="158"/>
      <c r="T372" s="158"/>
      <c r="U372" s="158"/>
      <c r="V372" s="158"/>
      <c r="W372" s="158"/>
      <c r="X372" s="158"/>
      <c r="Y372" s="158"/>
      <c r="Z372" s="148"/>
      <c r="AA372" s="148"/>
      <c r="AB372" s="148"/>
      <c r="AC372" s="148"/>
      <c r="AD372" s="148"/>
      <c r="AE372" s="148"/>
      <c r="AF372" s="148"/>
      <c r="AG372" s="148" t="s">
        <v>180</v>
      </c>
      <c r="AH372" s="148">
        <v>0</v>
      </c>
      <c r="AI372" s="148"/>
      <c r="AJ372" s="148"/>
      <c r="AK372" s="148"/>
      <c r="AL372" s="148"/>
      <c r="AM372" s="148"/>
      <c r="AN372" s="148"/>
      <c r="AO372" s="148"/>
      <c r="AP372" s="148"/>
      <c r="AQ372" s="148"/>
      <c r="AR372" s="148"/>
      <c r="AS372" s="148"/>
      <c r="AT372" s="148"/>
      <c r="AU372" s="148"/>
      <c r="AV372" s="148"/>
      <c r="AW372" s="148"/>
      <c r="AX372" s="148"/>
      <c r="AY372" s="148"/>
      <c r="AZ372" s="148"/>
      <c r="BA372" s="148"/>
      <c r="BB372" s="148"/>
      <c r="BC372" s="148"/>
      <c r="BD372" s="148"/>
      <c r="BE372" s="148"/>
      <c r="BF372" s="148"/>
      <c r="BG372" s="148"/>
      <c r="BH372" s="148"/>
    </row>
    <row r="373" spans="1:60" outlineLevel="3" x14ac:dyDescent="0.25">
      <c r="A373" s="155"/>
      <c r="B373" s="156"/>
      <c r="C373" s="186" t="s">
        <v>672</v>
      </c>
      <c r="D373" s="159"/>
      <c r="E373" s="160">
        <v>10.5</v>
      </c>
      <c r="F373" s="158"/>
      <c r="G373" s="158"/>
      <c r="H373" s="158"/>
      <c r="I373" s="158"/>
      <c r="J373" s="158"/>
      <c r="K373" s="158"/>
      <c r="L373" s="158"/>
      <c r="M373" s="158"/>
      <c r="N373" s="157"/>
      <c r="O373" s="157"/>
      <c r="P373" s="157"/>
      <c r="Q373" s="157"/>
      <c r="R373" s="158"/>
      <c r="S373" s="158"/>
      <c r="T373" s="158"/>
      <c r="U373" s="158"/>
      <c r="V373" s="158"/>
      <c r="W373" s="158"/>
      <c r="X373" s="158"/>
      <c r="Y373" s="158"/>
      <c r="Z373" s="148"/>
      <c r="AA373" s="148"/>
      <c r="AB373" s="148"/>
      <c r="AC373" s="148"/>
      <c r="AD373" s="148"/>
      <c r="AE373" s="148"/>
      <c r="AF373" s="148"/>
      <c r="AG373" s="148" t="s">
        <v>180</v>
      </c>
      <c r="AH373" s="148">
        <v>0</v>
      </c>
      <c r="AI373" s="148"/>
      <c r="AJ373" s="148"/>
      <c r="AK373" s="148"/>
      <c r="AL373" s="148"/>
      <c r="AM373" s="148"/>
      <c r="AN373" s="148"/>
      <c r="AO373" s="148"/>
      <c r="AP373" s="148"/>
      <c r="AQ373" s="148"/>
      <c r="AR373" s="148"/>
      <c r="AS373" s="148"/>
      <c r="AT373" s="148"/>
      <c r="AU373" s="148"/>
      <c r="AV373" s="148"/>
      <c r="AW373" s="148"/>
      <c r="AX373" s="148"/>
      <c r="AY373" s="148"/>
      <c r="AZ373" s="148"/>
      <c r="BA373" s="148"/>
      <c r="BB373" s="148"/>
      <c r="BC373" s="148"/>
      <c r="BD373" s="148"/>
      <c r="BE373" s="148"/>
      <c r="BF373" s="148"/>
      <c r="BG373" s="148"/>
      <c r="BH373" s="148"/>
    </row>
    <row r="374" spans="1:60" ht="30.6" outlineLevel="1" x14ac:dyDescent="0.25">
      <c r="A374" s="169">
        <v>121</v>
      </c>
      <c r="B374" s="170" t="s">
        <v>673</v>
      </c>
      <c r="C374" s="185" t="s">
        <v>674</v>
      </c>
      <c r="D374" s="171" t="s">
        <v>454</v>
      </c>
      <c r="E374" s="172">
        <v>0.19586000000000001</v>
      </c>
      <c r="F374" s="173"/>
      <c r="G374" s="174">
        <f>ROUND(E374*F374,2)</f>
        <v>0</v>
      </c>
      <c r="H374" s="173"/>
      <c r="I374" s="174">
        <f>ROUND(E374*H374,2)</f>
        <v>0</v>
      </c>
      <c r="J374" s="173"/>
      <c r="K374" s="174">
        <f>ROUND(E374*J374,2)</f>
        <v>0</v>
      </c>
      <c r="L374" s="174">
        <v>21</v>
      </c>
      <c r="M374" s="174">
        <f>G374*(1+L374/100)</f>
        <v>0</v>
      </c>
      <c r="N374" s="172">
        <v>1</v>
      </c>
      <c r="O374" s="172">
        <f>ROUND(E374*N374,2)</f>
        <v>0.2</v>
      </c>
      <c r="P374" s="172">
        <v>0</v>
      </c>
      <c r="Q374" s="172">
        <f>ROUND(E374*P374,2)</f>
        <v>0</v>
      </c>
      <c r="R374" s="174" t="s">
        <v>372</v>
      </c>
      <c r="S374" s="174" t="s">
        <v>197</v>
      </c>
      <c r="T374" s="175" t="s">
        <v>198</v>
      </c>
      <c r="U374" s="158">
        <v>0</v>
      </c>
      <c r="V374" s="158">
        <f>ROUND(E374*U374,2)</f>
        <v>0</v>
      </c>
      <c r="W374" s="158"/>
      <c r="X374" s="158" t="s">
        <v>373</v>
      </c>
      <c r="Y374" s="158" t="s">
        <v>153</v>
      </c>
      <c r="Z374" s="148"/>
      <c r="AA374" s="148"/>
      <c r="AB374" s="148"/>
      <c r="AC374" s="148"/>
      <c r="AD374" s="148"/>
      <c r="AE374" s="148"/>
      <c r="AF374" s="148"/>
      <c r="AG374" s="148" t="s">
        <v>374</v>
      </c>
      <c r="AH374" s="148"/>
      <c r="AI374" s="148"/>
      <c r="AJ374" s="148"/>
      <c r="AK374" s="148"/>
      <c r="AL374" s="148"/>
      <c r="AM374" s="148"/>
      <c r="AN374" s="148"/>
      <c r="AO374" s="148"/>
      <c r="AP374" s="148"/>
      <c r="AQ374" s="148"/>
      <c r="AR374" s="148"/>
      <c r="AS374" s="148"/>
      <c r="AT374" s="148"/>
      <c r="AU374" s="148"/>
      <c r="AV374" s="148"/>
      <c r="AW374" s="148"/>
      <c r="AX374" s="148"/>
      <c r="AY374" s="148"/>
      <c r="AZ374" s="148"/>
      <c r="BA374" s="148"/>
      <c r="BB374" s="148"/>
      <c r="BC374" s="148"/>
      <c r="BD374" s="148"/>
      <c r="BE374" s="148"/>
      <c r="BF374" s="148"/>
      <c r="BG374" s="148"/>
      <c r="BH374" s="148"/>
    </row>
    <row r="375" spans="1:60" outlineLevel="2" x14ac:dyDescent="0.25">
      <c r="A375" s="155"/>
      <c r="B375" s="156"/>
      <c r="C375" s="186" t="s">
        <v>675</v>
      </c>
      <c r="D375" s="159"/>
      <c r="E375" s="160">
        <v>0.2</v>
      </c>
      <c r="F375" s="158"/>
      <c r="G375" s="158"/>
      <c r="H375" s="158"/>
      <c r="I375" s="158"/>
      <c r="J375" s="158"/>
      <c r="K375" s="158"/>
      <c r="L375" s="158"/>
      <c r="M375" s="158"/>
      <c r="N375" s="157"/>
      <c r="O375" s="157"/>
      <c r="P375" s="157"/>
      <c r="Q375" s="157"/>
      <c r="R375" s="158"/>
      <c r="S375" s="158"/>
      <c r="T375" s="158"/>
      <c r="U375" s="158"/>
      <c r="V375" s="158"/>
      <c r="W375" s="158"/>
      <c r="X375" s="158"/>
      <c r="Y375" s="158"/>
      <c r="Z375" s="148"/>
      <c r="AA375" s="148"/>
      <c r="AB375" s="148"/>
      <c r="AC375" s="148"/>
      <c r="AD375" s="148"/>
      <c r="AE375" s="148"/>
      <c r="AF375" s="148"/>
      <c r="AG375" s="148" t="s">
        <v>180</v>
      </c>
      <c r="AH375" s="148">
        <v>0</v>
      </c>
      <c r="AI375" s="148"/>
      <c r="AJ375" s="148"/>
      <c r="AK375" s="148"/>
      <c r="AL375" s="148"/>
      <c r="AM375" s="148"/>
      <c r="AN375" s="148"/>
      <c r="AO375" s="148"/>
      <c r="AP375" s="148"/>
      <c r="AQ375" s="148"/>
      <c r="AR375" s="148"/>
      <c r="AS375" s="148"/>
      <c r="AT375" s="148"/>
      <c r="AU375" s="148"/>
      <c r="AV375" s="148"/>
      <c r="AW375" s="148"/>
      <c r="AX375" s="148"/>
      <c r="AY375" s="148"/>
      <c r="AZ375" s="148"/>
      <c r="BA375" s="148"/>
      <c r="BB375" s="148"/>
      <c r="BC375" s="148"/>
      <c r="BD375" s="148"/>
      <c r="BE375" s="148"/>
      <c r="BF375" s="148"/>
      <c r="BG375" s="148"/>
      <c r="BH375" s="148"/>
    </row>
    <row r="376" spans="1:60" ht="20.399999999999999" outlineLevel="1" x14ac:dyDescent="0.25">
      <c r="A376" s="169">
        <v>122</v>
      </c>
      <c r="B376" s="170" t="s">
        <v>676</v>
      </c>
      <c r="C376" s="185" t="s">
        <v>677</v>
      </c>
      <c r="D376" s="171" t="s">
        <v>397</v>
      </c>
      <c r="E376" s="172">
        <v>3</v>
      </c>
      <c r="F376" s="173"/>
      <c r="G376" s="174">
        <f>ROUND(E376*F376,2)</f>
        <v>0</v>
      </c>
      <c r="H376" s="173"/>
      <c r="I376" s="174">
        <f>ROUND(E376*H376,2)</f>
        <v>0</v>
      </c>
      <c r="J376" s="173"/>
      <c r="K376" s="174">
        <f>ROUND(E376*J376,2)</f>
        <v>0</v>
      </c>
      <c r="L376" s="174">
        <v>21</v>
      </c>
      <c r="M376" s="174">
        <f>G376*(1+L376/100)</f>
        <v>0</v>
      </c>
      <c r="N376" s="172">
        <v>5.1000000000000004E-3</v>
      </c>
      <c r="O376" s="172">
        <f>ROUND(E376*N376,2)</f>
        <v>0.02</v>
      </c>
      <c r="P376" s="172">
        <v>0</v>
      </c>
      <c r="Q376" s="172">
        <f>ROUND(E376*P376,2)</f>
        <v>0</v>
      </c>
      <c r="R376" s="174" t="s">
        <v>372</v>
      </c>
      <c r="S376" s="174" t="s">
        <v>197</v>
      </c>
      <c r="T376" s="175" t="s">
        <v>198</v>
      </c>
      <c r="U376" s="158">
        <v>0</v>
      </c>
      <c r="V376" s="158">
        <f>ROUND(E376*U376,2)</f>
        <v>0</v>
      </c>
      <c r="W376" s="158"/>
      <c r="X376" s="158" t="s">
        <v>373</v>
      </c>
      <c r="Y376" s="158" t="s">
        <v>153</v>
      </c>
      <c r="Z376" s="148"/>
      <c r="AA376" s="148"/>
      <c r="AB376" s="148"/>
      <c r="AC376" s="148"/>
      <c r="AD376" s="148"/>
      <c r="AE376" s="148"/>
      <c r="AF376" s="148"/>
      <c r="AG376" s="148" t="s">
        <v>374</v>
      </c>
      <c r="AH376" s="148"/>
      <c r="AI376" s="148"/>
      <c r="AJ376" s="148"/>
      <c r="AK376" s="148"/>
      <c r="AL376" s="148"/>
      <c r="AM376" s="148"/>
      <c r="AN376" s="148"/>
      <c r="AO376" s="148"/>
      <c r="AP376" s="148"/>
      <c r="AQ376" s="148"/>
      <c r="AR376" s="148"/>
      <c r="AS376" s="148"/>
      <c r="AT376" s="148"/>
      <c r="AU376" s="148"/>
      <c r="AV376" s="148"/>
      <c r="AW376" s="148"/>
      <c r="AX376" s="148"/>
      <c r="AY376" s="148"/>
      <c r="AZ376" s="148"/>
      <c r="BA376" s="148"/>
      <c r="BB376" s="148"/>
      <c r="BC376" s="148"/>
      <c r="BD376" s="148"/>
      <c r="BE376" s="148"/>
      <c r="BF376" s="148"/>
      <c r="BG376" s="148"/>
      <c r="BH376" s="148"/>
    </row>
    <row r="377" spans="1:60" outlineLevel="2" x14ac:dyDescent="0.25">
      <c r="A377" s="155"/>
      <c r="B377" s="156"/>
      <c r="C377" s="186" t="s">
        <v>678</v>
      </c>
      <c r="D377" s="159"/>
      <c r="E377" s="160">
        <v>3</v>
      </c>
      <c r="F377" s="158"/>
      <c r="G377" s="158"/>
      <c r="H377" s="158"/>
      <c r="I377" s="158"/>
      <c r="J377" s="158"/>
      <c r="K377" s="158"/>
      <c r="L377" s="158"/>
      <c r="M377" s="158"/>
      <c r="N377" s="157"/>
      <c r="O377" s="157"/>
      <c r="P377" s="157"/>
      <c r="Q377" s="157"/>
      <c r="R377" s="158"/>
      <c r="S377" s="158"/>
      <c r="T377" s="158"/>
      <c r="U377" s="158"/>
      <c r="V377" s="158"/>
      <c r="W377" s="158"/>
      <c r="X377" s="158"/>
      <c r="Y377" s="158"/>
      <c r="Z377" s="148"/>
      <c r="AA377" s="148"/>
      <c r="AB377" s="148"/>
      <c r="AC377" s="148"/>
      <c r="AD377" s="148"/>
      <c r="AE377" s="148"/>
      <c r="AF377" s="148"/>
      <c r="AG377" s="148" t="s">
        <v>180</v>
      </c>
      <c r="AH377" s="148">
        <v>0</v>
      </c>
      <c r="AI377" s="148"/>
      <c r="AJ377" s="148"/>
      <c r="AK377" s="148"/>
      <c r="AL377" s="148"/>
      <c r="AM377" s="148"/>
      <c r="AN377" s="148"/>
      <c r="AO377" s="148"/>
      <c r="AP377" s="148"/>
      <c r="AQ377" s="148"/>
      <c r="AR377" s="148"/>
      <c r="AS377" s="148"/>
      <c r="AT377" s="148"/>
      <c r="AU377" s="148"/>
      <c r="AV377" s="148"/>
      <c r="AW377" s="148"/>
      <c r="AX377" s="148"/>
      <c r="AY377" s="148"/>
      <c r="AZ377" s="148"/>
      <c r="BA377" s="148"/>
      <c r="BB377" s="148"/>
      <c r="BC377" s="148"/>
      <c r="BD377" s="148"/>
      <c r="BE377" s="148"/>
      <c r="BF377" s="148"/>
      <c r="BG377" s="148"/>
      <c r="BH377" s="148"/>
    </row>
    <row r="378" spans="1:60" ht="20.399999999999999" outlineLevel="1" x14ac:dyDescent="0.25">
      <c r="A378" s="169">
        <v>123</v>
      </c>
      <c r="B378" s="170" t="s">
        <v>679</v>
      </c>
      <c r="C378" s="185" t="s">
        <v>680</v>
      </c>
      <c r="D378" s="171" t="s">
        <v>397</v>
      </c>
      <c r="E378" s="172">
        <v>6</v>
      </c>
      <c r="F378" s="173"/>
      <c r="G378" s="174">
        <f>ROUND(E378*F378,2)</f>
        <v>0</v>
      </c>
      <c r="H378" s="173"/>
      <c r="I378" s="174">
        <f>ROUND(E378*H378,2)</f>
        <v>0</v>
      </c>
      <c r="J378" s="173"/>
      <c r="K378" s="174">
        <f>ROUND(E378*J378,2)</f>
        <v>0</v>
      </c>
      <c r="L378" s="174">
        <v>21</v>
      </c>
      <c r="M378" s="174">
        <f>G378*(1+L378/100)</f>
        <v>0</v>
      </c>
      <c r="N378" s="172">
        <v>2E-3</v>
      </c>
      <c r="O378" s="172">
        <f>ROUND(E378*N378,2)</f>
        <v>0.01</v>
      </c>
      <c r="P378" s="172">
        <v>0</v>
      </c>
      <c r="Q378" s="172">
        <f>ROUND(E378*P378,2)</f>
        <v>0</v>
      </c>
      <c r="R378" s="174" t="s">
        <v>372</v>
      </c>
      <c r="S378" s="174" t="s">
        <v>197</v>
      </c>
      <c r="T378" s="175" t="s">
        <v>198</v>
      </c>
      <c r="U378" s="158">
        <v>0</v>
      </c>
      <c r="V378" s="158">
        <f>ROUND(E378*U378,2)</f>
        <v>0</v>
      </c>
      <c r="W378" s="158"/>
      <c r="X378" s="158" t="s">
        <v>373</v>
      </c>
      <c r="Y378" s="158" t="s">
        <v>153</v>
      </c>
      <c r="Z378" s="148"/>
      <c r="AA378" s="148"/>
      <c r="AB378" s="148"/>
      <c r="AC378" s="148"/>
      <c r="AD378" s="148"/>
      <c r="AE378" s="148"/>
      <c r="AF378" s="148"/>
      <c r="AG378" s="148" t="s">
        <v>374</v>
      </c>
      <c r="AH378" s="148"/>
      <c r="AI378" s="148"/>
      <c r="AJ378" s="148"/>
      <c r="AK378" s="148"/>
      <c r="AL378" s="148"/>
      <c r="AM378" s="148"/>
      <c r="AN378" s="148"/>
      <c r="AO378" s="148"/>
      <c r="AP378" s="148"/>
      <c r="AQ378" s="148"/>
      <c r="AR378" s="148"/>
      <c r="AS378" s="148"/>
      <c r="AT378" s="148"/>
      <c r="AU378" s="148"/>
      <c r="AV378" s="148"/>
      <c r="AW378" s="148"/>
      <c r="AX378" s="148"/>
      <c r="AY378" s="148"/>
      <c r="AZ378" s="148"/>
      <c r="BA378" s="148"/>
      <c r="BB378" s="148"/>
      <c r="BC378" s="148"/>
      <c r="BD378" s="148"/>
      <c r="BE378" s="148"/>
      <c r="BF378" s="148"/>
      <c r="BG378" s="148"/>
      <c r="BH378" s="148"/>
    </row>
    <row r="379" spans="1:60" outlineLevel="2" x14ac:dyDescent="0.25">
      <c r="A379" s="155"/>
      <c r="B379" s="156"/>
      <c r="C379" s="186" t="s">
        <v>681</v>
      </c>
      <c r="D379" s="159"/>
      <c r="E379" s="160">
        <v>6</v>
      </c>
      <c r="F379" s="158"/>
      <c r="G379" s="158"/>
      <c r="H379" s="158"/>
      <c r="I379" s="158"/>
      <c r="J379" s="158"/>
      <c r="K379" s="158"/>
      <c r="L379" s="158"/>
      <c r="M379" s="158"/>
      <c r="N379" s="157"/>
      <c r="O379" s="157"/>
      <c r="P379" s="157"/>
      <c r="Q379" s="157"/>
      <c r="R379" s="158"/>
      <c r="S379" s="158"/>
      <c r="T379" s="158"/>
      <c r="U379" s="158"/>
      <c r="V379" s="158"/>
      <c r="W379" s="158"/>
      <c r="X379" s="158"/>
      <c r="Y379" s="158"/>
      <c r="Z379" s="148"/>
      <c r="AA379" s="148"/>
      <c r="AB379" s="148"/>
      <c r="AC379" s="148"/>
      <c r="AD379" s="148"/>
      <c r="AE379" s="148"/>
      <c r="AF379" s="148"/>
      <c r="AG379" s="148" t="s">
        <v>180</v>
      </c>
      <c r="AH379" s="148">
        <v>0</v>
      </c>
      <c r="AI379" s="148"/>
      <c r="AJ379" s="148"/>
      <c r="AK379" s="148"/>
      <c r="AL379" s="148"/>
      <c r="AM379" s="148"/>
      <c r="AN379" s="148"/>
      <c r="AO379" s="148"/>
      <c r="AP379" s="148"/>
      <c r="AQ379" s="148"/>
      <c r="AR379" s="148"/>
      <c r="AS379" s="148"/>
      <c r="AT379" s="148"/>
      <c r="AU379" s="148"/>
      <c r="AV379" s="148"/>
      <c r="AW379" s="148"/>
      <c r="AX379" s="148"/>
      <c r="AY379" s="148"/>
      <c r="AZ379" s="148"/>
      <c r="BA379" s="148"/>
      <c r="BB379" s="148"/>
      <c r="BC379" s="148"/>
      <c r="BD379" s="148"/>
      <c r="BE379" s="148"/>
      <c r="BF379" s="148"/>
      <c r="BG379" s="148"/>
      <c r="BH379" s="148"/>
    </row>
    <row r="380" spans="1:60" outlineLevel="1" x14ac:dyDescent="0.25">
      <c r="A380" s="169">
        <v>124</v>
      </c>
      <c r="B380" s="170" t="s">
        <v>682</v>
      </c>
      <c r="C380" s="185" t="s">
        <v>683</v>
      </c>
      <c r="D380" s="171" t="s">
        <v>397</v>
      </c>
      <c r="E380" s="172">
        <v>5</v>
      </c>
      <c r="F380" s="173"/>
      <c r="G380" s="174">
        <f>ROUND(E380*F380,2)</f>
        <v>0</v>
      </c>
      <c r="H380" s="173"/>
      <c r="I380" s="174">
        <f>ROUND(E380*H380,2)</f>
        <v>0</v>
      </c>
      <c r="J380" s="173"/>
      <c r="K380" s="174">
        <f>ROUND(E380*J380,2)</f>
        <v>0</v>
      </c>
      <c r="L380" s="174">
        <v>21</v>
      </c>
      <c r="M380" s="174">
        <f>G380*(1+L380/100)</f>
        <v>0</v>
      </c>
      <c r="N380" s="172">
        <v>0</v>
      </c>
      <c r="O380" s="172">
        <f>ROUND(E380*N380,2)</f>
        <v>0</v>
      </c>
      <c r="P380" s="172">
        <v>0</v>
      </c>
      <c r="Q380" s="172">
        <f>ROUND(E380*P380,2)</f>
        <v>0</v>
      </c>
      <c r="R380" s="174" t="s">
        <v>372</v>
      </c>
      <c r="S380" s="174" t="s">
        <v>197</v>
      </c>
      <c r="T380" s="175" t="s">
        <v>198</v>
      </c>
      <c r="U380" s="158">
        <v>0</v>
      </c>
      <c r="V380" s="158">
        <f>ROUND(E380*U380,2)</f>
        <v>0</v>
      </c>
      <c r="W380" s="158"/>
      <c r="X380" s="158" t="s">
        <v>373</v>
      </c>
      <c r="Y380" s="158" t="s">
        <v>153</v>
      </c>
      <c r="Z380" s="148"/>
      <c r="AA380" s="148"/>
      <c r="AB380" s="148"/>
      <c r="AC380" s="148"/>
      <c r="AD380" s="148"/>
      <c r="AE380" s="148"/>
      <c r="AF380" s="148"/>
      <c r="AG380" s="148" t="s">
        <v>374</v>
      </c>
      <c r="AH380" s="148"/>
      <c r="AI380" s="148"/>
      <c r="AJ380" s="148"/>
      <c r="AK380" s="148"/>
      <c r="AL380" s="148"/>
      <c r="AM380" s="148"/>
      <c r="AN380" s="148"/>
      <c r="AO380" s="148"/>
      <c r="AP380" s="148"/>
      <c r="AQ380" s="148"/>
      <c r="AR380" s="148"/>
      <c r="AS380" s="148"/>
      <c r="AT380" s="148"/>
      <c r="AU380" s="148"/>
      <c r="AV380" s="148"/>
      <c r="AW380" s="148"/>
      <c r="AX380" s="148"/>
      <c r="AY380" s="148"/>
      <c r="AZ380" s="148"/>
      <c r="BA380" s="148"/>
      <c r="BB380" s="148"/>
      <c r="BC380" s="148"/>
      <c r="BD380" s="148"/>
      <c r="BE380" s="148"/>
      <c r="BF380" s="148"/>
      <c r="BG380" s="148"/>
      <c r="BH380" s="148"/>
    </row>
    <row r="381" spans="1:60" outlineLevel="2" x14ac:dyDescent="0.25">
      <c r="A381" s="155"/>
      <c r="B381" s="156"/>
      <c r="C381" s="186" t="s">
        <v>83</v>
      </c>
      <c r="D381" s="159"/>
      <c r="E381" s="160">
        <v>5</v>
      </c>
      <c r="F381" s="158"/>
      <c r="G381" s="158"/>
      <c r="H381" s="158"/>
      <c r="I381" s="158"/>
      <c r="J381" s="158"/>
      <c r="K381" s="158"/>
      <c r="L381" s="158"/>
      <c r="M381" s="158"/>
      <c r="N381" s="157"/>
      <c r="O381" s="157"/>
      <c r="P381" s="157"/>
      <c r="Q381" s="157"/>
      <c r="R381" s="158"/>
      <c r="S381" s="158"/>
      <c r="T381" s="158"/>
      <c r="U381" s="158"/>
      <c r="V381" s="158"/>
      <c r="W381" s="158"/>
      <c r="X381" s="158"/>
      <c r="Y381" s="158"/>
      <c r="Z381" s="148"/>
      <c r="AA381" s="148"/>
      <c r="AB381" s="148"/>
      <c r="AC381" s="148"/>
      <c r="AD381" s="148"/>
      <c r="AE381" s="148"/>
      <c r="AF381" s="148"/>
      <c r="AG381" s="148" t="s">
        <v>180</v>
      </c>
      <c r="AH381" s="148">
        <v>0</v>
      </c>
      <c r="AI381" s="148"/>
      <c r="AJ381" s="148"/>
      <c r="AK381" s="148"/>
      <c r="AL381" s="148"/>
      <c r="AM381" s="148"/>
      <c r="AN381" s="148"/>
      <c r="AO381" s="148"/>
      <c r="AP381" s="148"/>
      <c r="AQ381" s="148"/>
      <c r="AR381" s="148"/>
      <c r="AS381" s="148"/>
      <c r="AT381" s="148"/>
      <c r="AU381" s="148"/>
      <c r="AV381" s="148"/>
      <c r="AW381" s="148"/>
      <c r="AX381" s="148"/>
      <c r="AY381" s="148"/>
      <c r="AZ381" s="148"/>
      <c r="BA381" s="148"/>
      <c r="BB381" s="148"/>
      <c r="BC381" s="148"/>
      <c r="BD381" s="148"/>
      <c r="BE381" s="148"/>
      <c r="BF381" s="148"/>
      <c r="BG381" s="148"/>
      <c r="BH381" s="148"/>
    </row>
    <row r="382" spans="1:60" outlineLevel="1" x14ac:dyDescent="0.25">
      <c r="A382" s="169">
        <v>125</v>
      </c>
      <c r="B382" s="170" t="s">
        <v>684</v>
      </c>
      <c r="C382" s="185" t="s">
        <v>685</v>
      </c>
      <c r="D382" s="171" t="s">
        <v>397</v>
      </c>
      <c r="E382" s="172">
        <v>5</v>
      </c>
      <c r="F382" s="173"/>
      <c r="G382" s="174">
        <f>ROUND(E382*F382,2)</f>
        <v>0</v>
      </c>
      <c r="H382" s="173"/>
      <c r="I382" s="174">
        <f>ROUND(E382*H382,2)</f>
        <v>0</v>
      </c>
      <c r="J382" s="173"/>
      <c r="K382" s="174">
        <f>ROUND(E382*J382,2)</f>
        <v>0</v>
      </c>
      <c r="L382" s="174">
        <v>21</v>
      </c>
      <c r="M382" s="174">
        <f>G382*(1+L382/100)</f>
        <v>0</v>
      </c>
      <c r="N382" s="172">
        <v>0</v>
      </c>
      <c r="O382" s="172">
        <f>ROUND(E382*N382,2)</f>
        <v>0</v>
      </c>
      <c r="P382" s="172">
        <v>0</v>
      </c>
      <c r="Q382" s="172">
        <f>ROUND(E382*P382,2)</f>
        <v>0</v>
      </c>
      <c r="R382" s="174" t="s">
        <v>372</v>
      </c>
      <c r="S382" s="174" t="s">
        <v>197</v>
      </c>
      <c r="T382" s="175" t="s">
        <v>198</v>
      </c>
      <c r="U382" s="158">
        <v>0</v>
      </c>
      <c r="V382" s="158">
        <f>ROUND(E382*U382,2)</f>
        <v>0</v>
      </c>
      <c r="W382" s="158"/>
      <c r="X382" s="158" t="s">
        <v>373</v>
      </c>
      <c r="Y382" s="158" t="s">
        <v>153</v>
      </c>
      <c r="Z382" s="148"/>
      <c r="AA382" s="148"/>
      <c r="AB382" s="148"/>
      <c r="AC382" s="148"/>
      <c r="AD382" s="148"/>
      <c r="AE382" s="148"/>
      <c r="AF382" s="148"/>
      <c r="AG382" s="148" t="s">
        <v>374</v>
      </c>
      <c r="AH382" s="148"/>
      <c r="AI382" s="148"/>
      <c r="AJ382" s="148"/>
      <c r="AK382" s="148"/>
      <c r="AL382" s="148"/>
      <c r="AM382" s="148"/>
      <c r="AN382" s="148"/>
      <c r="AO382" s="148"/>
      <c r="AP382" s="148"/>
      <c r="AQ382" s="148"/>
      <c r="AR382" s="148"/>
      <c r="AS382" s="148"/>
      <c r="AT382" s="148"/>
      <c r="AU382" s="148"/>
      <c r="AV382" s="148"/>
      <c r="AW382" s="148"/>
      <c r="AX382" s="148"/>
      <c r="AY382" s="148"/>
      <c r="AZ382" s="148"/>
      <c r="BA382" s="148"/>
      <c r="BB382" s="148"/>
      <c r="BC382" s="148"/>
      <c r="BD382" s="148"/>
      <c r="BE382" s="148"/>
      <c r="BF382" s="148"/>
      <c r="BG382" s="148"/>
      <c r="BH382" s="148"/>
    </row>
    <row r="383" spans="1:60" outlineLevel="2" x14ac:dyDescent="0.25">
      <c r="A383" s="155"/>
      <c r="B383" s="156"/>
      <c r="C383" s="186" t="s">
        <v>83</v>
      </c>
      <c r="D383" s="159"/>
      <c r="E383" s="160">
        <v>5</v>
      </c>
      <c r="F383" s="158"/>
      <c r="G383" s="158"/>
      <c r="H383" s="158"/>
      <c r="I383" s="158"/>
      <c r="J383" s="158"/>
      <c r="K383" s="158"/>
      <c r="L383" s="158"/>
      <c r="M383" s="158"/>
      <c r="N383" s="157"/>
      <c r="O383" s="157"/>
      <c r="P383" s="157"/>
      <c r="Q383" s="157"/>
      <c r="R383" s="158"/>
      <c r="S383" s="158"/>
      <c r="T383" s="158"/>
      <c r="U383" s="158"/>
      <c r="V383" s="158"/>
      <c r="W383" s="158"/>
      <c r="X383" s="158"/>
      <c r="Y383" s="158"/>
      <c r="Z383" s="148"/>
      <c r="AA383" s="148"/>
      <c r="AB383" s="148"/>
      <c r="AC383" s="148"/>
      <c r="AD383" s="148"/>
      <c r="AE383" s="148"/>
      <c r="AF383" s="148"/>
      <c r="AG383" s="148" t="s">
        <v>180</v>
      </c>
      <c r="AH383" s="148">
        <v>0</v>
      </c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148"/>
      <c r="AT383" s="148"/>
      <c r="AU383" s="148"/>
      <c r="AV383" s="148"/>
      <c r="AW383" s="148"/>
      <c r="AX383" s="148"/>
      <c r="AY383" s="148"/>
      <c r="AZ383" s="148"/>
      <c r="BA383" s="148"/>
      <c r="BB383" s="148"/>
      <c r="BC383" s="148"/>
      <c r="BD383" s="148"/>
      <c r="BE383" s="148"/>
      <c r="BF383" s="148"/>
      <c r="BG383" s="148"/>
      <c r="BH383" s="148"/>
    </row>
    <row r="384" spans="1:60" x14ac:dyDescent="0.25">
      <c r="A384" s="162" t="s">
        <v>145</v>
      </c>
      <c r="B384" s="163" t="s">
        <v>89</v>
      </c>
      <c r="C384" s="183" t="s">
        <v>90</v>
      </c>
      <c r="D384" s="164"/>
      <c r="E384" s="165"/>
      <c r="F384" s="166"/>
      <c r="G384" s="166">
        <f>SUMIF(AG385:AG392,"&lt;&gt;NOR",G385:G392)</f>
        <v>0</v>
      </c>
      <c r="H384" s="166"/>
      <c r="I384" s="166">
        <f>SUM(I385:I392)</f>
        <v>0</v>
      </c>
      <c r="J384" s="166"/>
      <c r="K384" s="166">
        <f>SUM(K385:K392)</f>
        <v>0</v>
      </c>
      <c r="L384" s="166"/>
      <c r="M384" s="166">
        <f>SUM(M385:M392)</f>
        <v>0</v>
      </c>
      <c r="N384" s="165"/>
      <c r="O384" s="165">
        <f>SUM(O385:O392)</f>
        <v>0.01</v>
      </c>
      <c r="P384" s="165"/>
      <c r="Q384" s="165">
        <f>SUM(Q385:Q392)</f>
        <v>0</v>
      </c>
      <c r="R384" s="166"/>
      <c r="S384" s="166"/>
      <c r="T384" s="167"/>
      <c r="U384" s="161"/>
      <c r="V384" s="161">
        <f>SUM(V385:V392)</f>
        <v>5.78</v>
      </c>
      <c r="W384" s="161"/>
      <c r="X384" s="161"/>
      <c r="Y384" s="161"/>
      <c r="AG384" t="s">
        <v>146</v>
      </c>
    </row>
    <row r="385" spans="1:60" outlineLevel="1" x14ac:dyDescent="0.25">
      <c r="A385" s="169">
        <v>126</v>
      </c>
      <c r="B385" s="170" t="s">
        <v>686</v>
      </c>
      <c r="C385" s="185" t="s">
        <v>687</v>
      </c>
      <c r="D385" s="171" t="s">
        <v>195</v>
      </c>
      <c r="E385" s="172">
        <v>0.9</v>
      </c>
      <c r="F385" s="173"/>
      <c r="G385" s="174">
        <f>ROUND(E385*F385,2)</f>
        <v>0</v>
      </c>
      <c r="H385" s="173"/>
      <c r="I385" s="174">
        <f>ROUND(E385*H385,2)</f>
        <v>0</v>
      </c>
      <c r="J385" s="173"/>
      <c r="K385" s="174">
        <f>ROUND(E385*J385,2)</f>
        <v>0</v>
      </c>
      <c r="L385" s="174">
        <v>21</v>
      </c>
      <c r="M385" s="174">
        <f>G385*(1+L385/100)</f>
        <v>0</v>
      </c>
      <c r="N385" s="172">
        <v>3.1700000000000001E-3</v>
      </c>
      <c r="O385" s="172">
        <f>ROUND(E385*N385,2)</f>
        <v>0</v>
      </c>
      <c r="P385" s="172">
        <v>0</v>
      </c>
      <c r="Q385" s="172">
        <f>ROUND(E385*P385,2)</f>
        <v>0</v>
      </c>
      <c r="R385" s="174" t="s">
        <v>428</v>
      </c>
      <c r="S385" s="174" t="s">
        <v>197</v>
      </c>
      <c r="T385" s="175" t="s">
        <v>198</v>
      </c>
      <c r="U385" s="158">
        <v>0.42</v>
      </c>
      <c r="V385" s="158">
        <f>ROUND(E385*U385,2)</f>
        <v>0.38</v>
      </c>
      <c r="W385" s="158"/>
      <c r="X385" s="158" t="s">
        <v>199</v>
      </c>
      <c r="Y385" s="158" t="s">
        <v>153</v>
      </c>
      <c r="Z385" s="148"/>
      <c r="AA385" s="148"/>
      <c r="AB385" s="148"/>
      <c r="AC385" s="148"/>
      <c r="AD385" s="148"/>
      <c r="AE385" s="148"/>
      <c r="AF385" s="148"/>
      <c r="AG385" s="148" t="s">
        <v>200</v>
      </c>
      <c r="AH385" s="148"/>
      <c r="AI385" s="148"/>
      <c r="AJ385" s="148"/>
      <c r="AK385" s="148"/>
      <c r="AL385" s="148"/>
      <c r="AM385" s="148"/>
      <c r="AN385" s="148"/>
      <c r="AO385" s="148"/>
      <c r="AP385" s="148"/>
      <c r="AQ385" s="148"/>
      <c r="AR385" s="148"/>
      <c r="AS385" s="148"/>
      <c r="AT385" s="148"/>
      <c r="AU385" s="148"/>
      <c r="AV385" s="148"/>
      <c r="AW385" s="148"/>
      <c r="AX385" s="148"/>
      <c r="AY385" s="148"/>
      <c r="AZ385" s="148"/>
      <c r="BA385" s="148"/>
      <c r="BB385" s="148"/>
      <c r="BC385" s="148"/>
      <c r="BD385" s="148"/>
      <c r="BE385" s="148"/>
      <c r="BF385" s="148"/>
      <c r="BG385" s="148"/>
      <c r="BH385" s="148"/>
    </row>
    <row r="386" spans="1:60" outlineLevel="2" x14ac:dyDescent="0.25">
      <c r="A386" s="155"/>
      <c r="B386" s="156"/>
      <c r="C386" s="186" t="s">
        <v>688</v>
      </c>
      <c r="D386" s="159"/>
      <c r="E386" s="160">
        <v>0.9</v>
      </c>
      <c r="F386" s="158"/>
      <c r="G386" s="158"/>
      <c r="H386" s="158"/>
      <c r="I386" s="158"/>
      <c r="J386" s="158"/>
      <c r="K386" s="158"/>
      <c r="L386" s="158"/>
      <c r="M386" s="158"/>
      <c r="N386" s="157"/>
      <c r="O386" s="157"/>
      <c r="P386" s="157"/>
      <c r="Q386" s="157"/>
      <c r="R386" s="158"/>
      <c r="S386" s="158"/>
      <c r="T386" s="158"/>
      <c r="U386" s="158"/>
      <c r="V386" s="158"/>
      <c r="W386" s="158"/>
      <c r="X386" s="158"/>
      <c r="Y386" s="158"/>
      <c r="Z386" s="148"/>
      <c r="AA386" s="148"/>
      <c r="AB386" s="148"/>
      <c r="AC386" s="148"/>
      <c r="AD386" s="148"/>
      <c r="AE386" s="148"/>
      <c r="AF386" s="148"/>
      <c r="AG386" s="148" t="s">
        <v>180</v>
      </c>
      <c r="AH386" s="148">
        <v>0</v>
      </c>
      <c r="AI386" s="148"/>
      <c r="AJ386" s="148"/>
      <c r="AK386" s="148"/>
      <c r="AL386" s="148"/>
      <c r="AM386" s="148"/>
      <c r="AN386" s="148"/>
      <c r="AO386" s="148"/>
      <c r="AP386" s="148"/>
      <c r="AQ386" s="148"/>
      <c r="AR386" s="148"/>
      <c r="AS386" s="148"/>
      <c r="AT386" s="148"/>
      <c r="AU386" s="148"/>
      <c r="AV386" s="148"/>
      <c r="AW386" s="148"/>
      <c r="AX386" s="148"/>
      <c r="AY386" s="148"/>
      <c r="AZ386" s="148"/>
      <c r="BA386" s="148"/>
      <c r="BB386" s="148"/>
      <c r="BC386" s="148"/>
      <c r="BD386" s="148"/>
      <c r="BE386" s="148"/>
      <c r="BF386" s="148"/>
      <c r="BG386" s="148"/>
      <c r="BH386" s="148"/>
    </row>
    <row r="387" spans="1:60" outlineLevel="1" x14ac:dyDescent="0.25">
      <c r="A387" s="169">
        <v>127</v>
      </c>
      <c r="B387" s="170" t="s">
        <v>689</v>
      </c>
      <c r="C387" s="185" t="s">
        <v>690</v>
      </c>
      <c r="D387" s="171" t="s">
        <v>397</v>
      </c>
      <c r="E387" s="172">
        <v>5</v>
      </c>
      <c r="F387" s="173"/>
      <c r="G387" s="174">
        <f>ROUND(E387*F387,2)</f>
        <v>0</v>
      </c>
      <c r="H387" s="173"/>
      <c r="I387" s="174">
        <f>ROUND(E387*H387,2)</f>
        <v>0</v>
      </c>
      <c r="J387" s="173"/>
      <c r="K387" s="174">
        <f>ROUND(E387*J387,2)</f>
        <v>0</v>
      </c>
      <c r="L387" s="174">
        <v>21</v>
      </c>
      <c r="M387" s="174">
        <f>G387*(1+L387/100)</f>
        <v>0</v>
      </c>
      <c r="N387" s="172">
        <v>1.9300000000000001E-3</v>
      </c>
      <c r="O387" s="172">
        <f>ROUND(E387*N387,2)</f>
        <v>0.01</v>
      </c>
      <c r="P387" s="172">
        <v>0</v>
      </c>
      <c r="Q387" s="172">
        <f>ROUND(E387*P387,2)</f>
        <v>0</v>
      </c>
      <c r="R387" s="174" t="s">
        <v>428</v>
      </c>
      <c r="S387" s="174" t="s">
        <v>197</v>
      </c>
      <c r="T387" s="175" t="s">
        <v>198</v>
      </c>
      <c r="U387" s="158">
        <v>1.08</v>
      </c>
      <c r="V387" s="158">
        <f>ROUND(E387*U387,2)</f>
        <v>5.4</v>
      </c>
      <c r="W387" s="158"/>
      <c r="X387" s="158" t="s">
        <v>199</v>
      </c>
      <c r="Y387" s="158" t="s">
        <v>153</v>
      </c>
      <c r="Z387" s="148"/>
      <c r="AA387" s="148"/>
      <c r="AB387" s="148"/>
      <c r="AC387" s="148"/>
      <c r="AD387" s="148"/>
      <c r="AE387" s="148"/>
      <c r="AF387" s="148"/>
      <c r="AG387" s="148" t="s">
        <v>200</v>
      </c>
      <c r="AH387" s="148"/>
      <c r="AI387" s="148"/>
      <c r="AJ387" s="148"/>
      <c r="AK387" s="148"/>
      <c r="AL387" s="148"/>
      <c r="AM387" s="148"/>
      <c r="AN387" s="148"/>
      <c r="AO387" s="148"/>
      <c r="AP387" s="148"/>
      <c r="AQ387" s="148"/>
      <c r="AR387" s="148"/>
      <c r="AS387" s="148"/>
      <c r="AT387" s="148"/>
      <c r="AU387" s="148"/>
      <c r="AV387" s="148"/>
      <c r="AW387" s="148"/>
      <c r="AX387" s="148"/>
      <c r="AY387" s="148"/>
      <c r="AZ387" s="148"/>
      <c r="BA387" s="148"/>
      <c r="BB387" s="148"/>
      <c r="BC387" s="148"/>
      <c r="BD387" s="148"/>
      <c r="BE387" s="148"/>
      <c r="BF387" s="148"/>
      <c r="BG387" s="148"/>
      <c r="BH387" s="148"/>
    </row>
    <row r="388" spans="1:60" outlineLevel="2" x14ac:dyDescent="0.25">
      <c r="A388" s="155"/>
      <c r="B388" s="156"/>
      <c r="C388" s="186" t="s">
        <v>691</v>
      </c>
      <c r="D388" s="159"/>
      <c r="E388" s="160">
        <v>5</v>
      </c>
      <c r="F388" s="158"/>
      <c r="G388" s="158"/>
      <c r="H388" s="158"/>
      <c r="I388" s="158"/>
      <c r="J388" s="158"/>
      <c r="K388" s="158"/>
      <c r="L388" s="158"/>
      <c r="M388" s="158"/>
      <c r="N388" s="157"/>
      <c r="O388" s="157"/>
      <c r="P388" s="157"/>
      <c r="Q388" s="157"/>
      <c r="R388" s="158"/>
      <c r="S388" s="158"/>
      <c r="T388" s="158"/>
      <c r="U388" s="158"/>
      <c r="V388" s="158"/>
      <c r="W388" s="158"/>
      <c r="X388" s="158"/>
      <c r="Y388" s="158"/>
      <c r="Z388" s="148"/>
      <c r="AA388" s="148"/>
      <c r="AB388" s="148"/>
      <c r="AC388" s="148"/>
      <c r="AD388" s="148"/>
      <c r="AE388" s="148"/>
      <c r="AF388" s="148"/>
      <c r="AG388" s="148" t="s">
        <v>180</v>
      </c>
      <c r="AH388" s="148">
        <v>0</v>
      </c>
      <c r="AI388" s="148"/>
      <c r="AJ388" s="148"/>
      <c r="AK388" s="148"/>
      <c r="AL388" s="148"/>
      <c r="AM388" s="148"/>
      <c r="AN388" s="148"/>
      <c r="AO388" s="148"/>
      <c r="AP388" s="148"/>
      <c r="AQ388" s="148"/>
      <c r="AR388" s="148"/>
      <c r="AS388" s="148"/>
      <c r="AT388" s="148"/>
      <c r="AU388" s="148"/>
      <c r="AV388" s="148"/>
      <c r="AW388" s="148"/>
      <c r="AX388" s="148"/>
      <c r="AY388" s="148"/>
      <c r="AZ388" s="148"/>
      <c r="BA388" s="148"/>
      <c r="BB388" s="148"/>
      <c r="BC388" s="148"/>
      <c r="BD388" s="148"/>
      <c r="BE388" s="148"/>
      <c r="BF388" s="148"/>
      <c r="BG388" s="148"/>
      <c r="BH388" s="148"/>
    </row>
    <row r="389" spans="1:60" outlineLevel="1" x14ac:dyDescent="0.25">
      <c r="A389" s="169">
        <v>128</v>
      </c>
      <c r="B389" s="170" t="s">
        <v>692</v>
      </c>
      <c r="C389" s="185" t="s">
        <v>693</v>
      </c>
      <c r="D389" s="171" t="s">
        <v>694</v>
      </c>
      <c r="E389" s="172">
        <v>6.2</v>
      </c>
      <c r="F389" s="173"/>
      <c r="G389" s="174">
        <f>ROUND(E389*F389,2)</f>
        <v>0</v>
      </c>
      <c r="H389" s="173"/>
      <c r="I389" s="174">
        <f>ROUND(E389*H389,2)</f>
        <v>0</v>
      </c>
      <c r="J389" s="173"/>
      <c r="K389" s="174">
        <f>ROUND(E389*J389,2)</f>
        <v>0</v>
      </c>
      <c r="L389" s="174">
        <v>21</v>
      </c>
      <c r="M389" s="174">
        <f>G389*(1+L389/100)</f>
        <v>0</v>
      </c>
      <c r="N389" s="172">
        <v>0</v>
      </c>
      <c r="O389" s="172">
        <f>ROUND(E389*N389,2)</f>
        <v>0</v>
      </c>
      <c r="P389" s="172">
        <v>0</v>
      </c>
      <c r="Q389" s="172">
        <f>ROUND(E389*P389,2)</f>
        <v>0</v>
      </c>
      <c r="R389" s="174"/>
      <c r="S389" s="174" t="s">
        <v>465</v>
      </c>
      <c r="T389" s="175" t="s">
        <v>466</v>
      </c>
      <c r="U389" s="158">
        <v>0</v>
      </c>
      <c r="V389" s="158">
        <f>ROUND(E389*U389,2)</f>
        <v>0</v>
      </c>
      <c r="W389" s="158"/>
      <c r="X389" s="158" t="s">
        <v>467</v>
      </c>
      <c r="Y389" s="158" t="s">
        <v>153</v>
      </c>
      <c r="Z389" s="148"/>
      <c r="AA389" s="148"/>
      <c r="AB389" s="148"/>
      <c r="AC389" s="148"/>
      <c r="AD389" s="148"/>
      <c r="AE389" s="148"/>
      <c r="AF389" s="148"/>
      <c r="AG389" s="148" t="s">
        <v>468</v>
      </c>
      <c r="AH389" s="148"/>
      <c r="AI389" s="148"/>
      <c r="AJ389" s="148"/>
      <c r="AK389" s="148"/>
      <c r="AL389" s="148"/>
      <c r="AM389" s="148"/>
      <c r="AN389" s="148"/>
      <c r="AO389" s="148"/>
      <c r="AP389" s="148"/>
      <c r="AQ389" s="148"/>
      <c r="AR389" s="148"/>
      <c r="AS389" s="148"/>
      <c r="AT389" s="148"/>
      <c r="AU389" s="148"/>
      <c r="AV389" s="148"/>
      <c r="AW389" s="148"/>
      <c r="AX389" s="148"/>
      <c r="AY389" s="148"/>
      <c r="AZ389" s="148"/>
      <c r="BA389" s="148"/>
      <c r="BB389" s="148"/>
      <c r="BC389" s="148"/>
      <c r="BD389" s="148"/>
      <c r="BE389" s="148"/>
      <c r="BF389" s="148"/>
      <c r="BG389" s="148"/>
      <c r="BH389" s="148"/>
    </row>
    <row r="390" spans="1:60" outlineLevel="2" x14ac:dyDescent="0.25">
      <c r="A390" s="155"/>
      <c r="B390" s="156"/>
      <c r="C390" s="186" t="s">
        <v>695</v>
      </c>
      <c r="D390" s="159"/>
      <c r="E390" s="160">
        <v>6.2</v>
      </c>
      <c r="F390" s="158"/>
      <c r="G390" s="158"/>
      <c r="H390" s="158"/>
      <c r="I390" s="158"/>
      <c r="J390" s="158"/>
      <c r="K390" s="158"/>
      <c r="L390" s="158"/>
      <c r="M390" s="158"/>
      <c r="N390" s="157"/>
      <c r="O390" s="157"/>
      <c r="P390" s="157"/>
      <c r="Q390" s="157"/>
      <c r="R390" s="158"/>
      <c r="S390" s="158"/>
      <c r="T390" s="158"/>
      <c r="U390" s="158"/>
      <c r="V390" s="158"/>
      <c r="W390" s="158"/>
      <c r="X390" s="158"/>
      <c r="Y390" s="158"/>
      <c r="Z390" s="148"/>
      <c r="AA390" s="148"/>
      <c r="AB390" s="148"/>
      <c r="AC390" s="148"/>
      <c r="AD390" s="148"/>
      <c r="AE390" s="148"/>
      <c r="AF390" s="148"/>
      <c r="AG390" s="148" t="s">
        <v>180</v>
      </c>
      <c r="AH390" s="148">
        <v>0</v>
      </c>
      <c r="AI390" s="148"/>
      <c r="AJ390" s="148"/>
      <c r="AK390" s="148"/>
      <c r="AL390" s="148"/>
      <c r="AM390" s="148"/>
      <c r="AN390" s="148"/>
      <c r="AO390" s="148"/>
      <c r="AP390" s="148"/>
      <c r="AQ390" s="148"/>
      <c r="AR390" s="148"/>
      <c r="AS390" s="148"/>
      <c r="AT390" s="148"/>
      <c r="AU390" s="148"/>
      <c r="AV390" s="148"/>
      <c r="AW390" s="148"/>
      <c r="AX390" s="148"/>
      <c r="AY390" s="148"/>
      <c r="AZ390" s="148"/>
      <c r="BA390" s="148"/>
      <c r="BB390" s="148"/>
      <c r="BC390" s="148"/>
      <c r="BD390" s="148"/>
      <c r="BE390" s="148"/>
      <c r="BF390" s="148"/>
      <c r="BG390" s="148"/>
      <c r="BH390" s="148"/>
    </row>
    <row r="391" spans="1:60" outlineLevel="1" x14ac:dyDescent="0.25">
      <c r="A391" s="169">
        <v>129</v>
      </c>
      <c r="B391" s="170" t="s">
        <v>696</v>
      </c>
      <c r="C391" s="185" t="s">
        <v>697</v>
      </c>
      <c r="D391" s="171" t="s">
        <v>698</v>
      </c>
      <c r="E391" s="172">
        <v>2</v>
      </c>
      <c r="F391" s="173"/>
      <c r="G391" s="174">
        <f>ROUND(E391*F391,2)</f>
        <v>0</v>
      </c>
      <c r="H391" s="173"/>
      <c r="I391" s="174">
        <f>ROUND(E391*H391,2)</f>
        <v>0</v>
      </c>
      <c r="J391" s="173"/>
      <c r="K391" s="174">
        <f>ROUND(E391*J391,2)</f>
        <v>0</v>
      </c>
      <c r="L391" s="174">
        <v>21</v>
      </c>
      <c r="M391" s="174">
        <f>G391*(1+L391/100)</f>
        <v>0</v>
      </c>
      <c r="N391" s="172">
        <v>0</v>
      </c>
      <c r="O391" s="172">
        <f>ROUND(E391*N391,2)</f>
        <v>0</v>
      </c>
      <c r="P391" s="172">
        <v>0</v>
      </c>
      <c r="Q391" s="172">
        <f>ROUND(E391*P391,2)</f>
        <v>0</v>
      </c>
      <c r="R391" s="174"/>
      <c r="S391" s="174" t="s">
        <v>465</v>
      </c>
      <c r="T391" s="175" t="s">
        <v>466</v>
      </c>
      <c r="U391" s="158">
        <v>0</v>
      </c>
      <c r="V391" s="158">
        <f>ROUND(E391*U391,2)</f>
        <v>0</v>
      </c>
      <c r="W391" s="158"/>
      <c r="X391" s="158" t="s">
        <v>467</v>
      </c>
      <c r="Y391" s="158" t="s">
        <v>153</v>
      </c>
      <c r="Z391" s="148"/>
      <c r="AA391" s="148"/>
      <c r="AB391" s="148"/>
      <c r="AC391" s="148"/>
      <c r="AD391" s="148"/>
      <c r="AE391" s="148"/>
      <c r="AF391" s="148"/>
      <c r="AG391" s="148" t="s">
        <v>468</v>
      </c>
      <c r="AH391" s="148"/>
      <c r="AI391" s="148"/>
      <c r="AJ391" s="148"/>
      <c r="AK391" s="148"/>
      <c r="AL391" s="148"/>
      <c r="AM391" s="148"/>
      <c r="AN391" s="148"/>
      <c r="AO391" s="148"/>
      <c r="AP391" s="148"/>
      <c r="AQ391" s="148"/>
      <c r="AR391" s="148"/>
      <c r="AS391" s="148"/>
      <c r="AT391" s="148"/>
      <c r="AU391" s="148"/>
      <c r="AV391" s="148"/>
      <c r="AW391" s="148"/>
      <c r="AX391" s="148"/>
      <c r="AY391" s="148"/>
      <c r="AZ391" s="148"/>
      <c r="BA391" s="148"/>
      <c r="BB391" s="148"/>
      <c r="BC391" s="148"/>
      <c r="BD391" s="148"/>
      <c r="BE391" s="148"/>
      <c r="BF391" s="148"/>
      <c r="BG391" s="148"/>
      <c r="BH391" s="148"/>
    </row>
    <row r="392" spans="1:60" outlineLevel="2" x14ac:dyDescent="0.25">
      <c r="A392" s="155"/>
      <c r="B392" s="156"/>
      <c r="C392" s="186" t="s">
        <v>638</v>
      </c>
      <c r="D392" s="159"/>
      <c r="E392" s="160">
        <v>2</v>
      </c>
      <c r="F392" s="158"/>
      <c r="G392" s="158"/>
      <c r="H392" s="158"/>
      <c r="I392" s="158"/>
      <c r="J392" s="158"/>
      <c r="K392" s="158"/>
      <c r="L392" s="158"/>
      <c r="M392" s="158"/>
      <c r="N392" s="157"/>
      <c r="O392" s="157"/>
      <c r="P392" s="157"/>
      <c r="Q392" s="157"/>
      <c r="R392" s="158"/>
      <c r="S392" s="158"/>
      <c r="T392" s="158"/>
      <c r="U392" s="158"/>
      <c r="V392" s="158"/>
      <c r="W392" s="158"/>
      <c r="X392" s="158"/>
      <c r="Y392" s="158"/>
      <c r="Z392" s="148"/>
      <c r="AA392" s="148"/>
      <c r="AB392" s="148"/>
      <c r="AC392" s="148"/>
      <c r="AD392" s="148"/>
      <c r="AE392" s="148"/>
      <c r="AF392" s="148"/>
      <c r="AG392" s="148" t="s">
        <v>180</v>
      </c>
      <c r="AH392" s="148">
        <v>0</v>
      </c>
      <c r="AI392" s="148"/>
      <c r="AJ392" s="148"/>
      <c r="AK392" s="148"/>
      <c r="AL392" s="148"/>
      <c r="AM392" s="148"/>
      <c r="AN392" s="148"/>
      <c r="AO392" s="148"/>
      <c r="AP392" s="148"/>
      <c r="AQ392" s="148"/>
      <c r="AR392" s="148"/>
      <c r="AS392" s="148"/>
      <c r="AT392" s="148"/>
      <c r="AU392" s="148"/>
      <c r="AV392" s="148"/>
      <c r="AW392" s="148"/>
      <c r="AX392" s="148"/>
      <c r="AY392" s="148"/>
      <c r="AZ392" s="148"/>
      <c r="BA392" s="148"/>
      <c r="BB392" s="148"/>
      <c r="BC392" s="148"/>
      <c r="BD392" s="148"/>
      <c r="BE392" s="148"/>
      <c r="BF392" s="148"/>
      <c r="BG392" s="148"/>
      <c r="BH392" s="148"/>
    </row>
    <row r="393" spans="1:60" x14ac:dyDescent="0.25">
      <c r="A393" s="162" t="s">
        <v>145</v>
      </c>
      <c r="B393" s="163" t="s">
        <v>91</v>
      </c>
      <c r="C393" s="183" t="s">
        <v>92</v>
      </c>
      <c r="D393" s="164"/>
      <c r="E393" s="165"/>
      <c r="F393" s="166"/>
      <c r="G393" s="166">
        <f>SUMIF(AG394:AG409,"&lt;&gt;NOR",G394:G409)</f>
        <v>0</v>
      </c>
      <c r="H393" s="166"/>
      <c r="I393" s="166">
        <f>SUM(I394:I409)</f>
        <v>0</v>
      </c>
      <c r="J393" s="166"/>
      <c r="K393" s="166">
        <f>SUM(K394:K409)</f>
        <v>0</v>
      </c>
      <c r="L393" s="166"/>
      <c r="M393" s="166">
        <f>SUM(M394:M409)</f>
        <v>0</v>
      </c>
      <c r="N393" s="165"/>
      <c r="O393" s="165">
        <f>SUM(O394:O409)</f>
        <v>5.05</v>
      </c>
      <c r="P393" s="165"/>
      <c r="Q393" s="165">
        <f>SUM(Q394:Q409)</f>
        <v>0</v>
      </c>
      <c r="R393" s="166"/>
      <c r="S393" s="166"/>
      <c r="T393" s="167"/>
      <c r="U393" s="161"/>
      <c r="V393" s="161">
        <f>SUM(V394:V409)</f>
        <v>342.57000000000005</v>
      </c>
      <c r="W393" s="161"/>
      <c r="X393" s="161"/>
      <c r="Y393" s="161"/>
      <c r="AG393" t="s">
        <v>146</v>
      </c>
    </row>
    <row r="394" spans="1:60" outlineLevel="1" x14ac:dyDescent="0.25">
      <c r="A394" s="169">
        <v>130</v>
      </c>
      <c r="B394" s="170" t="s">
        <v>699</v>
      </c>
      <c r="C394" s="185" t="s">
        <v>700</v>
      </c>
      <c r="D394" s="171" t="s">
        <v>195</v>
      </c>
      <c r="E394" s="172">
        <v>105.6</v>
      </c>
      <c r="F394" s="173"/>
      <c r="G394" s="174">
        <f>ROUND(E394*F394,2)</f>
        <v>0</v>
      </c>
      <c r="H394" s="173"/>
      <c r="I394" s="174">
        <f>ROUND(E394*H394,2)</f>
        <v>0</v>
      </c>
      <c r="J394" s="173"/>
      <c r="K394" s="174">
        <f>ROUND(E394*J394,2)</f>
        <v>0</v>
      </c>
      <c r="L394" s="174">
        <v>21</v>
      </c>
      <c r="M394" s="174">
        <f>G394*(1+L394/100)</f>
        <v>0</v>
      </c>
      <c r="N394" s="172">
        <v>1.58E-3</v>
      </c>
      <c r="O394" s="172">
        <f>ROUND(E394*N394,2)</f>
        <v>0.17</v>
      </c>
      <c r="P394" s="172">
        <v>0</v>
      </c>
      <c r="Q394" s="172">
        <f>ROUND(E394*P394,2)</f>
        <v>0</v>
      </c>
      <c r="R394" s="174" t="s">
        <v>701</v>
      </c>
      <c r="S394" s="174" t="s">
        <v>197</v>
      </c>
      <c r="T394" s="175" t="s">
        <v>198</v>
      </c>
      <c r="U394" s="158">
        <v>0.214</v>
      </c>
      <c r="V394" s="158">
        <f>ROUND(E394*U394,2)</f>
        <v>22.6</v>
      </c>
      <c r="W394" s="158"/>
      <c r="X394" s="158" t="s">
        <v>199</v>
      </c>
      <c r="Y394" s="158" t="s">
        <v>153</v>
      </c>
      <c r="Z394" s="148"/>
      <c r="AA394" s="148"/>
      <c r="AB394" s="148"/>
      <c r="AC394" s="148"/>
      <c r="AD394" s="148"/>
      <c r="AE394" s="148"/>
      <c r="AF394" s="148"/>
      <c r="AG394" s="148" t="s">
        <v>200</v>
      </c>
      <c r="AH394" s="148"/>
      <c r="AI394" s="148"/>
      <c r="AJ394" s="148"/>
      <c r="AK394" s="148"/>
      <c r="AL394" s="148"/>
      <c r="AM394" s="148"/>
      <c r="AN394" s="148"/>
      <c r="AO394" s="148"/>
      <c r="AP394" s="148"/>
      <c r="AQ394" s="148"/>
      <c r="AR394" s="148"/>
      <c r="AS394" s="148"/>
      <c r="AT394" s="148"/>
      <c r="AU394" s="148"/>
      <c r="AV394" s="148"/>
      <c r="AW394" s="148"/>
      <c r="AX394" s="148"/>
      <c r="AY394" s="148"/>
      <c r="AZ394" s="148"/>
      <c r="BA394" s="148"/>
      <c r="BB394" s="148"/>
      <c r="BC394" s="148"/>
      <c r="BD394" s="148"/>
      <c r="BE394" s="148"/>
      <c r="BF394" s="148"/>
      <c r="BG394" s="148"/>
      <c r="BH394" s="148"/>
    </row>
    <row r="395" spans="1:60" outlineLevel="2" x14ac:dyDescent="0.25">
      <c r="A395" s="155"/>
      <c r="B395" s="156"/>
      <c r="C395" s="186" t="s">
        <v>702</v>
      </c>
      <c r="D395" s="159"/>
      <c r="E395" s="160">
        <v>105.6</v>
      </c>
      <c r="F395" s="158"/>
      <c r="G395" s="158"/>
      <c r="H395" s="158"/>
      <c r="I395" s="158"/>
      <c r="J395" s="158"/>
      <c r="K395" s="158"/>
      <c r="L395" s="158"/>
      <c r="M395" s="158"/>
      <c r="N395" s="157"/>
      <c r="O395" s="157"/>
      <c r="P395" s="157"/>
      <c r="Q395" s="157"/>
      <c r="R395" s="158"/>
      <c r="S395" s="158"/>
      <c r="T395" s="158"/>
      <c r="U395" s="158"/>
      <c r="V395" s="158"/>
      <c r="W395" s="158"/>
      <c r="X395" s="158"/>
      <c r="Y395" s="158"/>
      <c r="Z395" s="148"/>
      <c r="AA395" s="148"/>
      <c r="AB395" s="148"/>
      <c r="AC395" s="148"/>
      <c r="AD395" s="148"/>
      <c r="AE395" s="148"/>
      <c r="AF395" s="148"/>
      <c r="AG395" s="148" t="s">
        <v>180</v>
      </c>
      <c r="AH395" s="148">
        <v>0</v>
      </c>
      <c r="AI395" s="148"/>
      <c r="AJ395" s="148"/>
      <c r="AK395" s="148"/>
      <c r="AL395" s="148"/>
      <c r="AM395" s="148"/>
      <c r="AN395" s="148"/>
      <c r="AO395" s="148"/>
      <c r="AP395" s="148"/>
      <c r="AQ395" s="148"/>
      <c r="AR395" s="148"/>
      <c r="AS395" s="148"/>
      <c r="AT395" s="148"/>
      <c r="AU395" s="148"/>
      <c r="AV395" s="148"/>
      <c r="AW395" s="148"/>
      <c r="AX395" s="148"/>
      <c r="AY395" s="148"/>
      <c r="AZ395" s="148"/>
      <c r="BA395" s="148"/>
      <c r="BB395" s="148"/>
      <c r="BC395" s="148"/>
      <c r="BD395" s="148"/>
      <c r="BE395" s="148"/>
      <c r="BF395" s="148"/>
      <c r="BG395" s="148"/>
      <c r="BH395" s="148"/>
    </row>
    <row r="396" spans="1:60" outlineLevel="1" x14ac:dyDescent="0.25">
      <c r="A396" s="169">
        <v>131</v>
      </c>
      <c r="B396" s="170" t="s">
        <v>703</v>
      </c>
      <c r="C396" s="185" t="s">
        <v>704</v>
      </c>
      <c r="D396" s="171" t="s">
        <v>212</v>
      </c>
      <c r="E396" s="172">
        <v>297.54000000000002</v>
      </c>
      <c r="F396" s="173"/>
      <c r="G396" s="174">
        <f>ROUND(E396*F396,2)</f>
        <v>0</v>
      </c>
      <c r="H396" s="173"/>
      <c r="I396" s="174">
        <f>ROUND(E396*H396,2)</f>
        <v>0</v>
      </c>
      <c r="J396" s="173"/>
      <c r="K396" s="174">
        <f>ROUND(E396*J396,2)</f>
        <v>0</v>
      </c>
      <c r="L396" s="174">
        <v>21</v>
      </c>
      <c r="M396" s="174">
        <f>G396*(1+L396/100)</f>
        <v>0</v>
      </c>
      <c r="N396" s="172">
        <v>7.8899999999999994E-3</v>
      </c>
      <c r="O396" s="172">
        <f>ROUND(E396*N396,2)</f>
        <v>2.35</v>
      </c>
      <c r="P396" s="172">
        <v>0</v>
      </c>
      <c r="Q396" s="172">
        <f>ROUND(E396*P396,2)</f>
        <v>0</v>
      </c>
      <c r="R396" s="174" t="s">
        <v>428</v>
      </c>
      <c r="S396" s="174" t="s">
        <v>197</v>
      </c>
      <c r="T396" s="175" t="s">
        <v>198</v>
      </c>
      <c r="U396" s="158">
        <v>0.66900000000000004</v>
      </c>
      <c r="V396" s="158">
        <f>ROUND(E396*U396,2)</f>
        <v>199.05</v>
      </c>
      <c r="W396" s="158"/>
      <c r="X396" s="158" t="s">
        <v>199</v>
      </c>
      <c r="Y396" s="158" t="s">
        <v>153</v>
      </c>
      <c r="Z396" s="148"/>
      <c r="AA396" s="148"/>
      <c r="AB396" s="148"/>
      <c r="AC396" s="148"/>
      <c r="AD396" s="148"/>
      <c r="AE396" s="148"/>
      <c r="AF396" s="148"/>
      <c r="AG396" s="148" t="s">
        <v>200</v>
      </c>
      <c r="AH396" s="148"/>
      <c r="AI396" s="148"/>
      <c r="AJ396" s="148"/>
      <c r="AK396" s="148"/>
      <c r="AL396" s="148"/>
      <c r="AM396" s="148"/>
      <c r="AN396" s="148"/>
      <c r="AO396" s="148"/>
      <c r="AP396" s="148"/>
      <c r="AQ396" s="148"/>
      <c r="AR396" s="148"/>
      <c r="AS396" s="148"/>
      <c r="AT396" s="148"/>
      <c r="AU396" s="148"/>
      <c r="AV396" s="148"/>
      <c r="AW396" s="148"/>
      <c r="AX396" s="148"/>
      <c r="AY396" s="148"/>
      <c r="AZ396" s="148"/>
      <c r="BA396" s="148"/>
      <c r="BB396" s="148"/>
      <c r="BC396" s="148"/>
      <c r="BD396" s="148"/>
      <c r="BE396" s="148"/>
      <c r="BF396" s="148"/>
      <c r="BG396" s="148"/>
      <c r="BH396" s="148"/>
    </row>
    <row r="397" spans="1:60" outlineLevel="2" x14ac:dyDescent="0.25">
      <c r="A397" s="155"/>
      <c r="B397" s="156"/>
      <c r="C397" s="186" t="s">
        <v>705</v>
      </c>
      <c r="D397" s="159"/>
      <c r="E397" s="160">
        <v>297.54000000000002</v>
      </c>
      <c r="F397" s="158"/>
      <c r="G397" s="158"/>
      <c r="H397" s="158"/>
      <c r="I397" s="158"/>
      <c r="J397" s="158"/>
      <c r="K397" s="158"/>
      <c r="L397" s="158"/>
      <c r="M397" s="158"/>
      <c r="N397" s="157"/>
      <c r="O397" s="157"/>
      <c r="P397" s="157"/>
      <c r="Q397" s="157"/>
      <c r="R397" s="158"/>
      <c r="S397" s="158"/>
      <c r="T397" s="158"/>
      <c r="U397" s="158"/>
      <c r="V397" s="158"/>
      <c r="W397" s="158"/>
      <c r="X397" s="158"/>
      <c r="Y397" s="158"/>
      <c r="Z397" s="148"/>
      <c r="AA397" s="148"/>
      <c r="AB397" s="148"/>
      <c r="AC397" s="148"/>
      <c r="AD397" s="148"/>
      <c r="AE397" s="148"/>
      <c r="AF397" s="148"/>
      <c r="AG397" s="148" t="s">
        <v>180</v>
      </c>
      <c r="AH397" s="148">
        <v>0</v>
      </c>
      <c r="AI397" s="148"/>
      <c r="AJ397" s="148"/>
      <c r="AK397" s="148"/>
      <c r="AL397" s="148"/>
      <c r="AM397" s="148"/>
      <c r="AN397" s="148"/>
      <c r="AO397" s="148"/>
      <c r="AP397" s="148"/>
      <c r="AQ397" s="148"/>
      <c r="AR397" s="148"/>
      <c r="AS397" s="148"/>
      <c r="AT397" s="148"/>
      <c r="AU397" s="148"/>
      <c r="AV397" s="148"/>
      <c r="AW397" s="148"/>
      <c r="AX397" s="148"/>
      <c r="AY397" s="148"/>
      <c r="AZ397" s="148"/>
      <c r="BA397" s="148"/>
      <c r="BB397" s="148"/>
      <c r="BC397" s="148"/>
      <c r="BD397" s="148"/>
      <c r="BE397" s="148"/>
      <c r="BF397" s="148"/>
      <c r="BG397" s="148"/>
      <c r="BH397" s="148"/>
    </row>
    <row r="398" spans="1:60" outlineLevel="1" x14ac:dyDescent="0.25">
      <c r="A398" s="169">
        <v>132</v>
      </c>
      <c r="B398" s="170" t="s">
        <v>706</v>
      </c>
      <c r="C398" s="185" t="s">
        <v>707</v>
      </c>
      <c r="D398" s="171" t="s">
        <v>212</v>
      </c>
      <c r="E398" s="172">
        <v>297.54000000000002</v>
      </c>
      <c r="F398" s="173"/>
      <c r="G398" s="174">
        <f>ROUND(E398*F398,2)</f>
        <v>0</v>
      </c>
      <c r="H398" s="173"/>
      <c r="I398" s="174">
        <f>ROUND(E398*H398,2)</f>
        <v>0</v>
      </c>
      <c r="J398" s="173"/>
      <c r="K398" s="174">
        <f>ROUND(E398*J398,2)</f>
        <v>0</v>
      </c>
      <c r="L398" s="174">
        <v>21</v>
      </c>
      <c r="M398" s="174">
        <f>G398*(1+L398/100)</f>
        <v>0</v>
      </c>
      <c r="N398" s="172">
        <v>5.9999999999999995E-4</v>
      </c>
      <c r="O398" s="172">
        <f>ROUND(E398*N398,2)</f>
        <v>0.18</v>
      </c>
      <c r="P398" s="172">
        <v>0</v>
      </c>
      <c r="Q398" s="172">
        <f>ROUND(E398*P398,2)</f>
        <v>0</v>
      </c>
      <c r="R398" s="174" t="s">
        <v>428</v>
      </c>
      <c r="S398" s="174" t="s">
        <v>197</v>
      </c>
      <c r="T398" s="175" t="s">
        <v>198</v>
      </c>
      <c r="U398" s="158">
        <v>0</v>
      </c>
      <c r="V398" s="158">
        <f>ROUND(E398*U398,2)</f>
        <v>0</v>
      </c>
      <c r="W398" s="158"/>
      <c r="X398" s="158" t="s">
        <v>199</v>
      </c>
      <c r="Y398" s="158" t="s">
        <v>153</v>
      </c>
      <c r="Z398" s="148"/>
      <c r="AA398" s="148"/>
      <c r="AB398" s="148"/>
      <c r="AC398" s="148"/>
      <c r="AD398" s="148"/>
      <c r="AE398" s="148"/>
      <c r="AF398" s="148"/>
      <c r="AG398" s="148" t="s">
        <v>200</v>
      </c>
      <c r="AH398" s="148"/>
      <c r="AI398" s="148"/>
      <c r="AJ398" s="148"/>
      <c r="AK398" s="148"/>
      <c r="AL398" s="148"/>
      <c r="AM398" s="148"/>
      <c r="AN398" s="148"/>
      <c r="AO398" s="148"/>
      <c r="AP398" s="148"/>
      <c r="AQ398" s="148"/>
      <c r="AR398" s="148"/>
      <c r="AS398" s="148"/>
      <c r="AT398" s="148"/>
      <c r="AU398" s="148"/>
      <c r="AV398" s="148"/>
      <c r="AW398" s="148"/>
      <c r="AX398" s="148"/>
      <c r="AY398" s="148"/>
      <c r="AZ398" s="148"/>
      <c r="BA398" s="148"/>
      <c r="BB398" s="148"/>
      <c r="BC398" s="148"/>
      <c r="BD398" s="148"/>
      <c r="BE398" s="148"/>
      <c r="BF398" s="148"/>
      <c r="BG398" s="148"/>
      <c r="BH398" s="148"/>
    </row>
    <row r="399" spans="1:60" outlineLevel="2" x14ac:dyDescent="0.25">
      <c r="A399" s="155"/>
      <c r="B399" s="156"/>
      <c r="C399" s="186" t="s">
        <v>708</v>
      </c>
      <c r="D399" s="159"/>
      <c r="E399" s="160">
        <v>297.54000000000002</v>
      </c>
      <c r="F399" s="158"/>
      <c r="G399" s="158"/>
      <c r="H399" s="158"/>
      <c r="I399" s="158"/>
      <c r="J399" s="158"/>
      <c r="K399" s="158"/>
      <c r="L399" s="158"/>
      <c r="M399" s="158"/>
      <c r="N399" s="157"/>
      <c r="O399" s="157"/>
      <c r="P399" s="157"/>
      <c r="Q399" s="157"/>
      <c r="R399" s="158"/>
      <c r="S399" s="158"/>
      <c r="T399" s="158"/>
      <c r="U399" s="158"/>
      <c r="V399" s="158"/>
      <c r="W399" s="158"/>
      <c r="X399" s="158"/>
      <c r="Y399" s="158"/>
      <c r="Z399" s="148"/>
      <c r="AA399" s="148"/>
      <c r="AB399" s="148"/>
      <c r="AC399" s="148"/>
      <c r="AD399" s="148"/>
      <c r="AE399" s="148"/>
      <c r="AF399" s="148"/>
      <c r="AG399" s="148" t="s">
        <v>180</v>
      </c>
      <c r="AH399" s="148">
        <v>0</v>
      </c>
      <c r="AI399" s="148"/>
      <c r="AJ399" s="148"/>
      <c r="AK399" s="148"/>
      <c r="AL399" s="148"/>
      <c r="AM399" s="148"/>
      <c r="AN399" s="148"/>
      <c r="AO399" s="148"/>
      <c r="AP399" s="148"/>
      <c r="AQ399" s="148"/>
      <c r="AR399" s="148"/>
      <c r="AS399" s="148"/>
      <c r="AT399" s="148"/>
      <c r="AU399" s="148"/>
      <c r="AV399" s="148"/>
      <c r="AW399" s="148"/>
      <c r="AX399" s="148"/>
      <c r="AY399" s="148"/>
      <c r="AZ399" s="148"/>
      <c r="BA399" s="148"/>
      <c r="BB399" s="148"/>
      <c r="BC399" s="148"/>
      <c r="BD399" s="148"/>
      <c r="BE399" s="148"/>
      <c r="BF399" s="148"/>
      <c r="BG399" s="148"/>
      <c r="BH399" s="148"/>
    </row>
    <row r="400" spans="1:60" outlineLevel="1" x14ac:dyDescent="0.25">
      <c r="A400" s="169">
        <v>133</v>
      </c>
      <c r="B400" s="170" t="s">
        <v>709</v>
      </c>
      <c r="C400" s="185" t="s">
        <v>710</v>
      </c>
      <c r="D400" s="171" t="s">
        <v>212</v>
      </c>
      <c r="E400" s="172">
        <v>297.54000000000002</v>
      </c>
      <c r="F400" s="173"/>
      <c r="G400" s="174">
        <f>ROUND(E400*F400,2)</f>
        <v>0</v>
      </c>
      <c r="H400" s="173"/>
      <c r="I400" s="174">
        <f>ROUND(E400*H400,2)</f>
        <v>0</v>
      </c>
      <c r="J400" s="173"/>
      <c r="K400" s="174">
        <f>ROUND(E400*J400,2)</f>
        <v>0</v>
      </c>
      <c r="L400" s="174">
        <v>21</v>
      </c>
      <c r="M400" s="174">
        <f>G400*(1+L400/100)</f>
        <v>0</v>
      </c>
      <c r="N400" s="172">
        <v>3.2100000000000002E-3</v>
      </c>
      <c r="O400" s="172">
        <f>ROUND(E400*N400,2)</f>
        <v>0.96</v>
      </c>
      <c r="P400" s="172">
        <v>0</v>
      </c>
      <c r="Q400" s="172">
        <f>ROUND(E400*P400,2)</f>
        <v>0</v>
      </c>
      <c r="R400" s="174" t="s">
        <v>428</v>
      </c>
      <c r="S400" s="174" t="s">
        <v>197</v>
      </c>
      <c r="T400" s="175" t="s">
        <v>198</v>
      </c>
      <c r="U400" s="158">
        <v>0.32100000000000001</v>
      </c>
      <c r="V400" s="158">
        <f>ROUND(E400*U400,2)</f>
        <v>95.51</v>
      </c>
      <c r="W400" s="158"/>
      <c r="X400" s="158" t="s">
        <v>199</v>
      </c>
      <c r="Y400" s="158" t="s">
        <v>153</v>
      </c>
      <c r="Z400" s="148"/>
      <c r="AA400" s="148"/>
      <c r="AB400" s="148"/>
      <c r="AC400" s="148"/>
      <c r="AD400" s="148"/>
      <c r="AE400" s="148"/>
      <c r="AF400" s="148"/>
      <c r="AG400" s="148" t="s">
        <v>200</v>
      </c>
      <c r="AH400" s="148"/>
      <c r="AI400" s="148"/>
      <c r="AJ400" s="148"/>
      <c r="AK400" s="148"/>
      <c r="AL400" s="148"/>
      <c r="AM400" s="148"/>
      <c r="AN400" s="148"/>
      <c r="AO400" s="148"/>
      <c r="AP400" s="148"/>
      <c r="AQ400" s="148"/>
      <c r="AR400" s="148"/>
      <c r="AS400" s="148"/>
      <c r="AT400" s="148"/>
      <c r="AU400" s="148"/>
      <c r="AV400" s="148"/>
      <c r="AW400" s="148"/>
      <c r="AX400" s="148"/>
      <c r="AY400" s="148"/>
      <c r="AZ400" s="148"/>
      <c r="BA400" s="148"/>
      <c r="BB400" s="148"/>
      <c r="BC400" s="148"/>
      <c r="BD400" s="148"/>
      <c r="BE400" s="148"/>
      <c r="BF400" s="148"/>
      <c r="BG400" s="148"/>
      <c r="BH400" s="148"/>
    </row>
    <row r="401" spans="1:60" outlineLevel="2" x14ac:dyDescent="0.25">
      <c r="A401" s="155"/>
      <c r="B401" s="156"/>
      <c r="C401" s="186" t="s">
        <v>708</v>
      </c>
      <c r="D401" s="159"/>
      <c r="E401" s="160">
        <v>297.54000000000002</v>
      </c>
      <c r="F401" s="158"/>
      <c r="G401" s="158"/>
      <c r="H401" s="158"/>
      <c r="I401" s="158"/>
      <c r="J401" s="158"/>
      <c r="K401" s="158"/>
      <c r="L401" s="158"/>
      <c r="M401" s="158"/>
      <c r="N401" s="157"/>
      <c r="O401" s="157"/>
      <c r="P401" s="157"/>
      <c r="Q401" s="157"/>
      <c r="R401" s="158"/>
      <c r="S401" s="158"/>
      <c r="T401" s="158"/>
      <c r="U401" s="158"/>
      <c r="V401" s="158"/>
      <c r="W401" s="158"/>
      <c r="X401" s="158"/>
      <c r="Y401" s="158"/>
      <c r="Z401" s="148"/>
      <c r="AA401" s="148"/>
      <c r="AB401" s="148"/>
      <c r="AC401" s="148"/>
      <c r="AD401" s="148"/>
      <c r="AE401" s="148"/>
      <c r="AF401" s="148"/>
      <c r="AG401" s="148" t="s">
        <v>180</v>
      </c>
      <c r="AH401" s="148">
        <v>0</v>
      </c>
      <c r="AI401" s="148"/>
      <c r="AJ401" s="148"/>
      <c r="AK401" s="148"/>
      <c r="AL401" s="148"/>
      <c r="AM401" s="148"/>
      <c r="AN401" s="148"/>
      <c r="AO401" s="148"/>
      <c r="AP401" s="148"/>
      <c r="AQ401" s="148"/>
      <c r="AR401" s="148"/>
      <c r="AS401" s="148"/>
      <c r="AT401" s="148"/>
      <c r="AU401" s="148"/>
      <c r="AV401" s="148"/>
      <c r="AW401" s="148"/>
      <c r="AX401" s="148"/>
      <c r="AY401" s="148"/>
      <c r="AZ401" s="148"/>
      <c r="BA401" s="148"/>
      <c r="BB401" s="148"/>
      <c r="BC401" s="148"/>
      <c r="BD401" s="148"/>
      <c r="BE401" s="148"/>
      <c r="BF401" s="148"/>
      <c r="BG401" s="148"/>
      <c r="BH401" s="148"/>
    </row>
    <row r="402" spans="1:60" outlineLevel="1" x14ac:dyDescent="0.25">
      <c r="A402" s="169">
        <v>134</v>
      </c>
      <c r="B402" s="170" t="s">
        <v>711</v>
      </c>
      <c r="C402" s="185" t="s">
        <v>712</v>
      </c>
      <c r="D402" s="171" t="s">
        <v>454</v>
      </c>
      <c r="E402" s="172">
        <v>1.3008</v>
      </c>
      <c r="F402" s="173"/>
      <c r="G402" s="174">
        <f>ROUND(E402*F402,2)</f>
        <v>0</v>
      </c>
      <c r="H402" s="173"/>
      <c r="I402" s="174">
        <f>ROUND(E402*H402,2)</f>
        <v>0</v>
      </c>
      <c r="J402" s="173"/>
      <c r="K402" s="174">
        <f>ROUND(E402*J402,2)</f>
        <v>0</v>
      </c>
      <c r="L402" s="174">
        <v>21</v>
      </c>
      <c r="M402" s="174">
        <f>G402*(1+L402/100)</f>
        <v>0</v>
      </c>
      <c r="N402" s="172">
        <v>4.4220000000000002E-2</v>
      </c>
      <c r="O402" s="172">
        <f>ROUND(E402*N402,2)</f>
        <v>0.06</v>
      </c>
      <c r="P402" s="172">
        <v>0</v>
      </c>
      <c r="Q402" s="172">
        <f>ROUND(E402*P402,2)</f>
        <v>0</v>
      </c>
      <c r="R402" s="174" t="s">
        <v>428</v>
      </c>
      <c r="S402" s="174" t="s">
        <v>197</v>
      </c>
      <c r="T402" s="175" t="s">
        <v>198</v>
      </c>
      <c r="U402" s="158">
        <v>11.461</v>
      </c>
      <c r="V402" s="158">
        <f>ROUND(E402*U402,2)</f>
        <v>14.91</v>
      </c>
      <c r="W402" s="158"/>
      <c r="X402" s="158" t="s">
        <v>199</v>
      </c>
      <c r="Y402" s="158" t="s">
        <v>153</v>
      </c>
      <c r="Z402" s="148"/>
      <c r="AA402" s="148"/>
      <c r="AB402" s="148"/>
      <c r="AC402" s="148"/>
      <c r="AD402" s="148"/>
      <c r="AE402" s="148"/>
      <c r="AF402" s="148"/>
      <c r="AG402" s="148" t="s">
        <v>200</v>
      </c>
      <c r="AH402" s="148"/>
      <c r="AI402" s="148"/>
      <c r="AJ402" s="148"/>
      <c r="AK402" s="148"/>
      <c r="AL402" s="148"/>
      <c r="AM402" s="148"/>
      <c r="AN402" s="148"/>
      <c r="AO402" s="148"/>
      <c r="AP402" s="148"/>
      <c r="AQ402" s="148"/>
      <c r="AR402" s="148"/>
      <c r="AS402" s="148"/>
      <c r="AT402" s="148"/>
      <c r="AU402" s="148"/>
      <c r="AV402" s="148"/>
      <c r="AW402" s="148"/>
      <c r="AX402" s="148"/>
      <c r="AY402" s="148"/>
      <c r="AZ402" s="148"/>
      <c r="BA402" s="148"/>
      <c r="BB402" s="148"/>
      <c r="BC402" s="148"/>
      <c r="BD402" s="148"/>
      <c r="BE402" s="148"/>
      <c r="BF402" s="148"/>
      <c r="BG402" s="148"/>
      <c r="BH402" s="148"/>
    </row>
    <row r="403" spans="1:60" outlineLevel="2" x14ac:dyDescent="0.25">
      <c r="A403" s="155"/>
      <c r="B403" s="156"/>
      <c r="C403" s="256" t="s">
        <v>713</v>
      </c>
      <c r="D403" s="257"/>
      <c r="E403" s="257"/>
      <c r="F403" s="257"/>
      <c r="G403" s="257"/>
      <c r="H403" s="158"/>
      <c r="I403" s="158"/>
      <c r="J403" s="158"/>
      <c r="K403" s="158"/>
      <c r="L403" s="158"/>
      <c r="M403" s="158"/>
      <c r="N403" s="157"/>
      <c r="O403" s="157"/>
      <c r="P403" s="157"/>
      <c r="Q403" s="157"/>
      <c r="R403" s="158"/>
      <c r="S403" s="158"/>
      <c r="T403" s="158"/>
      <c r="U403" s="158"/>
      <c r="V403" s="158"/>
      <c r="W403" s="158"/>
      <c r="X403" s="158"/>
      <c r="Y403" s="158"/>
      <c r="Z403" s="148"/>
      <c r="AA403" s="148"/>
      <c r="AB403" s="148"/>
      <c r="AC403" s="148"/>
      <c r="AD403" s="148"/>
      <c r="AE403" s="148"/>
      <c r="AF403" s="148"/>
      <c r="AG403" s="148" t="s">
        <v>202</v>
      </c>
      <c r="AH403" s="148"/>
      <c r="AI403" s="148"/>
      <c r="AJ403" s="148"/>
      <c r="AK403" s="148"/>
      <c r="AL403" s="148"/>
      <c r="AM403" s="148"/>
      <c r="AN403" s="148"/>
      <c r="AO403" s="148"/>
      <c r="AP403" s="148"/>
      <c r="AQ403" s="148"/>
      <c r="AR403" s="148"/>
      <c r="AS403" s="148"/>
      <c r="AT403" s="148"/>
      <c r="AU403" s="148"/>
      <c r="AV403" s="148"/>
      <c r="AW403" s="148"/>
      <c r="AX403" s="148"/>
      <c r="AY403" s="148"/>
      <c r="AZ403" s="148"/>
      <c r="BA403" s="148"/>
      <c r="BB403" s="148"/>
      <c r="BC403" s="148"/>
      <c r="BD403" s="148"/>
      <c r="BE403" s="148"/>
      <c r="BF403" s="148"/>
      <c r="BG403" s="148"/>
      <c r="BH403" s="148"/>
    </row>
    <row r="404" spans="1:60" outlineLevel="2" x14ac:dyDescent="0.25">
      <c r="A404" s="155"/>
      <c r="B404" s="156"/>
      <c r="C404" s="186" t="s">
        <v>714</v>
      </c>
      <c r="D404" s="159"/>
      <c r="E404" s="160">
        <v>1.3</v>
      </c>
      <c r="F404" s="158"/>
      <c r="G404" s="158"/>
      <c r="H404" s="158"/>
      <c r="I404" s="158"/>
      <c r="J404" s="158"/>
      <c r="K404" s="158"/>
      <c r="L404" s="158"/>
      <c r="M404" s="158"/>
      <c r="N404" s="157"/>
      <c r="O404" s="157"/>
      <c r="P404" s="157"/>
      <c r="Q404" s="157"/>
      <c r="R404" s="158"/>
      <c r="S404" s="158"/>
      <c r="T404" s="158"/>
      <c r="U404" s="158"/>
      <c r="V404" s="158"/>
      <c r="W404" s="158"/>
      <c r="X404" s="158"/>
      <c r="Y404" s="158"/>
      <c r="Z404" s="148"/>
      <c r="AA404" s="148"/>
      <c r="AB404" s="148"/>
      <c r="AC404" s="148"/>
      <c r="AD404" s="148"/>
      <c r="AE404" s="148"/>
      <c r="AF404" s="148"/>
      <c r="AG404" s="148" t="s">
        <v>180</v>
      </c>
      <c r="AH404" s="148">
        <v>0</v>
      </c>
      <c r="AI404" s="148"/>
      <c r="AJ404" s="148"/>
      <c r="AK404" s="148"/>
      <c r="AL404" s="148"/>
      <c r="AM404" s="148"/>
      <c r="AN404" s="148"/>
      <c r="AO404" s="148"/>
      <c r="AP404" s="148"/>
      <c r="AQ404" s="148"/>
      <c r="AR404" s="148"/>
      <c r="AS404" s="148"/>
      <c r="AT404" s="148"/>
      <c r="AU404" s="148"/>
      <c r="AV404" s="148"/>
      <c r="AW404" s="148"/>
      <c r="AX404" s="148"/>
      <c r="AY404" s="148"/>
      <c r="AZ404" s="148"/>
      <c r="BA404" s="148"/>
      <c r="BB404" s="148"/>
      <c r="BC404" s="148"/>
      <c r="BD404" s="148"/>
      <c r="BE404" s="148"/>
      <c r="BF404" s="148"/>
      <c r="BG404" s="148"/>
      <c r="BH404" s="148"/>
    </row>
    <row r="405" spans="1:60" outlineLevel="1" x14ac:dyDescent="0.25">
      <c r="A405" s="169">
        <v>135</v>
      </c>
      <c r="B405" s="170" t="s">
        <v>715</v>
      </c>
      <c r="C405" s="185" t="s">
        <v>716</v>
      </c>
      <c r="D405" s="171" t="s">
        <v>454</v>
      </c>
      <c r="E405" s="172">
        <v>1.3008</v>
      </c>
      <c r="F405" s="173"/>
      <c r="G405" s="174">
        <f>ROUND(E405*F405,2)</f>
        <v>0</v>
      </c>
      <c r="H405" s="173"/>
      <c r="I405" s="174">
        <f>ROUND(E405*H405,2)</f>
        <v>0</v>
      </c>
      <c r="J405" s="173"/>
      <c r="K405" s="174">
        <f>ROUND(E405*J405,2)</f>
        <v>0</v>
      </c>
      <c r="L405" s="174">
        <v>21</v>
      </c>
      <c r="M405" s="174">
        <f>G405*(1+L405/100)</f>
        <v>0</v>
      </c>
      <c r="N405" s="172">
        <v>2.4719999999999999E-2</v>
      </c>
      <c r="O405" s="172">
        <f>ROUND(E405*N405,2)</f>
        <v>0.03</v>
      </c>
      <c r="P405" s="172">
        <v>0</v>
      </c>
      <c r="Q405" s="172">
        <f>ROUND(E405*P405,2)</f>
        <v>0</v>
      </c>
      <c r="R405" s="174" t="s">
        <v>428</v>
      </c>
      <c r="S405" s="174" t="s">
        <v>197</v>
      </c>
      <c r="T405" s="175" t="s">
        <v>198</v>
      </c>
      <c r="U405" s="158">
        <v>8.0709999999999997</v>
      </c>
      <c r="V405" s="158">
        <f>ROUND(E405*U405,2)</f>
        <v>10.5</v>
      </c>
      <c r="W405" s="158"/>
      <c r="X405" s="158" t="s">
        <v>199</v>
      </c>
      <c r="Y405" s="158" t="s">
        <v>153</v>
      </c>
      <c r="Z405" s="148"/>
      <c r="AA405" s="148"/>
      <c r="AB405" s="148"/>
      <c r="AC405" s="148"/>
      <c r="AD405" s="148"/>
      <c r="AE405" s="148"/>
      <c r="AF405" s="148"/>
      <c r="AG405" s="148" t="s">
        <v>200</v>
      </c>
      <c r="AH405" s="148"/>
      <c r="AI405" s="148"/>
      <c r="AJ405" s="148"/>
      <c r="AK405" s="148"/>
      <c r="AL405" s="148"/>
      <c r="AM405" s="148"/>
      <c r="AN405" s="148"/>
      <c r="AO405" s="148"/>
      <c r="AP405" s="148"/>
      <c r="AQ405" s="148"/>
      <c r="AR405" s="148"/>
      <c r="AS405" s="148"/>
      <c r="AT405" s="148"/>
      <c r="AU405" s="148"/>
      <c r="AV405" s="148"/>
      <c r="AW405" s="148"/>
      <c r="AX405" s="148"/>
      <c r="AY405" s="148"/>
      <c r="AZ405" s="148"/>
      <c r="BA405" s="148"/>
      <c r="BB405" s="148"/>
      <c r="BC405" s="148"/>
      <c r="BD405" s="148"/>
      <c r="BE405" s="148"/>
      <c r="BF405" s="148"/>
      <c r="BG405" s="148"/>
      <c r="BH405" s="148"/>
    </row>
    <row r="406" spans="1:60" outlineLevel="2" x14ac:dyDescent="0.25">
      <c r="A406" s="155"/>
      <c r="B406" s="156"/>
      <c r="C406" s="256" t="s">
        <v>713</v>
      </c>
      <c r="D406" s="257"/>
      <c r="E406" s="257"/>
      <c r="F406" s="257"/>
      <c r="G406" s="257"/>
      <c r="H406" s="158"/>
      <c r="I406" s="158"/>
      <c r="J406" s="158"/>
      <c r="K406" s="158"/>
      <c r="L406" s="158"/>
      <c r="M406" s="158"/>
      <c r="N406" s="157"/>
      <c r="O406" s="157"/>
      <c r="P406" s="157"/>
      <c r="Q406" s="157"/>
      <c r="R406" s="158"/>
      <c r="S406" s="158"/>
      <c r="T406" s="158"/>
      <c r="U406" s="158"/>
      <c r="V406" s="158"/>
      <c r="W406" s="158"/>
      <c r="X406" s="158"/>
      <c r="Y406" s="158"/>
      <c r="Z406" s="148"/>
      <c r="AA406" s="148"/>
      <c r="AB406" s="148"/>
      <c r="AC406" s="148"/>
      <c r="AD406" s="148"/>
      <c r="AE406" s="148"/>
      <c r="AF406" s="148"/>
      <c r="AG406" s="148" t="s">
        <v>202</v>
      </c>
      <c r="AH406" s="148"/>
      <c r="AI406" s="148"/>
      <c r="AJ406" s="148"/>
      <c r="AK406" s="148"/>
      <c r="AL406" s="148"/>
      <c r="AM406" s="148"/>
      <c r="AN406" s="148"/>
      <c r="AO406" s="148"/>
      <c r="AP406" s="148"/>
      <c r="AQ406" s="148"/>
      <c r="AR406" s="148"/>
      <c r="AS406" s="148"/>
      <c r="AT406" s="148"/>
      <c r="AU406" s="148"/>
      <c r="AV406" s="148"/>
      <c r="AW406" s="148"/>
      <c r="AX406" s="148"/>
      <c r="AY406" s="148"/>
      <c r="AZ406" s="148"/>
      <c r="BA406" s="148"/>
      <c r="BB406" s="148"/>
      <c r="BC406" s="148"/>
      <c r="BD406" s="148"/>
      <c r="BE406" s="148"/>
      <c r="BF406" s="148"/>
      <c r="BG406" s="148"/>
      <c r="BH406" s="148"/>
    </row>
    <row r="407" spans="1:60" outlineLevel="2" x14ac:dyDescent="0.25">
      <c r="A407" s="155"/>
      <c r="B407" s="156"/>
      <c r="C407" s="186" t="s">
        <v>717</v>
      </c>
      <c r="D407" s="159"/>
      <c r="E407" s="160">
        <v>1.3</v>
      </c>
      <c r="F407" s="158"/>
      <c r="G407" s="158"/>
      <c r="H407" s="158"/>
      <c r="I407" s="158"/>
      <c r="J407" s="158"/>
      <c r="K407" s="158"/>
      <c r="L407" s="158"/>
      <c r="M407" s="158"/>
      <c r="N407" s="157"/>
      <c r="O407" s="157"/>
      <c r="P407" s="157"/>
      <c r="Q407" s="157"/>
      <c r="R407" s="158"/>
      <c r="S407" s="158"/>
      <c r="T407" s="158"/>
      <c r="U407" s="158"/>
      <c r="V407" s="158"/>
      <c r="W407" s="158"/>
      <c r="X407" s="158"/>
      <c r="Y407" s="158"/>
      <c r="Z407" s="148"/>
      <c r="AA407" s="148"/>
      <c r="AB407" s="148"/>
      <c r="AC407" s="148"/>
      <c r="AD407" s="148"/>
      <c r="AE407" s="148"/>
      <c r="AF407" s="148"/>
      <c r="AG407" s="148" t="s">
        <v>180</v>
      </c>
      <c r="AH407" s="148">
        <v>0</v>
      </c>
      <c r="AI407" s="148"/>
      <c r="AJ407" s="148"/>
      <c r="AK407" s="148"/>
      <c r="AL407" s="148"/>
      <c r="AM407" s="148"/>
      <c r="AN407" s="148"/>
      <c r="AO407" s="148"/>
      <c r="AP407" s="148"/>
      <c r="AQ407" s="148"/>
      <c r="AR407" s="148"/>
      <c r="AS407" s="148"/>
      <c r="AT407" s="148"/>
      <c r="AU407" s="148"/>
      <c r="AV407" s="148"/>
      <c r="AW407" s="148"/>
      <c r="AX407" s="148"/>
      <c r="AY407" s="148"/>
      <c r="AZ407" s="148"/>
      <c r="BA407" s="148"/>
      <c r="BB407" s="148"/>
      <c r="BC407" s="148"/>
      <c r="BD407" s="148"/>
      <c r="BE407" s="148"/>
      <c r="BF407" s="148"/>
      <c r="BG407" s="148"/>
      <c r="BH407" s="148"/>
    </row>
    <row r="408" spans="1:60" ht="20.399999999999999" outlineLevel="1" x14ac:dyDescent="0.25">
      <c r="A408" s="169">
        <v>136</v>
      </c>
      <c r="B408" s="170" t="s">
        <v>718</v>
      </c>
      <c r="C408" s="185" t="s">
        <v>719</v>
      </c>
      <c r="D408" s="171" t="s">
        <v>454</v>
      </c>
      <c r="E408" s="172">
        <v>1.3008</v>
      </c>
      <c r="F408" s="173"/>
      <c r="G408" s="174">
        <f>ROUND(E408*F408,2)</f>
        <v>0</v>
      </c>
      <c r="H408" s="173"/>
      <c r="I408" s="174">
        <f>ROUND(E408*H408,2)</f>
        <v>0</v>
      </c>
      <c r="J408" s="173"/>
      <c r="K408" s="174">
        <f>ROUND(E408*J408,2)</f>
        <v>0</v>
      </c>
      <c r="L408" s="174">
        <v>21</v>
      </c>
      <c r="M408" s="174">
        <f>G408*(1+L408/100)</f>
        <v>0</v>
      </c>
      <c r="N408" s="172">
        <v>1</v>
      </c>
      <c r="O408" s="172">
        <f>ROUND(E408*N408,2)</f>
        <v>1.3</v>
      </c>
      <c r="P408" s="172">
        <v>0</v>
      </c>
      <c r="Q408" s="172">
        <f>ROUND(E408*P408,2)</f>
        <v>0</v>
      </c>
      <c r="R408" s="174" t="s">
        <v>372</v>
      </c>
      <c r="S408" s="174" t="s">
        <v>720</v>
      </c>
      <c r="T408" s="175" t="s">
        <v>198</v>
      </c>
      <c r="U408" s="158">
        <v>0</v>
      </c>
      <c r="V408" s="158">
        <f>ROUND(E408*U408,2)</f>
        <v>0</v>
      </c>
      <c r="W408" s="158"/>
      <c r="X408" s="158" t="s">
        <v>373</v>
      </c>
      <c r="Y408" s="158" t="s">
        <v>153</v>
      </c>
      <c r="Z408" s="148"/>
      <c r="AA408" s="148"/>
      <c r="AB408" s="148"/>
      <c r="AC408" s="148"/>
      <c r="AD408" s="148"/>
      <c r="AE408" s="148"/>
      <c r="AF408" s="148"/>
      <c r="AG408" s="148" t="s">
        <v>374</v>
      </c>
      <c r="AH408" s="148"/>
      <c r="AI408" s="148"/>
      <c r="AJ408" s="148"/>
      <c r="AK408" s="148"/>
      <c r="AL408" s="148"/>
      <c r="AM408" s="148"/>
      <c r="AN408" s="148"/>
      <c r="AO408" s="148"/>
      <c r="AP408" s="148"/>
      <c r="AQ408" s="148"/>
      <c r="AR408" s="148"/>
      <c r="AS408" s="148"/>
      <c r="AT408" s="148"/>
      <c r="AU408" s="148"/>
      <c r="AV408" s="148"/>
      <c r="AW408" s="148"/>
      <c r="AX408" s="148"/>
      <c r="AY408" s="148"/>
      <c r="AZ408" s="148"/>
      <c r="BA408" s="148"/>
      <c r="BB408" s="148"/>
      <c r="BC408" s="148"/>
      <c r="BD408" s="148"/>
      <c r="BE408" s="148"/>
      <c r="BF408" s="148"/>
      <c r="BG408" s="148"/>
      <c r="BH408" s="148"/>
    </row>
    <row r="409" spans="1:60" outlineLevel="2" x14ac:dyDescent="0.25">
      <c r="A409" s="155"/>
      <c r="B409" s="156"/>
      <c r="C409" s="186" t="s">
        <v>721</v>
      </c>
      <c r="D409" s="159"/>
      <c r="E409" s="160">
        <v>1.3</v>
      </c>
      <c r="F409" s="158"/>
      <c r="G409" s="158"/>
      <c r="H409" s="158"/>
      <c r="I409" s="158"/>
      <c r="J409" s="158"/>
      <c r="K409" s="158"/>
      <c r="L409" s="158"/>
      <c r="M409" s="158"/>
      <c r="N409" s="157"/>
      <c r="O409" s="157"/>
      <c r="P409" s="157"/>
      <c r="Q409" s="157"/>
      <c r="R409" s="158"/>
      <c r="S409" s="158"/>
      <c r="T409" s="158"/>
      <c r="U409" s="158"/>
      <c r="V409" s="158"/>
      <c r="W409" s="158"/>
      <c r="X409" s="158"/>
      <c r="Y409" s="158"/>
      <c r="Z409" s="148"/>
      <c r="AA409" s="148"/>
      <c r="AB409" s="148"/>
      <c r="AC409" s="148"/>
      <c r="AD409" s="148"/>
      <c r="AE409" s="148"/>
      <c r="AF409" s="148"/>
      <c r="AG409" s="148" t="s">
        <v>180</v>
      </c>
      <c r="AH409" s="148">
        <v>0</v>
      </c>
      <c r="AI409" s="148"/>
      <c r="AJ409" s="148"/>
      <c r="AK409" s="148"/>
      <c r="AL409" s="148"/>
      <c r="AM409" s="148"/>
      <c r="AN409" s="148"/>
      <c r="AO409" s="148"/>
      <c r="AP409" s="148"/>
      <c r="AQ409" s="148"/>
      <c r="AR409" s="148"/>
      <c r="AS409" s="148"/>
      <c r="AT409" s="148"/>
      <c r="AU409" s="148"/>
      <c r="AV409" s="148"/>
      <c r="AW409" s="148"/>
      <c r="AX409" s="148"/>
      <c r="AY409" s="148"/>
      <c r="AZ409" s="148"/>
      <c r="BA409" s="148"/>
      <c r="BB409" s="148"/>
      <c r="BC409" s="148"/>
      <c r="BD409" s="148"/>
      <c r="BE409" s="148"/>
      <c r="BF409" s="148"/>
      <c r="BG409" s="148"/>
      <c r="BH409" s="148"/>
    </row>
    <row r="410" spans="1:60" x14ac:dyDescent="0.25">
      <c r="A410" s="162" t="s">
        <v>145</v>
      </c>
      <c r="B410" s="163" t="s">
        <v>93</v>
      </c>
      <c r="C410" s="183" t="s">
        <v>94</v>
      </c>
      <c r="D410" s="164"/>
      <c r="E410" s="165"/>
      <c r="F410" s="166"/>
      <c r="G410" s="166">
        <f>SUMIF(AG411:AG412,"&lt;&gt;NOR",G411:G412)</f>
        <v>0</v>
      </c>
      <c r="H410" s="166"/>
      <c r="I410" s="166">
        <f>SUM(I411:I412)</f>
        <v>0</v>
      </c>
      <c r="J410" s="166"/>
      <c r="K410" s="166">
        <f>SUM(K411:K412)</f>
        <v>0</v>
      </c>
      <c r="L410" s="166"/>
      <c r="M410" s="166">
        <f>SUM(M411:M412)</f>
        <v>0</v>
      </c>
      <c r="N410" s="165"/>
      <c r="O410" s="165">
        <f>SUM(O411:O412)</f>
        <v>0</v>
      </c>
      <c r="P410" s="165"/>
      <c r="Q410" s="165">
        <f>SUM(Q411:Q412)</f>
        <v>0</v>
      </c>
      <c r="R410" s="166"/>
      <c r="S410" s="166"/>
      <c r="T410" s="167"/>
      <c r="U410" s="161"/>
      <c r="V410" s="161">
        <f>SUM(V411:V412)</f>
        <v>8.5</v>
      </c>
      <c r="W410" s="161"/>
      <c r="X410" s="161"/>
      <c r="Y410" s="161"/>
      <c r="AG410" t="s">
        <v>146</v>
      </c>
    </row>
    <row r="411" spans="1:60" ht="20.399999999999999" outlineLevel="1" x14ac:dyDescent="0.25">
      <c r="A411" s="169">
        <v>137</v>
      </c>
      <c r="B411" s="170" t="s">
        <v>722</v>
      </c>
      <c r="C411" s="185" t="s">
        <v>723</v>
      </c>
      <c r="D411" s="171" t="s">
        <v>397</v>
      </c>
      <c r="E411" s="172">
        <v>68</v>
      </c>
      <c r="F411" s="173"/>
      <c r="G411" s="174">
        <f>ROUND(E411*F411,2)</f>
        <v>0</v>
      </c>
      <c r="H411" s="173"/>
      <c r="I411" s="174">
        <f>ROUND(E411*H411,2)</f>
        <v>0</v>
      </c>
      <c r="J411" s="173"/>
      <c r="K411" s="174">
        <f>ROUND(E411*J411,2)</f>
        <v>0</v>
      </c>
      <c r="L411" s="174">
        <v>21</v>
      </c>
      <c r="M411" s="174">
        <f>G411*(1+L411/100)</f>
        <v>0</v>
      </c>
      <c r="N411" s="172">
        <v>3.0000000000000001E-5</v>
      </c>
      <c r="O411" s="172">
        <f>ROUND(E411*N411,2)</f>
        <v>0</v>
      </c>
      <c r="P411" s="172">
        <v>0</v>
      </c>
      <c r="Q411" s="172">
        <f>ROUND(E411*P411,2)</f>
        <v>0</v>
      </c>
      <c r="R411" s="174" t="s">
        <v>724</v>
      </c>
      <c r="S411" s="174" t="s">
        <v>197</v>
      </c>
      <c r="T411" s="175" t="s">
        <v>198</v>
      </c>
      <c r="U411" s="158">
        <v>0.125</v>
      </c>
      <c r="V411" s="158">
        <f>ROUND(E411*U411,2)</f>
        <v>8.5</v>
      </c>
      <c r="W411" s="158"/>
      <c r="X411" s="158" t="s">
        <v>199</v>
      </c>
      <c r="Y411" s="158" t="s">
        <v>153</v>
      </c>
      <c r="Z411" s="148"/>
      <c r="AA411" s="148"/>
      <c r="AB411" s="148"/>
      <c r="AC411" s="148"/>
      <c r="AD411" s="148"/>
      <c r="AE411" s="148"/>
      <c r="AF411" s="148"/>
      <c r="AG411" s="148" t="s">
        <v>200</v>
      </c>
      <c r="AH411" s="148"/>
      <c r="AI411" s="148"/>
      <c r="AJ411" s="148"/>
      <c r="AK411" s="148"/>
      <c r="AL411" s="148"/>
      <c r="AM411" s="148"/>
      <c r="AN411" s="148"/>
      <c r="AO411" s="148"/>
      <c r="AP411" s="148"/>
      <c r="AQ411" s="148"/>
      <c r="AR411" s="148"/>
      <c r="AS411" s="148"/>
      <c r="AT411" s="148"/>
      <c r="AU411" s="148"/>
      <c r="AV411" s="148"/>
      <c r="AW411" s="148"/>
      <c r="AX411" s="148"/>
      <c r="AY411" s="148"/>
      <c r="AZ411" s="148"/>
      <c r="BA411" s="148"/>
      <c r="BB411" s="148"/>
      <c r="BC411" s="148"/>
      <c r="BD411" s="148"/>
      <c r="BE411" s="148"/>
      <c r="BF411" s="148"/>
      <c r="BG411" s="148"/>
      <c r="BH411" s="148"/>
    </row>
    <row r="412" spans="1:60" outlineLevel="2" x14ac:dyDescent="0.25">
      <c r="A412" s="155"/>
      <c r="B412" s="156"/>
      <c r="C412" s="186" t="s">
        <v>725</v>
      </c>
      <c r="D412" s="159"/>
      <c r="E412" s="160">
        <v>68</v>
      </c>
      <c r="F412" s="158"/>
      <c r="G412" s="158"/>
      <c r="H412" s="158"/>
      <c r="I412" s="158"/>
      <c r="J412" s="158"/>
      <c r="K412" s="158"/>
      <c r="L412" s="158"/>
      <c r="M412" s="158"/>
      <c r="N412" s="157"/>
      <c r="O412" s="157"/>
      <c r="P412" s="157"/>
      <c r="Q412" s="157"/>
      <c r="R412" s="158"/>
      <c r="S412" s="158"/>
      <c r="T412" s="158"/>
      <c r="U412" s="158"/>
      <c r="V412" s="158"/>
      <c r="W412" s="158"/>
      <c r="X412" s="158"/>
      <c r="Y412" s="158"/>
      <c r="Z412" s="148"/>
      <c r="AA412" s="148"/>
      <c r="AB412" s="148"/>
      <c r="AC412" s="148"/>
      <c r="AD412" s="148"/>
      <c r="AE412" s="148"/>
      <c r="AF412" s="148"/>
      <c r="AG412" s="148" t="s">
        <v>180</v>
      </c>
      <c r="AH412" s="148">
        <v>0</v>
      </c>
      <c r="AI412" s="148"/>
      <c r="AJ412" s="148"/>
      <c r="AK412" s="148"/>
      <c r="AL412" s="148"/>
      <c r="AM412" s="148"/>
      <c r="AN412" s="148"/>
      <c r="AO412" s="148"/>
      <c r="AP412" s="148"/>
      <c r="AQ412" s="148"/>
      <c r="AR412" s="148"/>
      <c r="AS412" s="148"/>
      <c r="AT412" s="148"/>
      <c r="AU412" s="148"/>
      <c r="AV412" s="148"/>
      <c r="AW412" s="148"/>
      <c r="AX412" s="148"/>
      <c r="AY412" s="148"/>
      <c r="AZ412" s="148"/>
      <c r="BA412" s="148"/>
      <c r="BB412" s="148"/>
      <c r="BC412" s="148"/>
      <c r="BD412" s="148"/>
      <c r="BE412" s="148"/>
      <c r="BF412" s="148"/>
      <c r="BG412" s="148"/>
      <c r="BH412" s="148"/>
    </row>
    <row r="413" spans="1:60" x14ac:dyDescent="0.25">
      <c r="A413" s="162" t="s">
        <v>145</v>
      </c>
      <c r="B413" s="163" t="s">
        <v>95</v>
      </c>
      <c r="C413" s="183" t="s">
        <v>96</v>
      </c>
      <c r="D413" s="164"/>
      <c r="E413" s="165"/>
      <c r="F413" s="166"/>
      <c r="G413" s="166">
        <f>SUMIF(AG414:AG435,"&lt;&gt;NOR",G414:G435)</f>
        <v>0</v>
      </c>
      <c r="H413" s="166"/>
      <c r="I413" s="166">
        <f>SUM(I414:I435)</f>
        <v>0</v>
      </c>
      <c r="J413" s="166"/>
      <c r="K413" s="166">
        <f>SUM(K414:K435)</f>
        <v>0</v>
      </c>
      <c r="L413" s="166"/>
      <c r="M413" s="166">
        <f>SUM(M414:M435)</f>
        <v>0</v>
      </c>
      <c r="N413" s="165"/>
      <c r="O413" s="165">
        <f>SUM(O414:O435)</f>
        <v>6.3100000000000005</v>
      </c>
      <c r="P413" s="165"/>
      <c r="Q413" s="165">
        <f>SUM(Q414:Q435)</f>
        <v>125.03</v>
      </c>
      <c r="R413" s="166"/>
      <c r="S413" s="166"/>
      <c r="T413" s="167"/>
      <c r="U413" s="161"/>
      <c r="V413" s="161">
        <f>SUM(V414:V435)</f>
        <v>635.66000000000008</v>
      </c>
      <c r="W413" s="161"/>
      <c r="X413" s="161"/>
      <c r="Y413" s="161"/>
      <c r="AG413" t="s">
        <v>146</v>
      </c>
    </row>
    <row r="414" spans="1:60" outlineLevel="1" x14ac:dyDescent="0.25">
      <c r="A414" s="169">
        <v>138</v>
      </c>
      <c r="B414" s="170" t="s">
        <v>726</v>
      </c>
      <c r="C414" s="185" t="s">
        <v>727</v>
      </c>
      <c r="D414" s="171" t="s">
        <v>212</v>
      </c>
      <c r="E414" s="172">
        <v>27.248000000000001</v>
      </c>
      <c r="F414" s="173"/>
      <c r="G414" s="174">
        <f>ROUND(E414*F414,2)</f>
        <v>0</v>
      </c>
      <c r="H414" s="173"/>
      <c r="I414" s="174">
        <f>ROUND(E414*H414,2)</f>
        <v>0</v>
      </c>
      <c r="J414" s="173"/>
      <c r="K414" s="174">
        <f>ROUND(E414*J414,2)</f>
        <v>0</v>
      </c>
      <c r="L414" s="174">
        <v>21</v>
      </c>
      <c r="M414" s="174">
        <f>G414*(1+L414/100)</f>
        <v>0</v>
      </c>
      <c r="N414" s="172">
        <v>0.12</v>
      </c>
      <c r="O414" s="172">
        <f>ROUND(E414*N414,2)</f>
        <v>3.27</v>
      </c>
      <c r="P414" s="172">
        <v>2.2000000000000002</v>
      </c>
      <c r="Q414" s="172">
        <f>ROUND(E414*P414,2)</f>
        <v>59.95</v>
      </c>
      <c r="R414" s="174" t="s">
        <v>428</v>
      </c>
      <c r="S414" s="174" t="s">
        <v>197</v>
      </c>
      <c r="T414" s="175" t="s">
        <v>198</v>
      </c>
      <c r="U414" s="158">
        <v>5.2359999999999998</v>
      </c>
      <c r="V414" s="158">
        <f>ROUND(E414*U414,2)</f>
        <v>142.66999999999999</v>
      </c>
      <c r="W414" s="158"/>
      <c r="X414" s="158" t="s">
        <v>199</v>
      </c>
      <c r="Y414" s="158" t="s">
        <v>153</v>
      </c>
      <c r="Z414" s="148"/>
      <c r="AA414" s="148"/>
      <c r="AB414" s="148"/>
      <c r="AC414" s="148"/>
      <c r="AD414" s="148"/>
      <c r="AE414" s="148"/>
      <c r="AF414" s="148"/>
      <c r="AG414" s="148" t="s">
        <v>200</v>
      </c>
      <c r="AH414" s="148"/>
      <c r="AI414" s="148"/>
      <c r="AJ414" s="148"/>
      <c r="AK414" s="148"/>
      <c r="AL414" s="148"/>
      <c r="AM414" s="148"/>
      <c r="AN414" s="148"/>
      <c r="AO414" s="148"/>
      <c r="AP414" s="148"/>
      <c r="AQ414" s="148"/>
      <c r="AR414" s="148"/>
      <c r="AS414" s="148"/>
      <c r="AT414" s="148"/>
      <c r="AU414" s="148"/>
      <c r="AV414" s="148"/>
      <c r="AW414" s="148"/>
      <c r="AX414" s="148"/>
      <c r="AY414" s="148"/>
      <c r="AZ414" s="148"/>
      <c r="BA414" s="148"/>
      <c r="BB414" s="148"/>
      <c r="BC414" s="148"/>
      <c r="BD414" s="148"/>
      <c r="BE414" s="148"/>
      <c r="BF414" s="148"/>
      <c r="BG414" s="148"/>
      <c r="BH414" s="148"/>
    </row>
    <row r="415" spans="1:60" outlineLevel="2" x14ac:dyDescent="0.25">
      <c r="A415" s="155"/>
      <c r="B415" s="156"/>
      <c r="C415" s="186" t="s">
        <v>728</v>
      </c>
      <c r="D415" s="159"/>
      <c r="E415" s="160">
        <v>14.25</v>
      </c>
      <c r="F415" s="158"/>
      <c r="G415" s="158"/>
      <c r="H415" s="158"/>
      <c r="I415" s="158"/>
      <c r="J415" s="158"/>
      <c r="K415" s="158"/>
      <c r="L415" s="158"/>
      <c r="M415" s="158"/>
      <c r="N415" s="157"/>
      <c r="O415" s="157"/>
      <c r="P415" s="157"/>
      <c r="Q415" s="157"/>
      <c r="R415" s="158"/>
      <c r="S415" s="158"/>
      <c r="T415" s="158"/>
      <c r="U415" s="158"/>
      <c r="V415" s="158"/>
      <c r="W415" s="158"/>
      <c r="X415" s="158"/>
      <c r="Y415" s="158"/>
      <c r="Z415" s="148"/>
      <c r="AA415" s="148"/>
      <c r="AB415" s="148"/>
      <c r="AC415" s="148"/>
      <c r="AD415" s="148"/>
      <c r="AE415" s="148"/>
      <c r="AF415" s="148"/>
      <c r="AG415" s="148" t="s">
        <v>180</v>
      </c>
      <c r="AH415" s="148">
        <v>0</v>
      </c>
      <c r="AI415" s="148"/>
      <c r="AJ415" s="148"/>
      <c r="AK415" s="148"/>
      <c r="AL415" s="148"/>
      <c r="AM415" s="148"/>
      <c r="AN415" s="148"/>
      <c r="AO415" s="148"/>
      <c r="AP415" s="148"/>
      <c r="AQ415" s="148"/>
      <c r="AR415" s="148"/>
      <c r="AS415" s="148"/>
      <c r="AT415" s="148"/>
      <c r="AU415" s="148"/>
      <c r="AV415" s="148"/>
      <c r="AW415" s="148"/>
      <c r="AX415" s="148"/>
      <c r="AY415" s="148"/>
      <c r="AZ415" s="148"/>
      <c r="BA415" s="148"/>
      <c r="BB415" s="148"/>
      <c r="BC415" s="148"/>
      <c r="BD415" s="148"/>
      <c r="BE415" s="148"/>
      <c r="BF415" s="148"/>
      <c r="BG415" s="148"/>
      <c r="BH415" s="148"/>
    </row>
    <row r="416" spans="1:60" outlineLevel="3" x14ac:dyDescent="0.25">
      <c r="A416" s="155"/>
      <c r="B416" s="156"/>
      <c r="C416" s="186" t="s">
        <v>729</v>
      </c>
      <c r="D416" s="159"/>
      <c r="E416" s="160">
        <v>13</v>
      </c>
      <c r="F416" s="158"/>
      <c r="G416" s="158"/>
      <c r="H416" s="158"/>
      <c r="I416" s="158"/>
      <c r="J416" s="158"/>
      <c r="K416" s="158"/>
      <c r="L416" s="158"/>
      <c r="M416" s="158"/>
      <c r="N416" s="157"/>
      <c r="O416" s="157"/>
      <c r="P416" s="157"/>
      <c r="Q416" s="157"/>
      <c r="R416" s="158"/>
      <c r="S416" s="158"/>
      <c r="T416" s="158"/>
      <c r="U416" s="158"/>
      <c r="V416" s="158"/>
      <c r="W416" s="158"/>
      <c r="X416" s="158"/>
      <c r="Y416" s="158"/>
      <c r="Z416" s="148"/>
      <c r="AA416" s="148"/>
      <c r="AB416" s="148"/>
      <c r="AC416" s="148"/>
      <c r="AD416" s="148"/>
      <c r="AE416" s="148"/>
      <c r="AF416" s="148"/>
      <c r="AG416" s="148" t="s">
        <v>180</v>
      </c>
      <c r="AH416" s="148">
        <v>0</v>
      </c>
      <c r="AI416" s="148"/>
      <c r="AJ416" s="148"/>
      <c r="AK416" s="148"/>
      <c r="AL416" s="148"/>
      <c r="AM416" s="148"/>
      <c r="AN416" s="148"/>
      <c r="AO416" s="148"/>
      <c r="AP416" s="148"/>
      <c r="AQ416" s="148"/>
      <c r="AR416" s="148"/>
      <c r="AS416" s="148"/>
      <c r="AT416" s="148"/>
      <c r="AU416" s="148"/>
      <c r="AV416" s="148"/>
      <c r="AW416" s="148"/>
      <c r="AX416" s="148"/>
      <c r="AY416" s="148"/>
      <c r="AZ416" s="148"/>
      <c r="BA416" s="148"/>
      <c r="BB416" s="148"/>
      <c r="BC416" s="148"/>
      <c r="BD416" s="148"/>
      <c r="BE416" s="148"/>
      <c r="BF416" s="148"/>
      <c r="BG416" s="148"/>
      <c r="BH416" s="148"/>
    </row>
    <row r="417" spans="1:60" outlineLevel="1" x14ac:dyDescent="0.25">
      <c r="A417" s="169">
        <v>139</v>
      </c>
      <c r="B417" s="170" t="s">
        <v>730</v>
      </c>
      <c r="C417" s="185" t="s">
        <v>731</v>
      </c>
      <c r="D417" s="171" t="s">
        <v>212</v>
      </c>
      <c r="E417" s="172">
        <v>24.42</v>
      </c>
      <c r="F417" s="173"/>
      <c r="G417" s="174">
        <f>ROUND(E417*F417,2)</f>
        <v>0</v>
      </c>
      <c r="H417" s="173"/>
      <c r="I417" s="174">
        <f>ROUND(E417*H417,2)</f>
        <v>0</v>
      </c>
      <c r="J417" s="173"/>
      <c r="K417" s="174">
        <f>ROUND(E417*J417,2)</f>
        <v>0</v>
      </c>
      <c r="L417" s="174">
        <v>21</v>
      </c>
      <c r="M417" s="174">
        <f>G417*(1+L417/100)</f>
        <v>0</v>
      </c>
      <c r="N417" s="172">
        <v>0.12173</v>
      </c>
      <c r="O417" s="172">
        <f>ROUND(E417*N417,2)</f>
        <v>2.97</v>
      </c>
      <c r="P417" s="172">
        <v>2.4</v>
      </c>
      <c r="Q417" s="172">
        <f>ROUND(E417*P417,2)</f>
        <v>58.61</v>
      </c>
      <c r="R417" s="174" t="s">
        <v>428</v>
      </c>
      <c r="S417" s="174" t="s">
        <v>197</v>
      </c>
      <c r="T417" s="175" t="s">
        <v>198</v>
      </c>
      <c r="U417" s="158">
        <v>16.373999999999999</v>
      </c>
      <c r="V417" s="158">
        <f>ROUND(E417*U417,2)</f>
        <v>399.85</v>
      </c>
      <c r="W417" s="158"/>
      <c r="X417" s="158" t="s">
        <v>199</v>
      </c>
      <c r="Y417" s="158" t="s">
        <v>153</v>
      </c>
      <c r="Z417" s="148"/>
      <c r="AA417" s="148"/>
      <c r="AB417" s="148"/>
      <c r="AC417" s="148"/>
      <c r="AD417" s="148"/>
      <c r="AE417" s="148"/>
      <c r="AF417" s="148"/>
      <c r="AG417" s="148" t="s">
        <v>200</v>
      </c>
      <c r="AH417" s="148"/>
      <c r="AI417" s="148"/>
      <c r="AJ417" s="148"/>
      <c r="AK417" s="148"/>
      <c r="AL417" s="148"/>
      <c r="AM417" s="148"/>
      <c r="AN417" s="148"/>
      <c r="AO417" s="148"/>
      <c r="AP417" s="148"/>
      <c r="AQ417" s="148"/>
      <c r="AR417" s="148"/>
      <c r="AS417" s="148"/>
      <c r="AT417" s="148"/>
      <c r="AU417" s="148"/>
      <c r="AV417" s="148"/>
      <c r="AW417" s="148"/>
      <c r="AX417" s="148"/>
      <c r="AY417" s="148"/>
      <c r="AZ417" s="148"/>
      <c r="BA417" s="148"/>
      <c r="BB417" s="148"/>
      <c r="BC417" s="148"/>
      <c r="BD417" s="148"/>
      <c r="BE417" s="148"/>
      <c r="BF417" s="148"/>
      <c r="BG417" s="148"/>
      <c r="BH417" s="148"/>
    </row>
    <row r="418" spans="1:60" outlineLevel="2" x14ac:dyDescent="0.25">
      <c r="A418" s="155"/>
      <c r="B418" s="156"/>
      <c r="C418" s="186" t="s">
        <v>732</v>
      </c>
      <c r="D418" s="159"/>
      <c r="E418" s="160">
        <v>19.04</v>
      </c>
      <c r="F418" s="158"/>
      <c r="G418" s="158"/>
      <c r="H418" s="158"/>
      <c r="I418" s="158"/>
      <c r="J418" s="158"/>
      <c r="K418" s="158"/>
      <c r="L418" s="158"/>
      <c r="M418" s="158"/>
      <c r="N418" s="157"/>
      <c r="O418" s="157"/>
      <c r="P418" s="157"/>
      <c r="Q418" s="157"/>
      <c r="R418" s="158"/>
      <c r="S418" s="158"/>
      <c r="T418" s="158"/>
      <c r="U418" s="158"/>
      <c r="V418" s="158"/>
      <c r="W418" s="158"/>
      <c r="X418" s="158"/>
      <c r="Y418" s="158"/>
      <c r="Z418" s="148"/>
      <c r="AA418" s="148"/>
      <c r="AB418" s="148"/>
      <c r="AC418" s="148"/>
      <c r="AD418" s="148"/>
      <c r="AE418" s="148"/>
      <c r="AF418" s="148"/>
      <c r="AG418" s="148" t="s">
        <v>180</v>
      </c>
      <c r="AH418" s="148">
        <v>0</v>
      </c>
      <c r="AI418" s="148"/>
      <c r="AJ418" s="148"/>
      <c r="AK418" s="148"/>
      <c r="AL418" s="148"/>
      <c r="AM418" s="148"/>
      <c r="AN418" s="148"/>
      <c r="AO418" s="148"/>
      <c r="AP418" s="148"/>
      <c r="AQ418" s="148"/>
      <c r="AR418" s="148"/>
      <c r="AS418" s="148"/>
      <c r="AT418" s="148"/>
      <c r="AU418" s="148"/>
      <c r="AV418" s="148"/>
      <c r="AW418" s="148"/>
      <c r="AX418" s="148"/>
      <c r="AY418" s="148"/>
      <c r="AZ418" s="148"/>
      <c r="BA418" s="148"/>
      <c r="BB418" s="148"/>
      <c r="BC418" s="148"/>
      <c r="BD418" s="148"/>
      <c r="BE418" s="148"/>
      <c r="BF418" s="148"/>
      <c r="BG418" s="148"/>
      <c r="BH418" s="148"/>
    </row>
    <row r="419" spans="1:60" outlineLevel="3" x14ac:dyDescent="0.25">
      <c r="A419" s="155"/>
      <c r="B419" s="156"/>
      <c r="C419" s="186" t="s">
        <v>733</v>
      </c>
      <c r="D419" s="159"/>
      <c r="E419" s="160">
        <v>5.38</v>
      </c>
      <c r="F419" s="158"/>
      <c r="G419" s="158"/>
      <c r="H419" s="158"/>
      <c r="I419" s="158"/>
      <c r="J419" s="158"/>
      <c r="K419" s="158"/>
      <c r="L419" s="158"/>
      <c r="M419" s="158"/>
      <c r="N419" s="157"/>
      <c r="O419" s="157"/>
      <c r="P419" s="157"/>
      <c r="Q419" s="157"/>
      <c r="R419" s="158"/>
      <c r="S419" s="158"/>
      <c r="T419" s="158"/>
      <c r="U419" s="158"/>
      <c r="V419" s="158"/>
      <c r="W419" s="158"/>
      <c r="X419" s="158"/>
      <c r="Y419" s="158"/>
      <c r="Z419" s="148"/>
      <c r="AA419" s="148"/>
      <c r="AB419" s="148"/>
      <c r="AC419" s="148"/>
      <c r="AD419" s="148"/>
      <c r="AE419" s="148"/>
      <c r="AF419" s="148"/>
      <c r="AG419" s="148" t="s">
        <v>180</v>
      </c>
      <c r="AH419" s="148">
        <v>0</v>
      </c>
      <c r="AI419" s="148"/>
      <c r="AJ419" s="148"/>
      <c r="AK419" s="148"/>
      <c r="AL419" s="148"/>
      <c r="AM419" s="148"/>
      <c r="AN419" s="148"/>
      <c r="AO419" s="148"/>
      <c r="AP419" s="148"/>
      <c r="AQ419" s="148"/>
      <c r="AR419" s="148"/>
      <c r="AS419" s="148"/>
      <c r="AT419" s="148"/>
      <c r="AU419" s="148"/>
      <c r="AV419" s="148"/>
      <c r="AW419" s="148"/>
      <c r="AX419" s="148"/>
      <c r="AY419" s="148"/>
      <c r="AZ419" s="148"/>
      <c r="BA419" s="148"/>
      <c r="BB419" s="148"/>
      <c r="BC419" s="148"/>
      <c r="BD419" s="148"/>
      <c r="BE419" s="148"/>
      <c r="BF419" s="148"/>
      <c r="BG419" s="148"/>
      <c r="BH419" s="148"/>
    </row>
    <row r="420" spans="1:60" ht="20.399999999999999" outlineLevel="1" x14ac:dyDescent="0.25">
      <c r="A420" s="169">
        <v>140</v>
      </c>
      <c r="B420" s="170" t="s">
        <v>734</v>
      </c>
      <c r="C420" s="185" t="s">
        <v>735</v>
      </c>
      <c r="D420" s="171" t="s">
        <v>454</v>
      </c>
      <c r="E420" s="172">
        <v>4.032</v>
      </c>
      <c r="F420" s="173"/>
      <c r="G420" s="174">
        <f>ROUND(E420*F420,2)</f>
        <v>0</v>
      </c>
      <c r="H420" s="173"/>
      <c r="I420" s="174">
        <f>ROUND(E420*H420,2)</f>
        <v>0</v>
      </c>
      <c r="J420" s="173"/>
      <c r="K420" s="174">
        <f>ROUND(E420*J420,2)</f>
        <v>0</v>
      </c>
      <c r="L420" s="174">
        <v>21</v>
      </c>
      <c r="M420" s="174">
        <f>G420*(1+L420/100)</f>
        <v>0</v>
      </c>
      <c r="N420" s="172">
        <v>1.8120000000000001E-2</v>
      </c>
      <c r="O420" s="172">
        <f>ROUND(E420*N420,2)</f>
        <v>7.0000000000000007E-2</v>
      </c>
      <c r="P420" s="172">
        <v>1.2609999999999999</v>
      </c>
      <c r="Q420" s="172">
        <f>ROUND(E420*P420,2)</f>
        <v>5.08</v>
      </c>
      <c r="R420" s="174" t="s">
        <v>736</v>
      </c>
      <c r="S420" s="174" t="s">
        <v>197</v>
      </c>
      <c r="T420" s="175" t="s">
        <v>198</v>
      </c>
      <c r="U420" s="158">
        <v>15.895</v>
      </c>
      <c r="V420" s="158">
        <f>ROUND(E420*U420,2)</f>
        <v>64.09</v>
      </c>
      <c r="W420" s="158"/>
      <c r="X420" s="158" t="s">
        <v>199</v>
      </c>
      <c r="Y420" s="158" t="s">
        <v>153</v>
      </c>
      <c r="Z420" s="148"/>
      <c r="AA420" s="148"/>
      <c r="AB420" s="148"/>
      <c r="AC420" s="148"/>
      <c r="AD420" s="148"/>
      <c r="AE420" s="148"/>
      <c r="AF420" s="148"/>
      <c r="AG420" s="148" t="s">
        <v>200</v>
      </c>
      <c r="AH420" s="148"/>
      <c r="AI420" s="148"/>
      <c r="AJ420" s="148"/>
      <c r="AK420" s="148"/>
      <c r="AL420" s="148"/>
      <c r="AM420" s="148"/>
      <c r="AN420" s="148"/>
      <c r="AO420" s="148"/>
      <c r="AP420" s="148"/>
      <c r="AQ420" s="148"/>
      <c r="AR420" s="148"/>
      <c r="AS420" s="148"/>
      <c r="AT420" s="148"/>
      <c r="AU420" s="148"/>
      <c r="AV420" s="148"/>
      <c r="AW420" s="148"/>
      <c r="AX420" s="148"/>
      <c r="AY420" s="148"/>
      <c r="AZ420" s="148"/>
      <c r="BA420" s="148"/>
      <c r="BB420" s="148"/>
      <c r="BC420" s="148"/>
      <c r="BD420" s="148"/>
      <c r="BE420" s="148"/>
      <c r="BF420" s="148"/>
      <c r="BG420" s="148"/>
      <c r="BH420" s="148"/>
    </row>
    <row r="421" spans="1:60" outlineLevel="2" x14ac:dyDescent="0.25">
      <c r="A421" s="155"/>
      <c r="B421" s="156"/>
      <c r="C421" s="256" t="s">
        <v>737</v>
      </c>
      <c r="D421" s="257"/>
      <c r="E421" s="257"/>
      <c r="F421" s="257"/>
      <c r="G421" s="257"/>
      <c r="H421" s="158"/>
      <c r="I421" s="158"/>
      <c r="J421" s="158"/>
      <c r="K421" s="158"/>
      <c r="L421" s="158"/>
      <c r="M421" s="158"/>
      <c r="N421" s="157"/>
      <c r="O421" s="157"/>
      <c r="P421" s="157"/>
      <c r="Q421" s="157"/>
      <c r="R421" s="158"/>
      <c r="S421" s="158"/>
      <c r="T421" s="158"/>
      <c r="U421" s="158"/>
      <c r="V421" s="158"/>
      <c r="W421" s="158"/>
      <c r="X421" s="158"/>
      <c r="Y421" s="158"/>
      <c r="Z421" s="148"/>
      <c r="AA421" s="148"/>
      <c r="AB421" s="148"/>
      <c r="AC421" s="148"/>
      <c r="AD421" s="148"/>
      <c r="AE421" s="148"/>
      <c r="AF421" s="148"/>
      <c r="AG421" s="148" t="s">
        <v>202</v>
      </c>
      <c r="AH421" s="148"/>
      <c r="AI421" s="148"/>
      <c r="AJ421" s="148"/>
      <c r="AK421" s="148"/>
      <c r="AL421" s="148"/>
      <c r="AM421" s="148"/>
      <c r="AN421" s="148"/>
      <c r="AO421" s="148"/>
      <c r="AP421" s="148"/>
      <c r="AQ421" s="148"/>
      <c r="AR421" s="148"/>
      <c r="AS421" s="148"/>
      <c r="AT421" s="148"/>
      <c r="AU421" s="148"/>
      <c r="AV421" s="148"/>
      <c r="AW421" s="148"/>
      <c r="AX421" s="148"/>
      <c r="AY421" s="148"/>
      <c r="AZ421" s="148"/>
      <c r="BA421" s="148"/>
      <c r="BB421" s="148"/>
      <c r="BC421" s="148"/>
      <c r="BD421" s="148"/>
      <c r="BE421" s="148"/>
      <c r="BF421" s="148"/>
      <c r="BG421" s="148"/>
      <c r="BH421" s="148"/>
    </row>
    <row r="422" spans="1:60" outlineLevel="2" x14ac:dyDescent="0.25">
      <c r="A422" s="155"/>
      <c r="B422" s="156"/>
      <c r="C422" s="186" t="s">
        <v>738</v>
      </c>
      <c r="D422" s="159"/>
      <c r="E422" s="160">
        <v>4.03</v>
      </c>
      <c r="F422" s="158"/>
      <c r="G422" s="158"/>
      <c r="H422" s="158"/>
      <c r="I422" s="158"/>
      <c r="J422" s="158"/>
      <c r="K422" s="158"/>
      <c r="L422" s="158"/>
      <c r="M422" s="158"/>
      <c r="N422" s="157"/>
      <c r="O422" s="157"/>
      <c r="P422" s="157"/>
      <c r="Q422" s="157"/>
      <c r="R422" s="158"/>
      <c r="S422" s="158"/>
      <c r="T422" s="158"/>
      <c r="U422" s="158"/>
      <c r="V422" s="158"/>
      <c r="W422" s="158"/>
      <c r="X422" s="158"/>
      <c r="Y422" s="158"/>
      <c r="Z422" s="148"/>
      <c r="AA422" s="148"/>
      <c r="AB422" s="148"/>
      <c r="AC422" s="148"/>
      <c r="AD422" s="148"/>
      <c r="AE422" s="148"/>
      <c r="AF422" s="148"/>
      <c r="AG422" s="148" t="s">
        <v>180</v>
      </c>
      <c r="AH422" s="148">
        <v>0</v>
      </c>
      <c r="AI422" s="148"/>
      <c r="AJ422" s="148"/>
      <c r="AK422" s="148"/>
      <c r="AL422" s="148"/>
      <c r="AM422" s="148"/>
      <c r="AN422" s="148"/>
      <c r="AO422" s="148"/>
      <c r="AP422" s="148"/>
      <c r="AQ422" s="148"/>
      <c r="AR422" s="148"/>
      <c r="AS422" s="148"/>
      <c r="AT422" s="148"/>
      <c r="AU422" s="148"/>
      <c r="AV422" s="148"/>
      <c r="AW422" s="148"/>
      <c r="AX422" s="148"/>
      <c r="AY422" s="148"/>
      <c r="AZ422" s="148"/>
      <c r="BA422" s="148"/>
      <c r="BB422" s="148"/>
      <c r="BC422" s="148"/>
      <c r="BD422" s="148"/>
      <c r="BE422" s="148"/>
      <c r="BF422" s="148"/>
      <c r="BG422" s="148"/>
      <c r="BH422" s="148"/>
    </row>
    <row r="423" spans="1:60" ht="20.399999999999999" outlineLevel="1" x14ac:dyDescent="0.25">
      <c r="A423" s="169">
        <v>141</v>
      </c>
      <c r="B423" s="170" t="s">
        <v>739</v>
      </c>
      <c r="C423" s="185" t="s">
        <v>740</v>
      </c>
      <c r="D423" s="171" t="s">
        <v>397</v>
      </c>
      <c r="E423" s="172">
        <v>5</v>
      </c>
      <c r="F423" s="173"/>
      <c r="G423" s="174">
        <f>ROUND(E423*F423,2)</f>
        <v>0</v>
      </c>
      <c r="H423" s="173"/>
      <c r="I423" s="174">
        <f>ROUND(E423*H423,2)</f>
        <v>0</v>
      </c>
      <c r="J423" s="173"/>
      <c r="K423" s="174">
        <f>ROUND(E423*J423,2)</f>
        <v>0</v>
      </c>
      <c r="L423" s="174">
        <v>21</v>
      </c>
      <c r="M423" s="174">
        <f>G423*(1+L423/100)</f>
        <v>0</v>
      </c>
      <c r="N423" s="172">
        <v>0</v>
      </c>
      <c r="O423" s="172">
        <f>ROUND(E423*N423,2)</f>
        <v>0</v>
      </c>
      <c r="P423" s="172">
        <v>8.2000000000000003E-2</v>
      </c>
      <c r="Q423" s="172">
        <f>ROUND(E423*P423,2)</f>
        <v>0.41</v>
      </c>
      <c r="R423" s="174" t="s">
        <v>217</v>
      </c>
      <c r="S423" s="174" t="s">
        <v>197</v>
      </c>
      <c r="T423" s="175" t="s">
        <v>198</v>
      </c>
      <c r="U423" s="158">
        <v>0.58799999999999997</v>
      </c>
      <c r="V423" s="158">
        <f>ROUND(E423*U423,2)</f>
        <v>2.94</v>
      </c>
      <c r="W423" s="158"/>
      <c r="X423" s="158" t="s">
        <v>199</v>
      </c>
      <c r="Y423" s="158" t="s">
        <v>153</v>
      </c>
      <c r="Z423" s="148"/>
      <c r="AA423" s="148"/>
      <c r="AB423" s="148"/>
      <c r="AC423" s="148"/>
      <c r="AD423" s="148"/>
      <c r="AE423" s="148"/>
      <c r="AF423" s="148"/>
      <c r="AG423" s="148" t="s">
        <v>200</v>
      </c>
      <c r="AH423" s="148"/>
      <c r="AI423" s="148"/>
      <c r="AJ423" s="148"/>
      <c r="AK423" s="148"/>
      <c r="AL423" s="148"/>
      <c r="AM423" s="148"/>
      <c r="AN423" s="148"/>
      <c r="AO423" s="148"/>
      <c r="AP423" s="148"/>
      <c r="AQ423" s="148"/>
      <c r="AR423" s="148"/>
      <c r="AS423" s="148"/>
      <c r="AT423" s="148"/>
      <c r="AU423" s="148"/>
      <c r="AV423" s="148"/>
      <c r="AW423" s="148"/>
      <c r="AX423" s="148"/>
      <c r="AY423" s="148"/>
      <c r="AZ423" s="148"/>
      <c r="BA423" s="148"/>
      <c r="BB423" s="148"/>
      <c r="BC423" s="148"/>
      <c r="BD423" s="148"/>
      <c r="BE423" s="148"/>
      <c r="BF423" s="148"/>
      <c r="BG423" s="148"/>
      <c r="BH423" s="148"/>
    </row>
    <row r="424" spans="1:60" outlineLevel="2" x14ac:dyDescent="0.25">
      <c r="A424" s="155"/>
      <c r="B424" s="156"/>
      <c r="C424" s="256" t="s">
        <v>741</v>
      </c>
      <c r="D424" s="257"/>
      <c r="E424" s="257"/>
      <c r="F424" s="257"/>
      <c r="G424" s="257"/>
      <c r="H424" s="158"/>
      <c r="I424" s="158"/>
      <c r="J424" s="158"/>
      <c r="K424" s="158"/>
      <c r="L424" s="158"/>
      <c r="M424" s="158"/>
      <c r="N424" s="157"/>
      <c r="O424" s="157"/>
      <c r="P424" s="157"/>
      <c r="Q424" s="157"/>
      <c r="R424" s="158"/>
      <c r="S424" s="158"/>
      <c r="T424" s="158"/>
      <c r="U424" s="158"/>
      <c r="V424" s="158"/>
      <c r="W424" s="158"/>
      <c r="X424" s="158"/>
      <c r="Y424" s="158"/>
      <c r="Z424" s="148"/>
      <c r="AA424" s="148"/>
      <c r="AB424" s="148"/>
      <c r="AC424" s="148"/>
      <c r="AD424" s="148"/>
      <c r="AE424" s="148"/>
      <c r="AF424" s="148"/>
      <c r="AG424" s="148" t="s">
        <v>202</v>
      </c>
      <c r="AH424" s="148"/>
      <c r="AI424" s="148"/>
      <c r="AJ424" s="148"/>
      <c r="AK424" s="148"/>
      <c r="AL424" s="148"/>
      <c r="AM424" s="148"/>
      <c r="AN424" s="148"/>
      <c r="AO424" s="148"/>
      <c r="AP424" s="148"/>
      <c r="AQ424" s="148"/>
      <c r="AR424" s="148"/>
      <c r="AS424" s="148"/>
      <c r="AT424" s="148"/>
      <c r="AU424" s="148"/>
      <c r="AV424" s="148"/>
      <c r="AW424" s="148"/>
      <c r="AX424" s="148"/>
      <c r="AY424" s="148"/>
      <c r="AZ424" s="148"/>
      <c r="BA424" s="190" t="str">
        <f>C424</f>
        <v>s uložením hmot na skládku na vzdálenost do 3 m nebo s naložením na dopravní prostředek, se zásypem jam a jeho zhutněním</v>
      </c>
      <c r="BB424" s="148"/>
      <c r="BC424" s="148"/>
      <c r="BD424" s="148"/>
      <c r="BE424" s="148"/>
      <c r="BF424" s="148"/>
      <c r="BG424" s="148"/>
      <c r="BH424" s="148"/>
    </row>
    <row r="425" spans="1:60" outlineLevel="2" x14ac:dyDescent="0.25">
      <c r="A425" s="155"/>
      <c r="B425" s="156"/>
      <c r="C425" s="186" t="s">
        <v>83</v>
      </c>
      <c r="D425" s="159"/>
      <c r="E425" s="160">
        <v>5</v>
      </c>
      <c r="F425" s="158"/>
      <c r="G425" s="158"/>
      <c r="H425" s="158"/>
      <c r="I425" s="158"/>
      <c r="J425" s="158"/>
      <c r="K425" s="158"/>
      <c r="L425" s="158"/>
      <c r="M425" s="158"/>
      <c r="N425" s="157"/>
      <c r="O425" s="157"/>
      <c r="P425" s="157"/>
      <c r="Q425" s="157"/>
      <c r="R425" s="158"/>
      <c r="S425" s="158"/>
      <c r="T425" s="158"/>
      <c r="U425" s="158"/>
      <c r="V425" s="158"/>
      <c r="W425" s="158"/>
      <c r="X425" s="158"/>
      <c r="Y425" s="158"/>
      <c r="Z425" s="148"/>
      <c r="AA425" s="148"/>
      <c r="AB425" s="148"/>
      <c r="AC425" s="148"/>
      <c r="AD425" s="148"/>
      <c r="AE425" s="148"/>
      <c r="AF425" s="148"/>
      <c r="AG425" s="148" t="s">
        <v>180</v>
      </c>
      <c r="AH425" s="148">
        <v>0</v>
      </c>
      <c r="AI425" s="148"/>
      <c r="AJ425" s="148"/>
      <c r="AK425" s="148"/>
      <c r="AL425" s="148"/>
      <c r="AM425" s="148"/>
      <c r="AN425" s="148"/>
      <c r="AO425" s="148"/>
      <c r="AP425" s="148"/>
      <c r="AQ425" s="148"/>
      <c r="AR425" s="148"/>
      <c r="AS425" s="148"/>
      <c r="AT425" s="148"/>
      <c r="AU425" s="148"/>
      <c r="AV425" s="148"/>
      <c r="AW425" s="148"/>
      <c r="AX425" s="148"/>
      <c r="AY425" s="148"/>
      <c r="AZ425" s="148"/>
      <c r="BA425" s="148"/>
      <c r="BB425" s="148"/>
      <c r="BC425" s="148"/>
      <c r="BD425" s="148"/>
      <c r="BE425" s="148"/>
      <c r="BF425" s="148"/>
      <c r="BG425" s="148"/>
      <c r="BH425" s="148"/>
    </row>
    <row r="426" spans="1:60" outlineLevel="1" x14ac:dyDescent="0.25">
      <c r="A426" s="169">
        <v>142</v>
      </c>
      <c r="B426" s="170" t="s">
        <v>742</v>
      </c>
      <c r="C426" s="185" t="s">
        <v>743</v>
      </c>
      <c r="D426" s="171" t="s">
        <v>383</v>
      </c>
      <c r="E426" s="172">
        <v>28.3</v>
      </c>
      <c r="F426" s="173"/>
      <c r="G426" s="174">
        <f>ROUND(E426*F426,2)</f>
        <v>0</v>
      </c>
      <c r="H426" s="173"/>
      <c r="I426" s="174">
        <f>ROUND(E426*H426,2)</f>
        <v>0</v>
      </c>
      <c r="J426" s="173"/>
      <c r="K426" s="174">
        <f>ROUND(E426*J426,2)</f>
        <v>0</v>
      </c>
      <c r="L426" s="174">
        <v>21</v>
      </c>
      <c r="M426" s="174">
        <f>G426*(1+L426/100)</f>
        <v>0</v>
      </c>
      <c r="N426" s="172">
        <v>8.0000000000000007E-5</v>
      </c>
      <c r="O426" s="172">
        <f>ROUND(E426*N426,2)</f>
        <v>0</v>
      </c>
      <c r="P426" s="172">
        <v>1.7999999999999999E-2</v>
      </c>
      <c r="Q426" s="172">
        <f>ROUND(E426*P426,2)</f>
        <v>0.51</v>
      </c>
      <c r="R426" s="174" t="s">
        <v>428</v>
      </c>
      <c r="S426" s="174" t="s">
        <v>197</v>
      </c>
      <c r="T426" s="175" t="s">
        <v>198</v>
      </c>
      <c r="U426" s="158">
        <v>0.77400000000000002</v>
      </c>
      <c r="V426" s="158">
        <f>ROUND(E426*U426,2)</f>
        <v>21.9</v>
      </c>
      <c r="W426" s="158"/>
      <c r="X426" s="158" t="s">
        <v>199</v>
      </c>
      <c r="Y426" s="158" t="s">
        <v>153</v>
      </c>
      <c r="Z426" s="148"/>
      <c r="AA426" s="148"/>
      <c r="AB426" s="148"/>
      <c r="AC426" s="148"/>
      <c r="AD426" s="148"/>
      <c r="AE426" s="148"/>
      <c r="AF426" s="148"/>
      <c r="AG426" s="148" t="s">
        <v>200</v>
      </c>
      <c r="AH426" s="148"/>
      <c r="AI426" s="148"/>
      <c r="AJ426" s="148"/>
      <c r="AK426" s="148"/>
      <c r="AL426" s="148"/>
      <c r="AM426" s="148"/>
      <c r="AN426" s="148"/>
      <c r="AO426" s="148"/>
      <c r="AP426" s="148"/>
      <c r="AQ426" s="148"/>
      <c r="AR426" s="148"/>
      <c r="AS426" s="148"/>
      <c r="AT426" s="148"/>
      <c r="AU426" s="148"/>
      <c r="AV426" s="148"/>
      <c r="AW426" s="148"/>
      <c r="AX426" s="148"/>
      <c r="AY426" s="148"/>
      <c r="AZ426" s="148"/>
      <c r="BA426" s="148"/>
      <c r="BB426" s="148"/>
      <c r="BC426" s="148"/>
      <c r="BD426" s="148"/>
      <c r="BE426" s="148"/>
      <c r="BF426" s="148"/>
      <c r="BG426" s="148"/>
      <c r="BH426" s="148"/>
    </row>
    <row r="427" spans="1:60" outlineLevel="2" x14ac:dyDescent="0.25">
      <c r="A427" s="155"/>
      <c r="B427" s="156"/>
      <c r="C427" s="256" t="s">
        <v>744</v>
      </c>
      <c r="D427" s="257"/>
      <c r="E427" s="257"/>
      <c r="F427" s="257"/>
      <c r="G427" s="257"/>
      <c r="H427" s="158"/>
      <c r="I427" s="158"/>
      <c r="J427" s="158"/>
      <c r="K427" s="158"/>
      <c r="L427" s="158"/>
      <c r="M427" s="158"/>
      <c r="N427" s="157"/>
      <c r="O427" s="157"/>
      <c r="P427" s="157"/>
      <c r="Q427" s="157"/>
      <c r="R427" s="158"/>
      <c r="S427" s="158"/>
      <c r="T427" s="158"/>
      <c r="U427" s="158"/>
      <c r="V427" s="158"/>
      <c r="W427" s="158"/>
      <c r="X427" s="158"/>
      <c r="Y427" s="158"/>
      <c r="Z427" s="148"/>
      <c r="AA427" s="148"/>
      <c r="AB427" s="148"/>
      <c r="AC427" s="148"/>
      <c r="AD427" s="148"/>
      <c r="AE427" s="148"/>
      <c r="AF427" s="148"/>
      <c r="AG427" s="148" t="s">
        <v>202</v>
      </c>
      <c r="AH427" s="148"/>
      <c r="AI427" s="148"/>
      <c r="AJ427" s="148"/>
      <c r="AK427" s="148"/>
      <c r="AL427" s="148"/>
      <c r="AM427" s="148"/>
      <c r="AN427" s="148"/>
      <c r="AO427" s="148"/>
      <c r="AP427" s="148"/>
      <c r="AQ427" s="148"/>
      <c r="AR427" s="148"/>
      <c r="AS427" s="148"/>
      <c r="AT427" s="148"/>
      <c r="AU427" s="148"/>
      <c r="AV427" s="148"/>
      <c r="AW427" s="148"/>
      <c r="AX427" s="148"/>
      <c r="AY427" s="148"/>
      <c r="AZ427" s="148"/>
      <c r="BA427" s="148"/>
      <c r="BB427" s="148"/>
      <c r="BC427" s="148"/>
      <c r="BD427" s="148"/>
      <c r="BE427" s="148"/>
      <c r="BF427" s="148"/>
      <c r="BG427" s="148"/>
      <c r="BH427" s="148"/>
    </row>
    <row r="428" spans="1:60" outlineLevel="2" x14ac:dyDescent="0.25">
      <c r="A428" s="155"/>
      <c r="B428" s="156"/>
      <c r="C428" s="186" t="s">
        <v>745</v>
      </c>
      <c r="D428" s="159"/>
      <c r="E428" s="160">
        <v>28.3</v>
      </c>
      <c r="F428" s="158"/>
      <c r="G428" s="158"/>
      <c r="H428" s="158"/>
      <c r="I428" s="158"/>
      <c r="J428" s="158"/>
      <c r="K428" s="158"/>
      <c r="L428" s="158"/>
      <c r="M428" s="158"/>
      <c r="N428" s="157"/>
      <c r="O428" s="157"/>
      <c r="P428" s="157"/>
      <c r="Q428" s="157"/>
      <c r="R428" s="158"/>
      <c r="S428" s="158"/>
      <c r="T428" s="158"/>
      <c r="U428" s="158"/>
      <c r="V428" s="158"/>
      <c r="W428" s="158"/>
      <c r="X428" s="158"/>
      <c r="Y428" s="158"/>
      <c r="Z428" s="148"/>
      <c r="AA428" s="148"/>
      <c r="AB428" s="148"/>
      <c r="AC428" s="148"/>
      <c r="AD428" s="148"/>
      <c r="AE428" s="148"/>
      <c r="AF428" s="148"/>
      <c r="AG428" s="148" t="s">
        <v>180</v>
      </c>
      <c r="AH428" s="148">
        <v>0</v>
      </c>
      <c r="AI428" s="148"/>
      <c r="AJ428" s="148"/>
      <c r="AK428" s="148"/>
      <c r="AL428" s="148"/>
      <c r="AM428" s="148"/>
      <c r="AN428" s="148"/>
      <c r="AO428" s="148"/>
      <c r="AP428" s="148"/>
      <c r="AQ428" s="148"/>
      <c r="AR428" s="148"/>
      <c r="AS428" s="148"/>
      <c r="AT428" s="148"/>
      <c r="AU428" s="148"/>
      <c r="AV428" s="148"/>
      <c r="AW428" s="148"/>
      <c r="AX428" s="148"/>
      <c r="AY428" s="148"/>
      <c r="AZ428" s="148"/>
      <c r="BA428" s="148"/>
      <c r="BB428" s="148"/>
      <c r="BC428" s="148"/>
      <c r="BD428" s="148"/>
      <c r="BE428" s="148"/>
      <c r="BF428" s="148"/>
      <c r="BG428" s="148"/>
      <c r="BH428" s="148"/>
    </row>
    <row r="429" spans="1:60" outlineLevel="1" x14ac:dyDescent="0.25">
      <c r="A429" s="169">
        <v>143</v>
      </c>
      <c r="B429" s="170" t="s">
        <v>742</v>
      </c>
      <c r="C429" s="185" t="s">
        <v>743</v>
      </c>
      <c r="D429" s="171" t="s">
        <v>383</v>
      </c>
      <c r="E429" s="172">
        <v>4</v>
      </c>
      <c r="F429" s="173"/>
      <c r="G429" s="174">
        <f>ROUND(E429*F429,2)</f>
        <v>0</v>
      </c>
      <c r="H429" s="173"/>
      <c r="I429" s="174">
        <f>ROUND(E429*H429,2)</f>
        <v>0</v>
      </c>
      <c r="J429" s="173"/>
      <c r="K429" s="174">
        <f>ROUND(E429*J429,2)</f>
        <v>0</v>
      </c>
      <c r="L429" s="174">
        <v>21</v>
      </c>
      <c r="M429" s="174">
        <f>G429*(1+L429/100)</f>
        <v>0</v>
      </c>
      <c r="N429" s="172">
        <v>8.0000000000000007E-5</v>
      </c>
      <c r="O429" s="172">
        <f>ROUND(E429*N429,2)</f>
        <v>0</v>
      </c>
      <c r="P429" s="172">
        <v>1.7999999999999999E-2</v>
      </c>
      <c r="Q429" s="172">
        <f>ROUND(E429*P429,2)</f>
        <v>7.0000000000000007E-2</v>
      </c>
      <c r="R429" s="174" t="s">
        <v>428</v>
      </c>
      <c r="S429" s="174" t="s">
        <v>197</v>
      </c>
      <c r="T429" s="175" t="s">
        <v>198</v>
      </c>
      <c r="U429" s="158">
        <v>0.77400000000000002</v>
      </c>
      <c r="V429" s="158">
        <f>ROUND(E429*U429,2)</f>
        <v>3.1</v>
      </c>
      <c r="W429" s="158"/>
      <c r="X429" s="158" t="s">
        <v>199</v>
      </c>
      <c r="Y429" s="158" t="s">
        <v>153</v>
      </c>
      <c r="Z429" s="148"/>
      <c r="AA429" s="148"/>
      <c r="AB429" s="148"/>
      <c r="AC429" s="148"/>
      <c r="AD429" s="148"/>
      <c r="AE429" s="148"/>
      <c r="AF429" s="148"/>
      <c r="AG429" s="148" t="s">
        <v>200</v>
      </c>
      <c r="AH429" s="148"/>
      <c r="AI429" s="148"/>
      <c r="AJ429" s="148"/>
      <c r="AK429" s="148"/>
      <c r="AL429" s="148"/>
      <c r="AM429" s="148"/>
      <c r="AN429" s="148"/>
      <c r="AO429" s="148"/>
      <c r="AP429" s="148"/>
      <c r="AQ429" s="148"/>
      <c r="AR429" s="148"/>
      <c r="AS429" s="148"/>
      <c r="AT429" s="148"/>
      <c r="AU429" s="148"/>
      <c r="AV429" s="148"/>
      <c r="AW429" s="148"/>
      <c r="AX429" s="148"/>
      <c r="AY429" s="148"/>
      <c r="AZ429" s="148"/>
      <c r="BA429" s="148"/>
      <c r="BB429" s="148"/>
      <c r="BC429" s="148"/>
      <c r="BD429" s="148"/>
      <c r="BE429" s="148"/>
      <c r="BF429" s="148"/>
      <c r="BG429" s="148"/>
      <c r="BH429" s="148"/>
    </row>
    <row r="430" spans="1:60" outlineLevel="2" x14ac:dyDescent="0.25">
      <c r="A430" s="155"/>
      <c r="B430" s="156"/>
      <c r="C430" s="256" t="s">
        <v>744</v>
      </c>
      <c r="D430" s="257"/>
      <c r="E430" s="257"/>
      <c r="F430" s="257"/>
      <c r="G430" s="257"/>
      <c r="H430" s="158"/>
      <c r="I430" s="158"/>
      <c r="J430" s="158"/>
      <c r="K430" s="158"/>
      <c r="L430" s="158"/>
      <c r="M430" s="158"/>
      <c r="N430" s="157"/>
      <c r="O430" s="157"/>
      <c r="P430" s="157"/>
      <c r="Q430" s="157"/>
      <c r="R430" s="158"/>
      <c r="S430" s="158"/>
      <c r="T430" s="158"/>
      <c r="U430" s="158"/>
      <c r="V430" s="158"/>
      <c r="W430" s="158"/>
      <c r="X430" s="158"/>
      <c r="Y430" s="158"/>
      <c r="Z430" s="148"/>
      <c r="AA430" s="148"/>
      <c r="AB430" s="148"/>
      <c r="AC430" s="148"/>
      <c r="AD430" s="148"/>
      <c r="AE430" s="148"/>
      <c r="AF430" s="148"/>
      <c r="AG430" s="148" t="s">
        <v>202</v>
      </c>
      <c r="AH430" s="148"/>
      <c r="AI430" s="148"/>
      <c r="AJ430" s="148"/>
      <c r="AK430" s="148"/>
      <c r="AL430" s="148"/>
      <c r="AM430" s="148"/>
      <c r="AN430" s="148"/>
      <c r="AO430" s="148"/>
      <c r="AP430" s="148"/>
      <c r="AQ430" s="148"/>
      <c r="AR430" s="148"/>
      <c r="AS430" s="148"/>
      <c r="AT430" s="148"/>
      <c r="AU430" s="148"/>
      <c r="AV430" s="148"/>
      <c r="AW430" s="148"/>
      <c r="AX430" s="148"/>
      <c r="AY430" s="148"/>
      <c r="AZ430" s="148"/>
      <c r="BA430" s="148"/>
      <c r="BB430" s="148"/>
      <c r="BC430" s="148"/>
      <c r="BD430" s="148"/>
      <c r="BE430" s="148"/>
      <c r="BF430" s="148"/>
      <c r="BG430" s="148"/>
      <c r="BH430" s="148"/>
    </row>
    <row r="431" spans="1:60" outlineLevel="2" x14ac:dyDescent="0.25">
      <c r="A431" s="155"/>
      <c r="B431" s="156"/>
      <c r="C431" s="186" t="s">
        <v>746</v>
      </c>
      <c r="D431" s="159"/>
      <c r="E431" s="160">
        <v>2</v>
      </c>
      <c r="F431" s="158"/>
      <c r="G431" s="158"/>
      <c r="H431" s="158"/>
      <c r="I431" s="158"/>
      <c r="J431" s="158"/>
      <c r="K431" s="158"/>
      <c r="L431" s="158"/>
      <c r="M431" s="158"/>
      <c r="N431" s="157"/>
      <c r="O431" s="157"/>
      <c r="P431" s="157"/>
      <c r="Q431" s="157"/>
      <c r="R431" s="158"/>
      <c r="S431" s="158"/>
      <c r="T431" s="158"/>
      <c r="U431" s="158"/>
      <c r="V431" s="158"/>
      <c r="W431" s="158"/>
      <c r="X431" s="158"/>
      <c r="Y431" s="158"/>
      <c r="Z431" s="148"/>
      <c r="AA431" s="148"/>
      <c r="AB431" s="148"/>
      <c r="AC431" s="148"/>
      <c r="AD431" s="148"/>
      <c r="AE431" s="148"/>
      <c r="AF431" s="148"/>
      <c r="AG431" s="148" t="s">
        <v>180</v>
      </c>
      <c r="AH431" s="148">
        <v>0</v>
      </c>
      <c r="AI431" s="148"/>
      <c r="AJ431" s="148"/>
      <c r="AK431" s="148"/>
      <c r="AL431" s="148"/>
      <c r="AM431" s="148"/>
      <c r="AN431" s="148"/>
      <c r="AO431" s="148"/>
      <c r="AP431" s="148"/>
      <c r="AQ431" s="148"/>
      <c r="AR431" s="148"/>
      <c r="AS431" s="148"/>
      <c r="AT431" s="148"/>
      <c r="AU431" s="148"/>
      <c r="AV431" s="148"/>
      <c r="AW431" s="148"/>
      <c r="AX431" s="148"/>
      <c r="AY431" s="148"/>
      <c r="AZ431" s="148"/>
      <c r="BA431" s="148"/>
      <c r="BB431" s="148"/>
      <c r="BC431" s="148"/>
      <c r="BD431" s="148"/>
      <c r="BE431" s="148"/>
      <c r="BF431" s="148"/>
      <c r="BG431" s="148"/>
      <c r="BH431" s="148"/>
    </row>
    <row r="432" spans="1:60" outlineLevel="3" x14ac:dyDescent="0.25">
      <c r="A432" s="155"/>
      <c r="B432" s="156"/>
      <c r="C432" s="186" t="s">
        <v>747</v>
      </c>
      <c r="D432" s="159"/>
      <c r="E432" s="160">
        <v>2</v>
      </c>
      <c r="F432" s="158"/>
      <c r="G432" s="158"/>
      <c r="H432" s="158"/>
      <c r="I432" s="158"/>
      <c r="J432" s="158"/>
      <c r="K432" s="158"/>
      <c r="L432" s="158"/>
      <c r="M432" s="158"/>
      <c r="N432" s="157"/>
      <c r="O432" s="157"/>
      <c r="P432" s="157"/>
      <c r="Q432" s="157"/>
      <c r="R432" s="158"/>
      <c r="S432" s="158"/>
      <c r="T432" s="158"/>
      <c r="U432" s="158"/>
      <c r="V432" s="158"/>
      <c r="W432" s="158"/>
      <c r="X432" s="158"/>
      <c r="Y432" s="158"/>
      <c r="Z432" s="148"/>
      <c r="AA432" s="148"/>
      <c r="AB432" s="148"/>
      <c r="AC432" s="148"/>
      <c r="AD432" s="148"/>
      <c r="AE432" s="148"/>
      <c r="AF432" s="148"/>
      <c r="AG432" s="148" t="s">
        <v>180</v>
      </c>
      <c r="AH432" s="148">
        <v>0</v>
      </c>
      <c r="AI432" s="148"/>
      <c r="AJ432" s="148"/>
      <c r="AK432" s="148"/>
      <c r="AL432" s="148"/>
      <c r="AM432" s="148"/>
      <c r="AN432" s="148"/>
      <c r="AO432" s="148"/>
      <c r="AP432" s="148"/>
      <c r="AQ432" s="148"/>
      <c r="AR432" s="148"/>
      <c r="AS432" s="148"/>
      <c r="AT432" s="148"/>
      <c r="AU432" s="148"/>
      <c r="AV432" s="148"/>
      <c r="AW432" s="148"/>
      <c r="AX432" s="148"/>
      <c r="AY432" s="148"/>
      <c r="AZ432" s="148"/>
      <c r="BA432" s="148"/>
      <c r="BB432" s="148"/>
      <c r="BC432" s="148"/>
      <c r="BD432" s="148"/>
      <c r="BE432" s="148"/>
      <c r="BF432" s="148"/>
      <c r="BG432" s="148"/>
      <c r="BH432" s="148"/>
    </row>
    <row r="433" spans="1:60" ht="20.399999999999999" outlineLevel="1" x14ac:dyDescent="0.25">
      <c r="A433" s="169">
        <v>144</v>
      </c>
      <c r="B433" s="170" t="s">
        <v>748</v>
      </c>
      <c r="C433" s="185" t="s">
        <v>749</v>
      </c>
      <c r="D433" s="171" t="s">
        <v>397</v>
      </c>
      <c r="E433" s="172">
        <v>5</v>
      </c>
      <c r="F433" s="173"/>
      <c r="G433" s="174">
        <f>ROUND(E433*F433,2)</f>
        <v>0</v>
      </c>
      <c r="H433" s="173"/>
      <c r="I433" s="174">
        <f>ROUND(E433*H433,2)</f>
        <v>0</v>
      </c>
      <c r="J433" s="173"/>
      <c r="K433" s="174">
        <f>ROUND(E433*J433,2)</f>
        <v>0</v>
      </c>
      <c r="L433" s="174">
        <v>21</v>
      </c>
      <c r="M433" s="174">
        <f>G433*(1+L433/100)</f>
        <v>0</v>
      </c>
      <c r="N433" s="172">
        <v>0</v>
      </c>
      <c r="O433" s="172">
        <f>ROUND(E433*N433,2)</f>
        <v>0</v>
      </c>
      <c r="P433" s="172">
        <v>0.08</v>
      </c>
      <c r="Q433" s="172">
        <f>ROUND(E433*P433,2)</f>
        <v>0.4</v>
      </c>
      <c r="R433" s="174" t="s">
        <v>428</v>
      </c>
      <c r="S433" s="174" t="s">
        <v>197</v>
      </c>
      <c r="T433" s="175" t="s">
        <v>198</v>
      </c>
      <c r="U433" s="158">
        <v>0.222</v>
      </c>
      <c r="V433" s="158">
        <f>ROUND(E433*U433,2)</f>
        <v>1.1100000000000001</v>
      </c>
      <c r="W433" s="158"/>
      <c r="X433" s="158" t="s">
        <v>199</v>
      </c>
      <c r="Y433" s="158" t="s">
        <v>153</v>
      </c>
      <c r="Z433" s="148"/>
      <c r="AA433" s="148"/>
      <c r="AB433" s="148"/>
      <c r="AC433" s="148"/>
      <c r="AD433" s="148"/>
      <c r="AE433" s="148"/>
      <c r="AF433" s="148"/>
      <c r="AG433" s="148" t="s">
        <v>200</v>
      </c>
      <c r="AH433" s="148"/>
      <c r="AI433" s="148"/>
      <c r="AJ433" s="148"/>
      <c r="AK433" s="148"/>
      <c r="AL433" s="148"/>
      <c r="AM433" s="148"/>
      <c r="AN433" s="148"/>
      <c r="AO433" s="148"/>
      <c r="AP433" s="148"/>
      <c r="AQ433" s="148"/>
      <c r="AR433" s="148"/>
      <c r="AS433" s="148"/>
      <c r="AT433" s="148"/>
      <c r="AU433" s="148"/>
      <c r="AV433" s="148"/>
      <c r="AW433" s="148"/>
      <c r="AX433" s="148"/>
      <c r="AY433" s="148"/>
      <c r="AZ433" s="148"/>
      <c r="BA433" s="148"/>
      <c r="BB433" s="148"/>
      <c r="BC433" s="148"/>
      <c r="BD433" s="148"/>
      <c r="BE433" s="148"/>
      <c r="BF433" s="148"/>
      <c r="BG433" s="148"/>
      <c r="BH433" s="148"/>
    </row>
    <row r="434" spans="1:60" outlineLevel="2" x14ac:dyDescent="0.25">
      <c r="A434" s="155"/>
      <c r="B434" s="156"/>
      <c r="C434" s="256" t="s">
        <v>744</v>
      </c>
      <c r="D434" s="257"/>
      <c r="E434" s="257"/>
      <c r="F434" s="257"/>
      <c r="G434" s="257"/>
      <c r="H434" s="158"/>
      <c r="I434" s="158"/>
      <c r="J434" s="158"/>
      <c r="K434" s="158"/>
      <c r="L434" s="158"/>
      <c r="M434" s="158"/>
      <c r="N434" s="157"/>
      <c r="O434" s="157"/>
      <c r="P434" s="157"/>
      <c r="Q434" s="157"/>
      <c r="R434" s="158"/>
      <c r="S434" s="158"/>
      <c r="T434" s="158"/>
      <c r="U434" s="158"/>
      <c r="V434" s="158"/>
      <c r="W434" s="158"/>
      <c r="X434" s="158"/>
      <c r="Y434" s="158"/>
      <c r="Z434" s="148"/>
      <c r="AA434" s="148"/>
      <c r="AB434" s="148"/>
      <c r="AC434" s="148"/>
      <c r="AD434" s="148"/>
      <c r="AE434" s="148"/>
      <c r="AF434" s="148"/>
      <c r="AG434" s="148" t="s">
        <v>202</v>
      </c>
      <c r="AH434" s="148"/>
      <c r="AI434" s="148"/>
      <c r="AJ434" s="148"/>
      <c r="AK434" s="148"/>
      <c r="AL434" s="148"/>
      <c r="AM434" s="148"/>
      <c r="AN434" s="148"/>
      <c r="AO434" s="148"/>
      <c r="AP434" s="148"/>
      <c r="AQ434" s="148"/>
      <c r="AR434" s="148"/>
      <c r="AS434" s="148"/>
      <c r="AT434" s="148"/>
      <c r="AU434" s="148"/>
      <c r="AV434" s="148"/>
      <c r="AW434" s="148"/>
      <c r="AX434" s="148"/>
      <c r="AY434" s="148"/>
      <c r="AZ434" s="148"/>
      <c r="BA434" s="148"/>
      <c r="BB434" s="148"/>
      <c r="BC434" s="148"/>
      <c r="BD434" s="148"/>
      <c r="BE434" s="148"/>
      <c r="BF434" s="148"/>
      <c r="BG434" s="148"/>
      <c r="BH434" s="148"/>
    </row>
    <row r="435" spans="1:60" outlineLevel="2" x14ac:dyDescent="0.25">
      <c r="A435" s="155"/>
      <c r="B435" s="156"/>
      <c r="C435" s="186" t="s">
        <v>750</v>
      </c>
      <c r="D435" s="159"/>
      <c r="E435" s="160">
        <v>5</v>
      </c>
      <c r="F435" s="158"/>
      <c r="G435" s="158"/>
      <c r="H435" s="158"/>
      <c r="I435" s="158"/>
      <c r="J435" s="158"/>
      <c r="K435" s="158"/>
      <c r="L435" s="158"/>
      <c r="M435" s="158"/>
      <c r="N435" s="157"/>
      <c r="O435" s="157"/>
      <c r="P435" s="157"/>
      <c r="Q435" s="157"/>
      <c r="R435" s="158"/>
      <c r="S435" s="158"/>
      <c r="T435" s="158"/>
      <c r="U435" s="158"/>
      <c r="V435" s="158"/>
      <c r="W435" s="158"/>
      <c r="X435" s="158"/>
      <c r="Y435" s="158"/>
      <c r="Z435" s="148"/>
      <c r="AA435" s="148"/>
      <c r="AB435" s="148"/>
      <c r="AC435" s="148"/>
      <c r="AD435" s="148"/>
      <c r="AE435" s="148"/>
      <c r="AF435" s="148"/>
      <c r="AG435" s="148" t="s">
        <v>180</v>
      </c>
      <c r="AH435" s="148">
        <v>0</v>
      </c>
      <c r="AI435" s="148"/>
      <c r="AJ435" s="148"/>
      <c r="AK435" s="148"/>
      <c r="AL435" s="148"/>
      <c r="AM435" s="148"/>
      <c r="AN435" s="148"/>
      <c r="AO435" s="148"/>
      <c r="AP435" s="148"/>
      <c r="AQ435" s="148"/>
      <c r="AR435" s="148"/>
      <c r="AS435" s="148"/>
      <c r="AT435" s="148"/>
      <c r="AU435" s="148"/>
      <c r="AV435" s="148"/>
      <c r="AW435" s="148"/>
      <c r="AX435" s="148"/>
      <c r="AY435" s="148"/>
      <c r="AZ435" s="148"/>
      <c r="BA435" s="148"/>
      <c r="BB435" s="148"/>
      <c r="BC435" s="148"/>
      <c r="BD435" s="148"/>
      <c r="BE435" s="148"/>
      <c r="BF435" s="148"/>
      <c r="BG435" s="148"/>
      <c r="BH435" s="148"/>
    </row>
    <row r="436" spans="1:60" x14ac:dyDescent="0.25">
      <c r="A436" s="162" t="s">
        <v>145</v>
      </c>
      <c r="B436" s="163" t="s">
        <v>97</v>
      </c>
      <c r="C436" s="183" t="s">
        <v>98</v>
      </c>
      <c r="D436" s="164"/>
      <c r="E436" s="165"/>
      <c r="F436" s="166"/>
      <c r="G436" s="166">
        <f>SUMIF(AG437:AG439,"&lt;&gt;NOR",G437:G439)</f>
        <v>0</v>
      </c>
      <c r="H436" s="166"/>
      <c r="I436" s="166">
        <f>SUM(I437:I439)</f>
        <v>0</v>
      </c>
      <c r="J436" s="166"/>
      <c r="K436" s="166">
        <f>SUM(K437:K439)</f>
        <v>0</v>
      </c>
      <c r="L436" s="166"/>
      <c r="M436" s="166">
        <f>SUM(M437:M439)</f>
        <v>0</v>
      </c>
      <c r="N436" s="165"/>
      <c r="O436" s="165">
        <f>SUM(O437:O439)</f>
        <v>0</v>
      </c>
      <c r="P436" s="165"/>
      <c r="Q436" s="165">
        <f>SUM(Q437:Q439)</f>
        <v>0</v>
      </c>
      <c r="R436" s="166"/>
      <c r="S436" s="166"/>
      <c r="T436" s="167"/>
      <c r="U436" s="161"/>
      <c r="V436" s="161">
        <f>SUM(V437:V439)</f>
        <v>44.9</v>
      </c>
      <c r="W436" s="161"/>
      <c r="X436" s="161"/>
      <c r="Y436" s="161"/>
      <c r="AG436" t="s">
        <v>146</v>
      </c>
    </row>
    <row r="437" spans="1:60" outlineLevel="1" x14ac:dyDescent="0.25">
      <c r="A437" s="169">
        <v>145</v>
      </c>
      <c r="B437" s="170" t="s">
        <v>751</v>
      </c>
      <c r="C437" s="185" t="s">
        <v>752</v>
      </c>
      <c r="D437" s="171" t="s">
        <v>454</v>
      </c>
      <c r="E437" s="172">
        <v>59.945599999999999</v>
      </c>
      <c r="F437" s="173"/>
      <c r="G437" s="174">
        <f>ROUND(E437*F437,2)</f>
        <v>0</v>
      </c>
      <c r="H437" s="173"/>
      <c r="I437" s="174">
        <f>ROUND(E437*H437,2)</f>
        <v>0</v>
      </c>
      <c r="J437" s="173"/>
      <c r="K437" s="174">
        <f>ROUND(E437*J437,2)</f>
        <v>0</v>
      </c>
      <c r="L437" s="174">
        <v>21</v>
      </c>
      <c r="M437" s="174">
        <f>G437*(1+L437/100)</f>
        <v>0</v>
      </c>
      <c r="N437" s="172">
        <v>0</v>
      </c>
      <c r="O437" s="172">
        <f>ROUND(E437*N437,2)</f>
        <v>0</v>
      </c>
      <c r="P437" s="172">
        <v>0</v>
      </c>
      <c r="Q437" s="172">
        <f>ROUND(E437*P437,2)</f>
        <v>0</v>
      </c>
      <c r="R437" s="174" t="s">
        <v>428</v>
      </c>
      <c r="S437" s="174" t="s">
        <v>197</v>
      </c>
      <c r="T437" s="175" t="s">
        <v>198</v>
      </c>
      <c r="U437" s="158">
        <v>0.749</v>
      </c>
      <c r="V437" s="158">
        <f>ROUND(E437*U437,2)</f>
        <v>44.9</v>
      </c>
      <c r="W437" s="158"/>
      <c r="X437" s="158" t="s">
        <v>199</v>
      </c>
      <c r="Y437" s="158" t="s">
        <v>153</v>
      </c>
      <c r="Z437" s="148"/>
      <c r="AA437" s="148"/>
      <c r="AB437" s="148"/>
      <c r="AC437" s="148"/>
      <c r="AD437" s="148"/>
      <c r="AE437" s="148"/>
      <c r="AF437" s="148"/>
      <c r="AG437" s="148" t="s">
        <v>753</v>
      </c>
      <c r="AH437" s="148"/>
      <c r="AI437" s="148"/>
      <c r="AJ437" s="148"/>
      <c r="AK437" s="148"/>
      <c r="AL437" s="148"/>
      <c r="AM437" s="148"/>
      <c r="AN437" s="148"/>
      <c r="AO437" s="148"/>
      <c r="AP437" s="148"/>
      <c r="AQ437" s="148"/>
      <c r="AR437" s="148"/>
      <c r="AS437" s="148"/>
      <c r="AT437" s="148"/>
      <c r="AU437" s="148"/>
      <c r="AV437" s="148"/>
      <c r="AW437" s="148"/>
      <c r="AX437" s="148"/>
      <c r="AY437" s="148"/>
      <c r="AZ437" s="148"/>
      <c r="BA437" s="148"/>
      <c r="BB437" s="148"/>
      <c r="BC437" s="148"/>
      <c r="BD437" s="148"/>
      <c r="BE437" s="148"/>
      <c r="BF437" s="148"/>
      <c r="BG437" s="148"/>
      <c r="BH437" s="148"/>
    </row>
    <row r="438" spans="1:60" ht="21" outlineLevel="2" x14ac:dyDescent="0.25">
      <c r="A438" s="155"/>
      <c r="B438" s="156"/>
      <c r="C438" s="256" t="s">
        <v>754</v>
      </c>
      <c r="D438" s="257"/>
      <c r="E438" s="257"/>
      <c r="F438" s="257"/>
      <c r="G438" s="257"/>
      <c r="H438" s="158"/>
      <c r="I438" s="158"/>
      <c r="J438" s="158"/>
      <c r="K438" s="158"/>
      <c r="L438" s="158"/>
      <c r="M438" s="158"/>
      <c r="N438" s="157"/>
      <c r="O438" s="157"/>
      <c r="P438" s="157"/>
      <c r="Q438" s="157"/>
      <c r="R438" s="158"/>
      <c r="S438" s="158"/>
      <c r="T438" s="158"/>
      <c r="U438" s="158"/>
      <c r="V438" s="158"/>
      <c r="W438" s="158"/>
      <c r="X438" s="158"/>
      <c r="Y438" s="158"/>
      <c r="Z438" s="148"/>
      <c r="AA438" s="148"/>
      <c r="AB438" s="148"/>
      <c r="AC438" s="148"/>
      <c r="AD438" s="148"/>
      <c r="AE438" s="148"/>
      <c r="AF438" s="148"/>
      <c r="AG438" s="148" t="s">
        <v>202</v>
      </c>
      <c r="AH438" s="148"/>
      <c r="AI438" s="148"/>
      <c r="AJ438" s="148"/>
      <c r="AK438" s="148"/>
      <c r="AL438" s="148"/>
      <c r="AM438" s="148"/>
      <c r="AN438" s="148"/>
      <c r="AO438" s="148"/>
      <c r="AP438" s="148"/>
      <c r="AQ438" s="148"/>
      <c r="AR438" s="148"/>
      <c r="AS438" s="148"/>
      <c r="AT438" s="148"/>
      <c r="AU438" s="148"/>
      <c r="AV438" s="148"/>
      <c r="AW438" s="148"/>
      <c r="AX438" s="148"/>
      <c r="AY438" s="148"/>
      <c r="AZ438" s="148"/>
      <c r="BA438" s="190" t="str">
        <f>C438</f>
        <v>s popřípadným nutným naložením do dopravního zařízení, s vyprázdněním dopravního zařízení na hromadu nebo do dopravního prostředku, vč. příplatku za každých dalších i započatých 3,5 m výšky nad 3,5 m,</v>
      </c>
      <c r="BB438" s="148"/>
      <c r="BC438" s="148"/>
      <c r="BD438" s="148"/>
      <c r="BE438" s="148"/>
      <c r="BF438" s="148"/>
      <c r="BG438" s="148"/>
      <c r="BH438" s="148"/>
    </row>
    <row r="439" spans="1:60" outlineLevel="2" x14ac:dyDescent="0.25">
      <c r="A439" s="155"/>
      <c r="B439" s="156"/>
      <c r="C439" s="186" t="s">
        <v>755</v>
      </c>
      <c r="D439" s="159"/>
      <c r="E439" s="160">
        <v>59.95</v>
      </c>
      <c r="F439" s="158"/>
      <c r="G439" s="158"/>
      <c r="H439" s="158"/>
      <c r="I439" s="158"/>
      <c r="J439" s="158"/>
      <c r="K439" s="158"/>
      <c r="L439" s="158"/>
      <c r="M439" s="158"/>
      <c r="N439" s="157"/>
      <c r="O439" s="157"/>
      <c r="P439" s="157"/>
      <c r="Q439" s="157"/>
      <c r="R439" s="158"/>
      <c r="S439" s="158"/>
      <c r="T439" s="158"/>
      <c r="U439" s="158"/>
      <c r="V439" s="158"/>
      <c r="W439" s="158"/>
      <c r="X439" s="158"/>
      <c r="Y439" s="158"/>
      <c r="Z439" s="148"/>
      <c r="AA439" s="148"/>
      <c r="AB439" s="148"/>
      <c r="AC439" s="148"/>
      <c r="AD439" s="148"/>
      <c r="AE439" s="148"/>
      <c r="AF439" s="148"/>
      <c r="AG439" s="148" t="s">
        <v>180</v>
      </c>
      <c r="AH439" s="148">
        <v>0</v>
      </c>
      <c r="AI439" s="148"/>
      <c r="AJ439" s="148"/>
      <c r="AK439" s="148"/>
      <c r="AL439" s="148"/>
      <c r="AM439" s="148"/>
      <c r="AN439" s="148"/>
      <c r="AO439" s="148"/>
      <c r="AP439" s="148"/>
      <c r="AQ439" s="148"/>
      <c r="AR439" s="148"/>
      <c r="AS439" s="148"/>
      <c r="AT439" s="148"/>
      <c r="AU439" s="148"/>
      <c r="AV439" s="148"/>
      <c r="AW439" s="148"/>
      <c r="AX439" s="148"/>
      <c r="AY439" s="148"/>
      <c r="AZ439" s="148"/>
      <c r="BA439" s="148"/>
      <c r="BB439" s="148"/>
      <c r="BC439" s="148"/>
      <c r="BD439" s="148"/>
      <c r="BE439" s="148"/>
      <c r="BF439" s="148"/>
      <c r="BG439" s="148"/>
      <c r="BH439" s="148"/>
    </row>
    <row r="440" spans="1:60" x14ac:dyDescent="0.25">
      <c r="A440" s="162" t="s">
        <v>145</v>
      </c>
      <c r="B440" s="163" t="s">
        <v>99</v>
      </c>
      <c r="C440" s="183" t="s">
        <v>100</v>
      </c>
      <c r="D440" s="164"/>
      <c r="E440" s="165"/>
      <c r="F440" s="166"/>
      <c r="G440" s="166">
        <f>SUMIF(AG441:AG443,"&lt;&gt;NOR",G441:G443)</f>
        <v>0</v>
      </c>
      <c r="H440" s="166"/>
      <c r="I440" s="166">
        <f>SUM(I441:I443)</f>
        <v>0</v>
      </c>
      <c r="J440" s="166"/>
      <c r="K440" s="166">
        <f>SUM(K441:K443)</f>
        <v>0</v>
      </c>
      <c r="L440" s="166"/>
      <c r="M440" s="166">
        <f>SUM(M441:M443)</f>
        <v>0</v>
      </c>
      <c r="N440" s="165"/>
      <c r="O440" s="165">
        <f>SUM(O441:O443)</f>
        <v>0.75</v>
      </c>
      <c r="P440" s="165"/>
      <c r="Q440" s="165">
        <f>SUM(Q441:Q443)</f>
        <v>0</v>
      </c>
      <c r="R440" s="166"/>
      <c r="S440" s="166"/>
      <c r="T440" s="167"/>
      <c r="U440" s="161"/>
      <c r="V440" s="161">
        <f>SUM(V441:V443)</f>
        <v>2.76</v>
      </c>
      <c r="W440" s="161"/>
      <c r="X440" s="161"/>
      <c r="Y440" s="161"/>
      <c r="AG440" t="s">
        <v>146</v>
      </c>
    </row>
    <row r="441" spans="1:60" outlineLevel="1" x14ac:dyDescent="0.25">
      <c r="A441" s="169">
        <v>146</v>
      </c>
      <c r="B441" s="170" t="s">
        <v>756</v>
      </c>
      <c r="C441" s="185" t="s">
        <v>757</v>
      </c>
      <c r="D441" s="171" t="s">
        <v>195</v>
      </c>
      <c r="E441" s="172">
        <v>30</v>
      </c>
      <c r="F441" s="173"/>
      <c r="G441" s="174">
        <f>ROUND(E441*F441,2)</f>
        <v>0</v>
      </c>
      <c r="H441" s="173"/>
      <c r="I441" s="174">
        <f>ROUND(E441*H441,2)</f>
        <v>0</v>
      </c>
      <c r="J441" s="173"/>
      <c r="K441" s="174">
        <f>ROUND(E441*J441,2)</f>
        <v>0</v>
      </c>
      <c r="L441" s="174">
        <v>21</v>
      </c>
      <c r="M441" s="174">
        <f>G441*(1+L441/100)</f>
        <v>0</v>
      </c>
      <c r="N441" s="172">
        <v>2.503E-2</v>
      </c>
      <c r="O441" s="172">
        <f>ROUND(E441*N441,2)</f>
        <v>0.75</v>
      </c>
      <c r="P441" s="172">
        <v>0</v>
      </c>
      <c r="Q441" s="172">
        <f>ROUND(E441*P441,2)</f>
        <v>0</v>
      </c>
      <c r="R441" s="174" t="s">
        <v>758</v>
      </c>
      <c r="S441" s="174" t="s">
        <v>759</v>
      </c>
      <c r="T441" s="175" t="s">
        <v>759</v>
      </c>
      <c r="U441" s="158">
        <v>9.1999999999999998E-2</v>
      </c>
      <c r="V441" s="158">
        <f>ROUND(E441*U441,2)</f>
        <v>2.76</v>
      </c>
      <c r="W441" s="158"/>
      <c r="X441" s="158" t="s">
        <v>199</v>
      </c>
      <c r="Y441" s="158" t="s">
        <v>153</v>
      </c>
      <c r="Z441" s="148"/>
      <c r="AA441" s="148"/>
      <c r="AB441" s="148"/>
      <c r="AC441" s="148"/>
      <c r="AD441" s="148"/>
      <c r="AE441" s="148"/>
      <c r="AF441" s="148"/>
      <c r="AG441" s="148" t="s">
        <v>200</v>
      </c>
      <c r="AH441" s="148"/>
      <c r="AI441" s="148"/>
      <c r="AJ441" s="148"/>
      <c r="AK441" s="148"/>
      <c r="AL441" s="148"/>
      <c r="AM441" s="148"/>
      <c r="AN441" s="148"/>
      <c r="AO441" s="148"/>
      <c r="AP441" s="148"/>
      <c r="AQ441" s="148"/>
      <c r="AR441" s="148"/>
      <c r="AS441" s="148"/>
      <c r="AT441" s="148"/>
      <c r="AU441" s="148"/>
      <c r="AV441" s="148"/>
      <c r="AW441" s="148"/>
      <c r="AX441" s="148"/>
      <c r="AY441" s="148"/>
      <c r="AZ441" s="148"/>
      <c r="BA441" s="148"/>
      <c r="BB441" s="148"/>
      <c r="BC441" s="148"/>
      <c r="BD441" s="148"/>
      <c r="BE441" s="148"/>
      <c r="BF441" s="148"/>
      <c r="BG441" s="148"/>
      <c r="BH441" s="148"/>
    </row>
    <row r="442" spans="1:60" outlineLevel="2" x14ac:dyDescent="0.25">
      <c r="A442" s="155"/>
      <c r="B442" s="156"/>
      <c r="C442" s="186" t="s">
        <v>760</v>
      </c>
      <c r="D442" s="159"/>
      <c r="E442" s="160">
        <v>15</v>
      </c>
      <c r="F442" s="158"/>
      <c r="G442" s="158"/>
      <c r="H442" s="158"/>
      <c r="I442" s="158"/>
      <c r="J442" s="158"/>
      <c r="K442" s="158"/>
      <c r="L442" s="158"/>
      <c r="M442" s="158"/>
      <c r="N442" s="157"/>
      <c r="O442" s="157"/>
      <c r="P442" s="157"/>
      <c r="Q442" s="157"/>
      <c r="R442" s="158"/>
      <c r="S442" s="158"/>
      <c r="T442" s="158"/>
      <c r="U442" s="158"/>
      <c r="V442" s="158"/>
      <c r="W442" s="158"/>
      <c r="X442" s="158"/>
      <c r="Y442" s="158"/>
      <c r="Z442" s="148"/>
      <c r="AA442" s="148"/>
      <c r="AB442" s="148"/>
      <c r="AC442" s="148"/>
      <c r="AD442" s="148"/>
      <c r="AE442" s="148"/>
      <c r="AF442" s="148"/>
      <c r="AG442" s="148" t="s">
        <v>180</v>
      </c>
      <c r="AH442" s="148">
        <v>0</v>
      </c>
      <c r="AI442" s="148"/>
      <c r="AJ442" s="148"/>
      <c r="AK442" s="148"/>
      <c r="AL442" s="148"/>
      <c r="AM442" s="148"/>
      <c r="AN442" s="148"/>
      <c r="AO442" s="148"/>
      <c r="AP442" s="148"/>
      <c r="AQ442" s="148"/>
      <c r="AR442" s="148"/>
      <c r="AS442" s="148"/>
      <c r="AT442" s="148"/>
      <c r="AU442" s="148"/>
      <c r="AV442" s="148"/>
      <c r="AW442" s="148"/>
      <c r="AX442" s="148"/>
      <c r="AY442" s="148"/>
      <c r="AZ442" s="148"/>
      <c r="BA442" s="148"/>
      <c r="BB442" s="148"/>
      <c r="BC442" s="148"/>
      <c r="BD442" s="148"/>
      <c r="BE442" s="148"/>
      <c r="BF442" s="148"/>
      <c r="BG442" s="148"/>
      <c r="BH442" s="148"/>
    </row>
    <row r="443" spans="1:60" outlineLevel="3" x14ac:dyDescent="0.25">
      <c r="A443" s="155"/>
      <c r="B443" s="156"/>
      <c r="C443" s="186" t="s">
        <v>761</v>
      </c>
      <c r="D443" s="159"/>
      <c r="E443" s="160">
        <v>15</v>
      </c>
      <c r="F443" s="158"/>
      <c r="G443" s="158"/>
      <c r="H443" s="158"/>
      <c r="I443" s="158"/>
      <c r="J443" s="158"/>
      <c r="K443" s="158"/>
      <c r="L443" s="158"/>
      <c r="M443" s="158"/>
      <c r="N443" s="157"/>
      <c r="O443" s="157"/>
      <c r="P443" s="157"/>
      <c r="Q443" s="157"/>
      <c r="R443" s="158"/>
      <c r="S443" s="158"/>
      <c r="T443" s="158"/>
      <c r="U443" s="158"/>
      <c r="V443" s="158"/>
      <c r="W443" s="158"/>
      <c r="X443" s="158"/>
      <c r="Y443" s="158"/>
      <c r="Z443" s="148"/>
      <c r="AA443" s="148"/>
      <c r="AB443" s="148"/>
      <c r="AC443" s="148"/>
      <c r="AD443" s="148"/>
      <c r="AE443" s="148"/>
      <c r="AF443" s="148"/>
      <c r="AG443" s="148" t="s">
        <v>180</v>
      </c>
      <c r="AH443" s="148">
        <v>0</v>
      </c>
      <c r="AI443" s="148"/>
      <c r="AJ443" s="148"/>
      <c r="AK443" s="148"/>
      <c r="AL443" s="148"/>
      <c r="AM443" s="148"/>
      <c r="AN443" s="148"/>
      <c r="AO443" s="148"/>
      <c r="AP443" s="148"/>
      <c r="AQ443" s="148"/>
      <c r="AR443" s="148"/>
      <c r="AS443" s="148"/>
      <c r="AT443" s="148"/>
      <c r="AU443" s="148"/>
      <c r="AV443" s="148"/>
      <c r="AW443" s="148"/>
      <c r="AX443" s="148"/>
      <c r="AY443" s="148"/>
      <c r="AZ443" s="148"/>
      <c r="BA443" s="148"/>
      <c r="BB443" s="148"/>
      <c r="BC443" s="148"/>
      <c r="BD443" s="148"/>
      <c r="BE443" s="148"/>
      <c r="BF443" s="148"/>
      <c r="BG443" s="148"/>
      <c r="BH443" s="148"/>
    </row>
    <row r="444" spans="1:60" x14ac:dyDescent="0.25">
      <c r="A444" s="162" t="s">
        <v>145</v>
      </c>
      <c r="B444" s="163" t="s">
        <v>101</v>
      </c>
      <c r="C444" s="183" t="s">
        <v>102</v>
      </c>
      <c r="D444" s="164"/>
      <c r="E444" s="165"/>
      <c r="F444" s="166"/>
      <c r="G444" s="166">
        <f>SUMIF(AG445:AG447,"&lt;&gt;NOR",G445:G447)</f>
        <v>0</v>
      </c>
      <c r="H444" s="166"/>
      <c r="I444" s="166">
        <f>SUM(I445:I447)</f>
        <v>0</v>
      </c>
      <c r="J444" s="166"/>
      <c r="K444" s="166">
        <f>SUM(K445:K447)</f>
        <v>0</v>
      </c>
      <c r="L444" s="166"/>
      <c r="M444" s="166">
        <f>SUM(M445:M447)</f>
        <v>0</v>
      </c>
      <c r="N444" s="165"/>
      <c r="O444" s="165">
        <f>SUM(O445:O447)</f>
        <v>0</v>
      </c>
      <c r="P444" s="165"/>
      <c r="Q444" s="165">
        <f>SUM(Q445:Q447)</f>
        <v>0</v>
      </c>
      <c r="R444" s="166"/>
      <c r="S444" s="166"/>
      <c r="T444" s="167"/>
      <c r="U444" s="161"/>
      <c r="V444" s="161">
        <f>SUM(V445:V447)</f>
        <v>203.95</v>
      </c>
      <c r="W444" s="161"/>
      <c r="X444" s="161"/>
      <c r="Y444" s="161"/>
      <c r="AG444" t="s">
        <v>146</v>
      </c>
    </row>
    <row r="445" spans="1:60" outlineLevel="1" x14ac:dyDescent="0.25">
      <c r="A445" s="169">
        <v>147</v>
      </c>
      <c r="B445" s="170" t="s">
        <v>762</v>
      </c>
      <c r="C445" s="185" t="s">
        <v>763</v>
      </c>
      <c r="D445" s="171" t="s">
        <v>454</v>
      </c>
      <c r="E445" s="172">
        <v>451.21728999999999</v>
      </c>
      <c r="F445" s="173"/>
      <c r="G445" s="174">
        <f>ROUND(E445*F445,2)</f>
        <v>0</v>
      </c>
      <c r="H445" s="173"/>
      <c r="I445" s="174">
        <f>ROUND(E445*H445,2)</f>
        <v>0</v>
      </c>
      <c r="J445" s="173"/>
      <c r="K445" s="174">
        <f>ROUND(E445*J445,2)</f>
        <v>0</v>
      </c>
      <c r="L445" s="174">
        <v>21</v>
      </c>
      <c r="M445" s="174">
        <f>G445*(1+L445/100)</f>
        <v>0</v>
      </c>
      <c r="N445" s="172">
        <v>0</v>
      </c>
      <c r="O445" s="172">
        <f>ROUND(E445*N445,2)</f>
        <v>0</v>
      </c>
      <c r="P445" s="172">
        <v>0</v>
      </c>
      <c r="Q445" s="172">
        <f>ROUND(E445*P445,2)</f>
        <v>0</v>
      </c>
      <c r="R445" s="174" t="s">
        <v>428</v>
      </c>
      <c r="S445" s="174" t="s">
        <v>197</v>
      </c>
      <c r="T445" s="175" t="s">
        <v>198</v>
      </c>
      <c r="U445" s="158">
        <v>0.45200000000000001</v>
      </c>
      <c r="V445" s="158">
        <f>ROUND(E445*U445,2)</f>
        <v>203.95</v>
      </c>
      <c r="W445" s="158"/>
      <c r="X445" s="158" t="s">
        <v>199</v>
      </c>
      <c r="Y445" s="158" t="s">
        <v>153</v>
      </c>
      <c r="Z445" s="148"/>
      <c r="AA445" s="148"/>
      <c r="AB445" s="148"/>
      <c r="AC445" s="148"/>
      <c r="AD445" s="148"/>
      <c r="AE445" s="148"/>
      <c r="AF445" s="148"/>
      <c r="AG445" s="148" t="s">
        <v>200</v>
      </c>
      <c r="AH445" s="148"/>
      <c r="AI445" s="148"/>
      <c r="AJ445" s="148"/>
      <c r="AK445" s="148"/>
      <c r="AL445" s="148"/>
      <c r="AM445" s="148"/>
      <c r="AN445" s="148"/>
      <c r="AO445" s="148"/>
      <c r="AP445" s="148"/>
      <c r="AQ445" s="148"/>
      <c r="AR445" s="148"/>
      <c r="AS445" s="148"/>
      <c r="AT445" s="148"/>
      <c r="AU445" s="148"/>
      <c r="AV445" s="148"/>
      <c r="AW445" s="148"/>
      <c r="AX445" s="148"/>
      <c r="AY445" s="148"/>
      <c r="AZ445" s="148"/>
      <c r="BA445" s="148"/>
      <c r="BB445" s="148"/>
      <c r="BC445" s="148"/>
      <c r="BD445" s="148"/>
      <c r="BE445" s="148"/>
      <c r="BF445" s="148"/>
      <c r="BG445" s="148"/>
      <c r="BH445" s="148"/>
    </row>
    <row r="446" spans="1:60" ht="21" outlineLevel="2" x14ac:dyDescent="0.25">
      <c r="A446" s="155"/>
      <c r="B446" s="156"/>
      <c r="C446" s="256" t="s">
        <v>764</v>
      </c>
      <c r="D446" s="257"/>
      <c r="E446" s="257"/>
      <c r="F446" s="257"/>
      <c r="G446" s="257"/>
      <c r="H446" s="158"/>
      <c r="I446" s="158"/>
      <c r="J446" s="158"/>
      <c r="K446" s="158"/>
      <c r="L446" s="158"/>
      <c r="M446" s="158"/>
      <c r="N446" s="157"/>
      <c r="O446" s="157"/>
      <c r="P446" s="157"/>
      <c r="Q446" s="157"/>
      <c r="R446" s="158"/>
      <c r="S446" s="158"/>
      <c r="T446" s="158"/>
      <c r="U446" s="158"/>
      <c r="V446" s="158"/>
      <c r="W446" s="158"/>
      <c r="X446" s="158"/>
      <c r="Y446" s="158"/>
      <c r="Z446" s="148"/>
      <c r="AA446" s="148"/>
      <c r="AB446" s="148"/>
      <c r="AC446" s="148"/>
      <c r="AD446" s="148"/>
      <c r="AE446" s="148"/>
      <c r="AF446" s="148"/>
      <c r="AG446" s="148" t="s">
        <v>202</v>
      </c>
      <c r="AH446" s="148"/>
      <c r="AI446" s="148"/>
      <c r="AJ446" s="148"/>
      <c r="AK446" s="148"/>
      <c r="AL446" s="148"/>
      <c r="AM446" s="148"/>
      <c r="AN446" s="148"/>
      <c r="AO446" s="148"/>
      <c r="AP446" s="148"/>
      <c r="AQ446" s="148"/>
      <c r="AR446" s="148"/>
      <c r="AS446" s="148"/>
      <c r="AT446" s="148"/>
      <c r="AU446" s="148"/>
      <c r="AV446" s="148"/>
      <c r="AW446" s="148"/>
      <c r="AX446" s="148"/>
      <c r="AY446" s="148"/>
      <c r="AZ446" s="148"/>
      <c r="BA446" s="190" t="str">
        <f>C446</f>
        <v>betonové nepředpjaté i předpjaté a mosty spřažené ocelobetonové nebo kovové na novostavbách, včetně příplatku za zvětšený přesun přes vymezenou vzdálenost,</v>
      </c>
      <c r="BB446" s="148"/>
      <c r="BC446" s="148"/>
      <c r="BD446" s="148"/>
      <c r="BE446" s="148"/>
      <c r="BF446" s="148"/>
      <c r="BG446" s="148"/>
      <c r="BH446" s="148"/>
    </row>
    <row r="447" spans="1:60" outlineLevel="2" x14ac:dyDescent="0.25">
      <c r="A447" s="155"/>
      <c r="B447" s="156"/>
      <c r="C447" s="186" t="s">
        <v>765</v>
      </c>
      <c r="D447" s="159"/>
      <c r="E447" s="160">
        <v>451.22</v>
      </c>
      <c r="F447" s="158"/>
      <c r="G447" s="158"/>
      <c r="H447" s="158"/>
      <c r="I447" s="158"/>
      <c r="J447" s="158"/>
      <c r="K447" s="158"/>
      <c r="L447" s="158"/>
      <c r="M447" s="158"/>
      <c r="N447" s="157"/>
      <c r="O447" s="157"/>
      <c r="P447" s="157"/>
      <c r="Q447" s="157"/>
      <c r="R447" s="158"/>
      <c r="S447" s="158"/>
      <c r="T447" s="158"/>
      <c r="U447" s="158"/>
      <c r="V447" s="158"/>
      <c r="W447" s="158"/>
      <c r="X447" s="158"/>
      <c r="Y447" s="158"/>
      <c r="Z447" s="148"/>
      <c r="AA447" s="148"/>
      <c r="AB447" s="148"/>
      <c r="AC447" s="148"/>
      <c r="AD447" s="148"/>
      <c r="AE447" s="148"/>
      <c r="AF447" s="148"/>
      <c r="AG447" s="148" t="s">
        <v>180</v>
      </c>
      <c r="AH447" s="148">
        <v>0</v>
      </c>
      <c r="AI447" s="148"/>
      <c r="AJ447" s="148"/>
      <c r="AK447" s="148"/>
      <c r="AL447" s="148"/>
      <c r="AM447" s="148"/>
      <c r="AN447" s="148"/>
      <c r="AO447" s="148"/>
      <c r="AP447" s="148"/>
      <c r="AQ447" s="148"/>
      <c r="AR447" s="148"/>
      <c r="AS447" s="148"/>
      <c r="AT447" s="148"/>
      <c r="AU447" s="148"/>
      <c r="AV447" s="148"/>
      <c r="AW447" s="148"/>
      <c r="AX447" s="148"/>
      <c r="AY447" s="148"/>
      <c r="AZ447" s="148"/>
      <c r="BA447" s="148"/>
      <c r="BB447" s="148"/>
      <c r="BC447" s="148"/>
      <c r="BD447" s="148"/>
      <c r="BE447" s="148"/>
      <c r="BF447" s="148"/>
      <c r="BG447" s="148"/>
      <c r="BH447" s="148"/>
    </row>
    <row r="448" spans="1:60" x14ac:dyDescent="0.25">
      <c r="A448" s="162" t="s">
        <v>145</v>
      </c>
      <c r="B448" s="163" t="s">
        <v>103</v>
      </c>
      <c r="C448" s="183" t="s">
        <v>104</v>
      </c>
      <c r="D448" s="164"/>
      <c r="E448" s="165"/>
      <c r="F448" s="166"/>
      <c r="G448" s="166">
        <f>SUMIF(AG449:AG455,"&lt;&gt;NOR",G449:G455)</f>
        <v>0</v>
      </c>
      <c r="H448" s="166"/>
      <c r="I448" s="166">
        <f>SUM(I449:I455)</f>
        <v>0</v>
      </c>
      <c r="J448" s="166"/>
      <c r="K448" s="166">
        <f>SUM(K449:K455)</f>
        <v>0</v>
      </c>
      <c r="L448" s="166"/>
      <c r="M448" s="166">
        <f>SUM(M449:M455)</f>
        <v>0</v>
      </c>
      <c r="N448" s="165"/>
      <c r="O448" s="165">
        <f>SUM(O449:O455)</f>
        <v>0</v>
      </c>
      <c r="P448" s="165"/>
      <c r="Q448" s="165">
        <f>SUM(Q449:Q455)</f>
        <v>0</v>
      </c>
      <c r="R448" s="166"/>
      <c r="S448" s="166"/>
      <c r="T448" s="167"/>
      <c r="U448" s="161"/>
      <c r="V448" s="161">
        <f>SUM(V449:V455)</f>
        <v>0</v>
      </c>
      <c r="W448" s="161"/>
      <c r="X448" s="161"/>
      <c r="Y448" s="161"/>
      <c r="AG448" t="s">
        <v>146</v>
      </c>
    </row>
    <row r="449" spans="1:60" outlineLevel="1" x14ac:dyDescent="0.25">
      <c r="A449" s="169">
        <v>148</v>
      </c>
      <c r="B449" s="170" t="s">
        <v>766</v>
      </c>
      <c r="C449" s="185" t="s">
        <v>767</v>
      </c>
      <c r="D449" s="171" t="s">
        <v>454</v>
      </c>
      <c r="E449" s="172">
        <v>74.009600000000006</v>
      </c>
      <c r="F449" s="173"/>
      <c r="G449" s="174">
        <f>ROUND(E449*F449,2)</f>
        <v>0</v>
      </c>
      <c r="H449" s="173"/>
      <c r="I449" s="174">
        <f>ROUND(E449*H449,2)</f>
        <v>0</v>
      </c>
      <c r="J449" s="173"/>
      <c r="K449" s="174">
        <f>ROUND(E449*J449,2)</f>
        <v>0</v>
      </c>
      <c r="L449" s="174">
        <v>21</v>
      </c>
      <c r="M449" s="174">
        <f>G449*(1+L449/100)</f>
        <v>0</v>
      </c>
      <c r="N449" s="172">
        <v>0</v>
      </c>
      <c r="O449" s="172">
        <f>ROUND(E449*N449,2)</f>
        <v>0</v>
      </c>
      <c r="P449" s="172">
        <v>0</v>
      </c>
      <c r="Q449" s="172">
        <f>ROUND(E449*P449,2)</f>
        <v>0</v>
      </c>
      <c r="R449" s="174" t="s">
        <v>736</v>
      </c>
      <c r="S449" s="174" t="s">
        <v>768</v>
      </c>
      <c r="T449" s="175" t="s">
        <v>768</v>
      </c>
      <c r="U449" s="158">
        <v>0</v>
      </c>
      <c r="V449" s="158">
        <f>ROUND(E449*U449,2)</f>
        <v>0</v>
      </c>
      <c r="W449" s="158"/>
      <c r="X449" s="158" t="s">
        <v>199</v>
      </c>
      <c r="Y449" s="158" t="s">
        <v>153</v>
      </c>
      <c r="Z449" s="148"/>
      <c r="AA449" s="148"/>
      <c r="AB449" s="148"/>
      <c r="AC449" s="148"/>
      <c r="AD449" s="148"/>
      <c r="AE449" s="148"/>
      <c r="AF449" s="148"/>
      <c r="AG449" s="148" t="s">
        <v>753</v>
      </c>
      <c r="AH449" s="148"/>
      <c r="AI449" s="148"/>
      <c r="AJ449" s="148"/>
      <c r="AK449" s="148"/>
      <c r="AL449" s="148"/>
      <c r="AM449" s="148"/>
      <c r="AN449" s="148"/>
      <c r="AO449" s="148"/>
      <c r="AP449" s="148"/>
      <c r="AQ449" s="148"/>
      <c r="AR449" s="148"/>
      <c r="AS449" s="148"/>
      <c r="AT449" s="148"/>
      <c r="AU449" s="148"/>
      <c r="AV449" s="148"/>
      <c r="AW449" s="148"/>
      <c r="AX449" s="148"/>
      <c r="AY449" s="148"/>
      <c r="AZ449" s="148"/>
      <c r="BA449" s="148"/>
      <c r="BB449" s="148"/>
      <c r="BC449" s="148"/>
      <c r="BD449" s="148"/>
      <c r="BE449" s="148"/>
      <c r="BF449" s="148"/>
      <c r="BG449" s="148"/>
      <c r="BH449" s="148"/>
    </row>
    <row r="450" spans="1:60" outlineLevel="2" x14ac:dyDescent="0.25">
      <c r="A450" s="155"/>
      <c r="B450" s="156"/>
      <c r="C450" s="186" t="s">
        <v>769</v>
      </c>
      <c r="D450" s="159"/>
      <c r="E450" s="160">
        <v>14.06</v>
      </c>
      <c r="F450" s="158"/>
      <c r="G450" s="158"/>
      <c r="H450" s="158"/>
      <c r="I450" s="158"/>
      <c r="J450" s="158"/>
      <c r="K450" s="158"/>
      <c r="L450" s="158"/>
      <c r="M450" s="158"/>
      <c r="N450" s="157"/>
      <c r="O450" s="157"/>
      <c r="P450" s="157"/>
      <c r="Q450" s="157"/>
      <c r="R450" s="158"/>
      <c r="S450" s="158"/>
      <c r="T450" s="158"/>
      <c r="U450" s="158"/>
      <c r="V450" s="158"/>
      <c r="W450" s="158"/>
      <c r="X450" s="158"/>
      <c r="Y450" s="158"/>
      <c r="Z450" s="148"/>
      <c r="AA450" s="148"/>
      <c r="AB450" s="148"/>
      <c r="AC450" s="148"/>
      <c r="AD450" s="148"/>
      <c r="AE450" s="148"/>
      <c r="AF450" s="148"/>
      <c r="AG450" s="148" t="s">
        <v>180</v>
      </c>
      <c r="AH450" s="148">
        <v>0</v>
      </c>
      <c r="AI450" s="148"/>
      <c r="AJ450" s="148"/>
      <c r="AK450" s="148"/>
      <c r="AL450" s="148"/>
      <c r="AM450" s="148"/>
      <c r="AN450" s="148"/>
      <c r="AO450" s="148"/>
      <c r="AP450" s="148"/>
      <c r="AQ450" s="148"/>
      <c r="AR450" s="148"/>
      <c r="AS450" s="148"/>
      <c r="AT450" s="148"/>
      <c r="AU450" s="148"/>
      <c r="AV450" s="148"/>
      <c r="AW450" s="148"/>
      <c r="AX450" s="148"/>
      <c r="AY450" s="148"/>
      <c r="AZ450" s="148"/>
      <c r="BA450" s="148"/>
      <c r="BB450" s="148"/>
      <c r="BC450" s="148"/>
      <c r="BD450" s="148"/>
      <c r="BE450" s="148"/>
      <c r="BF450" s="148"/>
      <c r="BG450" s="148"/>
      <c r="BH450" s="148"/>
    </row>
    <row r="451" spans="1:60" outlineLevel="3" x14ac:dyDescent="0.25">
      <c r="A451" s="155"/>
      <c r="B451" s="156"/>
      <c r="C451" s="186" t="s">
        <v>755</v>
      </c>
      <c r="D451" s="159"/>
      <c r="E451" s="160">
        <v>59.95</v>
      </c>
      <c r="F451" s="158"/>
      <c r="G451" s="158"/>
      <c r="H451" s="158"/>
      <c r="I451" s="158"/>
      <c r="J451" s="158"/>
      <c r="K451" s="158"/>
      <c r="L451" s="158"/>
      <c r="M451" s="158"/>
      <c r="N451" s="157"/>
      <c r="O451" s="157"/>
      <c r="P451" s="157"/>
      <c r="Q451" s="157"/>
      <c r="R451" s="158"/>
      <c r="S451" s="158"/>
      <c r="T451" s="158"/>
      <c r="U451" s="158"/>
      <c r="V451" s="158"/>
      <c r="W451" s="158"/>
      <c r="X451" s="158"/>
      <c r="Y451" s="158"/>
      <c r="Z451" s="148"/>
      <c r="AA451" s="148"/>
      <c r="AB451" s="148"/>
      <c r="AC451" s="148"/>
      <c r="AD451" s="148"/>
      <c r="AE451" s="148"/>
      <c r="AF451" s="148"/>
      <c r="AG451" s="148" t="s">
        <v>180</v>
      </c>
      <c r="AH451" s="148">
        <v>0</v>
      </c>
      <c r="AI451" s="148"/>
      <c r="AJ451" s="148"/>
      <c r="AK451" s="148"/>
      <c r="AL451" s="148"/>
      <c r="AM451" s="148"/>
      <c r="AN451" s="148"/>
      <c r="AO451" s="148"/>
      <c r="AP451" s="148"/>
      <c r="AQ451" s="148"/>
      <c r="AR451" s="148"/>
      <c r="AS451" s="148"/>
      <c r="AT451" s="148"/>
      <c r="AU451" s="148"/>
      <c r="AV451" s="148"/>
      <c r="AW451" s="148"/>
      <c r="AX451" s="148"/>
      <c r="AY451" s="148"/>
      <c r="AZ451" s="148"/>
      <c r="BA451" s="148"/>
      <c r="BB451" s="148"/>
      <c r="BC451" s="148"/>
      <c r="BD451" s="148"/>
      <c r="BE451" s="148"/>
      <c r="BF451" s="148"/>
      <c r="BG451" s="148"/>
      <c r="BH451" s="148"/>
    </row>
    <row r="452" spans="1:60" outlineLevel="1" x14ac:dyDescent="0.25">
      <c r="A452" s="169">
        <v>149</v>
      </c>
      <c r="B452" s="170" t="s">
        <v>770</v>
      </c>
      <c r="C452" s="185" t="s">
        <v>771</v>
      </c>
      <c r="D452" s="171" t="s">
        <v>454</v>
      </c>
      <c r="E452" s="172">
        <v>58.607999999999997</v>
      </c>
      <c r="F452" s="173"/>
      <c r="G452" s="174">
        <f>ROUND(E452*F452,2)</f>
        <v>0</v>
      </c>
      <c r="H452" s="173"/>
      <c r="I452" s="174">
        <f>ROUND(E452*H452,2)</f>
        <v>0</v>
      </c>
      <c r="J452" s="173"/>
      <c r="K452" s="174">
        <f>ROUND(E452*J452,2)</f>
        <v>0</v>
      </c>
      <c r="L452" s="174">
        <v>21</v>
      </c>
      <c r="M452" s="174">
        <f>G452*(1+L452/100)</f>
        <v>0</v>
      </c>
      <c r="N452" s="172">
        <v>0</v>
      </c>
      <c r="O452" s="172">
        <f>ROUND(E452*N452,2)</f>
        <v>0</v>
      </c>
      <c r="P452" s="172">
        <v>0</v>
      </c>
      <c r="Q452" s="172">
        <f>ROUND(E452*P452,2)</f>
        <v>0</v>
      </c>
      <c r="R452" s="174" t="s">
        <v>736</v>
      </c>
      <c r="S452" s="174" t="s">
        <v>768</v>
      </c>
      <c r="T452" s="175" t="s">
        <v>768</v>
      </c>
      <c r="U452" s="158">
        <v>0</v>
      </c>
      <c r="V452" s="158">
        <f>ROUND(E452*U452,2)</f>
        <v>0</v>
      </c>
      <c r="W452" s="158"/>
      <c r="X452" s="158" t="s">
        <v>199</v>
      </c>
      <c r="Y452" s="158" t="s">
        <v>153</v>
      </c>
      <c r="Z452" s="148"/>
      <c r="AA452" s="148"/>
      <c r="AB452" s="148"/>
      <c r="AC452" s="148"/>
      <c r="AD452" s="148"/>
      <c r="AE452" s="148"/>
      <c r="AF452" s="148"/>
      <c r="AG452" s="148" t="s">
        <v>753</v>
      </c>
      <c r="AH452" s="148"/>
      <c r="AI452" s="148"/>
      <c r="AJ452" s="148"/>
      <c r="AK452" s="148"/>
      <c r="AL452" s="148"/>
      <c r="AM452" s="148"/>
      <c r="AN452" s="148"/>
      <c r="AO452" s="148"/>
      <c r="AP452" s="148"/>
      <c r="AQ452" s="148"/>
      <c r="AR452" s="148"/>
      <c r="AS452" s="148"/>
      <c r="AT452" s="148"/>
      <c r="AU452" s="148"/>
      <c r="AV452" s="148"/>
      <c r="AW452" s="148"/>
      <c r="AX452" s="148"/>
      <c r="AY452" s="148"/>
      <c r="AZ452" s="148"/>
      <c r="BA452" s="148"/>
      <c r="BB452" s="148"/>
      <c r="BC452" s="148"/>
      <c r="BD452" s="148"/>
      <c r="BE452" s="148"/>
      <c r="BF452" s="148"/>
      <c r="BG452" s="148"/>
      <c r="BH452" s="148"/>
    </row>
    <row r="453" spans="1:60" outlineLevel="2" x14ac:dyDescent="0.25">
      <c r="A453" s="155"/>
      <c r="B453" s="156"/>
      <c r="C453" s="186" t="s">
        <v>772</v>
      </c>
      <c r="D453" s="159"/>
      <c r="E453" s="160">
        <v>58.61</v>
      </c>
      <c r="F453" s="158"/>
      <c r="G453" s="158"/>
      <c r="H453" s="158"/>
      <c r="I453" s="158"/>
      <c r="J453" s="158"/>
      <c r="K453" s="158"/>
      <c r="L453" s="158"/>
      <c r="M453" s="158"/>
      <c r="N453" s="157"/>
      <c r="O453" s="157"/>
      <c r="P453" s="157"/>
      <c r="Q453" s="157"/>
      <c r="R453" s="158"/>
      <c r="S453" s="158"/>
      <c r="T453" s="158"/>
      <c r="U453" s="158"/>
      <c r="V453" s="158"/>
      <c r="W453" s="158"/>
      <c r="X453" s="158"/>
      <c r="Y453" s="158"/>
      <c r="Z453" s="148"/>
      <c r="AA453" s="148"/>
      <c r="AB453" s="148"/>
      <c r="AC453" s="148"/>
      <c r="AD453" s="148"/>
      <c r="AE453" s="148"/>
      <c r="AF453" s="148"/>
      <c r="AG453" s="148" t="s">
        <v>180</v>
      </c>
      <c r="AH453" s="148">
        <v>0</v>
      </c>
      <c r="AI453" s="148"/>
      <c r="AJ453" s="148"/>
      <c r="AK453" s="148"/>
      <c r="AL453" s="148"/>
      <c r="AM453" s="148"/>
      <c r="AN453" s="148"/>
      <c r="AO453" s="148"/>
      <c r="AP453" s="148"/>
      <c r="AQ453" s="148"/>
      <c r="AR453" s="148"/>
      <c r="AS453" s="148"/>
      <c r="AT453" s="148"/>
      <c r="AU453" s="148"/>
      <c r="AV453" s="148"/>
      <c r="AW453" s="148"/>
      <c r="AX453" s="148"/>
      <c r="AY453" s="148"/>
      <c r="AZ453" s="148"/>
      <c r="BA453" s="148"/>
      <c r="BB453" s="148"/>
      <c r="BC453" s="148"/>
      <c r="BD453" s="148"/>
      <c r="BE453" s="148"/>
      <c r="BF453" s="148"/>
      <c r="BG453" s="148"/>
      <c r="BH453" s="148"/>
    </row>
    <row r="454" spans="1:60" ht="20.399999999999999" outlineLevel="1" x14ac:dyDescent="0.25">
      <c r="A454" s="169">
        <v>150</v>
      </c>
      <c r="B454" s="170" t="s">
        <v>773</v>
      </c>
      <c r="C454" s="185" t="s">
        <v>774</v>
      </c>
      <c r="D454" s="171" t="s">
        <v>454</v>
      </c>
      <c r="E454" s="172">
        <v>132.02584999999999</v>
      </c>
      <c r="F454" s="173"/>
      <c r="G454" s="174">
        <f>ROUND(E454*F454,2)</f>
        <v>0</v>
      </c>
      <c r="H454" s="173"/>
      <c r="I454" s="174">
        <f>ROUND(E454*H454,2)</f>
        <v>0</v>
      </c>
      <c r="J454" s="173"/>
      <c r="K454" s="174">
        <f>ROUND(E454*J454,2)</f>
        <v>0</v>
      </c>
      <c r="L454" s="174">
        <v>21</v>
      </c>
      <c r="M454" s="174">
        <f>G454*(1+L454/100)</f>
        <v>0</v>
      </c>
      <c r="N454" s="172">
        <v>0</v>
      </c>
      <c r="O454" s="172">
        <f>ROUND(E454*N454,2)</f>
        <v>0</v>
      </c>
      <c r="P454" s="172">
        <v>0</v>
      </c>
      <c r="Q454" s="172">
        <f>ROUND(E454*P454,2)</f>
        <v>0</v>
      </c>
      <c r="R454" s="174" t="s">
        <v>736</v>
      </c>
      <c r="S454" s="174" t="s">
        <v>775</v>
      </c>
      <c r="T454" s="175" t="s">
        <v>775</v>
      </c>
      <c r="U454" s="158">
        <v>0</v>
      </c>
      <c r="V454" s="158">
        <f>ROUND(E454*U454,2)</f>
        <v>0</v>
      </c>
      <c r="W454" s="158"/>
      <c r="X454" s="158" t="s">
        <v>199</v>
      </c>
      <c r="Y454" s="158" t="s">
        <v>153</v>
      </c>
      <c r="Z454" s="148"/>
      <c r="AA454" s="148"/>
      <c r="AB454" s="148"/>
      <c r="AC454" s="148"/>
      <c r="AD454" s="148"/>
      <c r="AE454" s="148"/>
      <c r="AF454" s="148"/>
      <c r="AG454" s="148" t="s">
        <v>753</v>
      </c>
      <c r="AH454" s="148"/>
      <c r="AI454" s="148"/>
      <c r="AJ454" s="148"/>
      <c r="AK454" s="148"/>
      <c r="AL454" s="148"/>
      <c r="AM454" s="148"/>
      <c r="AN454" s="148"/>
      <c r="AO454" s="148"/>
      <c r="AP454" s="148"/>
      <c r="AQ454" s="148"/>
      <c r="AR454" s="148"/>
      <c r="AS454" s="148"/>
      <c r="AT454" s="148"/>
      <c r="AU454" s="148"/>
      <c r="AV454" s="148"/>
      <c r="AW454" s="148"/>
      <c r="AX454" s="148"/>
      <c r="AY454" s="148"/>
      <c r="AZ454" s="148"/>
      <c r="BA454" s="148"/>
      <c r="BB454" s="148"/>
      <c r="BC454" s="148"/>
      <c r="BD454" s="148"/>
      <c r="BE454" s="148"/>
      <c r="BF454" s="148"/>
      <c r="BG454" s="148"/>
      <c r="BH454" s="148"/>
    </row>
    <row r="455" spans="1:60" outlineLevel="2" x14ac:dyDescent="0.25">
      <c r="A455" s="155"/>
      <c r="B455" s="156"/>
      <c r="C455" s="186" t="s">
        <v>776</v>
      </c>
      <c r="D455" s="159"/>
      <c r="E455" s="160">
        <v>132.03</v>
      </c>
      <c r="F455" s="158"/>
      <c r="G455" s="158"/>
      <c r="H455" s="158"/>
      <c r="I455" s="158"/>
      <c r="J455" s="158"/>
      <c r="K455" s="158"/>
      <c r="L455" s="158"/>
      <c r="M455" s="158"/>
      <c r="N455" s="157"/>
      <c r="O455" s="157"/>
      <c r="P455" s="157"/>
      <c r="Q455" s="157"/>
      <c r="R455" s="158"/>
      <c r="S455" s="158"/>
      <c r="T455" s="158"/>
      <c r="U455" s="158"/>
      <c r="V455" s="158"/>
      <c r="W455" s="158"/>
      <c r="X455" s="158"/>
      <c r="Y455" s="158"/>
      <c r="Z455" s="148"/>
      <c r="AA455" s="148"/>
      <c r="AB455" s="148"/>
      <c r="AC455" s="148"/>
      <c r="AD455" s="148"/>
      <c r="AE455" s="148"/>
      <c r="AF455" s="148"/>
      <c r="AG455" s="148" t="s">
        <v>180</v>
      </c>
      <c r="AH455" s="148">
        <v>0</v>
      </c>
      <c r="AI455" s="148"/>
      <c r="AJ455" s="148"/>
      <c r="AK455" s="148"/>
      <c r="AL455" s="148"/>
      <c r="AM455" s="148"/>
      <c r="AN455" s="148"/>
      <c r="AO455" s="148"/>
      <c r="AP455" s="148"/>
      <c r="AQ455" s="148"/>
      <c r="AR455" s="148"/>
      <c r="AS455" s="148"/>
      <c r="AT455" s="148"/>
      <c r="AU455" s="148"/>
      <c r="AV455" s="148"/>
      <c r="AW455" s="148"/>
      <c r="AX455" s="148"/>
      <c r="AY455" s="148"/>
      <c r="AZ455" s="148"/>
      <c r="BA455" s="148"/>
      <c r="BB455" s="148"/>
      <c r="BC455" s="148"/>
      <c r="BD455" s="148"/>
      <c r="BE455" s="148"/>
      <c r="BF455" s="148"/>
      <c r="BG455" s="148"/>
      <c r="BH455" s="148"/>
    </row>
    <row r="456" spans="1:60" x14ac:dyDescent="0.25">
      <c r="A456" s="162" t="s">
        <v>145</v>
      </c>
      <c r="B456" s="163" t="s">
        <v>105</v>
      </c>
      <c r="C456" s="183" t="s">
        <v>106</v>
      </c>
      <c r="D456" s="164"/>
      <c r="E456" s="165"/>
      <c r="F456" s="166"/>
      <c r="G456" s="166">
        <f>SUMIF(AG457:AG484,"&lt;&gt;NOR",G457:G484)</f>
        <v>0</v>
      </c>
      <c r="H456" s="166"/>
      <c r="I456" s="166">
        <f>SUM(I457:I484)</f>
        <v>0</v>
      </c>
      <c r="J456" s="166"/>
      <c r="K456" s="166">
        <f>SUM(K457:K484)</f>
        <v>0</v>
      </c>
      <c r="L456" s="166"/>
      <c r="M456" s="166">
        <f>SUM(M457:M484)</f>
        <v>0</v>
      </c>
      <c r="N456" s="165"/>
      <c r="O456" s="165">
        <f>SUM(O457:O484)</f>
        <v>0.33</v>
      </c>
      <c r="P456" s="165"/>
      <c r="Q456" s="165">
        <f>SUM(Q457:Q484)</f>
        <v>0</v>
      </c>
      <c r="R456" s="166"/>
      <c r="S456" s="166"/>
      <c r="T456" s="167"/>
      <c r="U456" s="161"/>
      <c r="V456" s="161">
        <f>SUM(V457:V484)</f>
        <v>36.96</v>
      </c>
      <c r="W456" s="161"/>
      <c r="X456" s="161"/>
      <c r="Y456" s="161"/>
      <c r="AG456" t="s">
        <v>146</v>
      </c>
    </row>
    <row r="457" spans="1:60" ht="20.399999999999999" outlineLevel="1" x14ac:dyDescent="0.25">
      <c r="A457" s="169">
        <v>151</v>
      </c>
      <c r="B457" s="170" t="s">
        <v>777</v>
      </c>
      <c r="C457" s="185" t="s">
        <v>778</v>
      </c>
      <c r="D457" s="171" t="s">
        <v>195</v>
      </c>
      <c r="E457" s="172">
        <v>17.254999999999999</v>
      </c>
      <c r="F457" s="173"/>
      <c r="G457" s="174">
        <f>ROUND(E457*F457,2)</f>
        <v>0</v>
      </c>
      <c r="H457" s="173"/>
      <c r="I457" s="174">
        <f>ROUND(E457*H457,2)</f>
        <v>0</v>
      </c>
      <c r="J457" s="173"/>
      <c r="K457" s="174">
        <f>ROUND(E457*J457,2)</f>
        <v>0</v>
      </c>
      <c r="L457" s="174">
        <v>21</v>
      </c>
      <c r="M457" s="174">
        <f>G457*(1+L457/100)</f>
        <v>0</v>
      </c>
      <c r="N457" s="172">
        <v>3.3E-4</v>
      </c>
      <c r="O457" s="172">
        <f>ROUND(E457*N457,2)</f>
        <v>0.01</v>
      </c>
      <c r="P457" s="172">
        <v>0</v>
      </c>
      <c r="Q457" s="172">
        <f>ROUND(E457*P457,2)</f>
        <v>0</v>
      </c>
      <c r="R457" s="174" t="s">
        <v>779</v>
      </c>
      <c r="S457" s="174" t="s">
        <v>197</v>
      </c>
      <c r="T457" s="175" t="s">
        <v>198</v>
      </c>
      <c r="U457" s="158">
        <v>2.75E-2</v>
      </c>
      <c r="V457" s="158">
        <f>ROUND(E457*U457,2)</f>
        <v>0.47</v>
      </c>
      <c r="W457" s="158"/>
      <c r="X457" s="158" t="s">
        <v>199</v>
      </c>
      <c r="Y457" s="158" t="s">
        <v>153</v>
      </c>
      <c r="Z457" s="148"/>
      <c r="AA457" s="148"/>
      <c r="AB457" s="148"/>
      <c r="AC457" s="148"/>
      <c r="AD457" s="148"/>
      <c r="AE457" s="148"/>
      <c r="AF457" s="148"/>
      <c r="AG457" s="148" t="s">
        <v>780</v>
      </c>
      <c r="AH457" s="148"/>
      <c r="AI457" s="148"/>
      <c r="AJ457" s="148"/>
      <c r="AK457" s="148"/>
      <c r="AL457" s="148"/>
      <c r="AM457" s="148"/>
      <c r="AN457" s="148"/>
      <c r="AO457" s="148"/>
      <c r="AP457" s="148"/>
      <c r="AQ457" s="148"/>
      <c r="AR457" s="148"/>
      <c r="AS457" s="148"/>
      <c r="AT457" s="148"/>
      <c r="AU457" s="148"/>
      <c r="AV457" s="148"/>
      <c r="AW457" s="148"/>
      <c r="AX457" s="148"/>
      <c r="AY457" s="148"/>
      <c r="AZ457" s="148"/>
      <c r="BA457" s="148"/>
      <c r="BB457" s="148"/>
      <c r="BC457" s="148"/>
      <c r="BD457" s="148"/>
      <c r="BE457" s="148"/>
      <c r="BF457" s="148"/>
      <c r="BG457" s="148"/>
      <c r="BH457" s="148"/>
    </row>
    <row r="458" spans="1:60" outlineLevel="2" x14ac:dyDescent="0.25">
      <c r="A458" s="155"/>
      <c r="B458" s="156"/>
      <c r="C458" s="186" t="s">
        <v>781</v>
      </c>
      <c r="D458" s="159"/>
      <c r="E458" s="160">
        <v>9.4</v>
      </c>
      <c r="F458" s="158"/>
      <c r="G458" s="158"/>
      <c r="H458" s="158"/>
      <c r="I458" s="158"/>
      <c r="J458" s="158"/>
      <c r="K458" s="158"/>
      <c r="L458" s="158"/>
      <c r="M458" s="158"/>
      <c r="N458" s="157"/>
      <c r="O458" s="157"/>
      <c r="P458" s="157"/>
      <c r="Q458" s="157"/>
      <c r="R458" s="158"/>
      <c r="S458" s="158"/>
      <c r="T458" s="158"/>
      <c r="U458" s="158"/>
      <c r="V458" s="158"/>
      <c r="W458" s="158"/>
      <c r="X458" s="158"/>
      <c r="Y458" s="158"/>
      <c r="Z458" s="148"/>
      <c r="AA458" s="148"/>
      <c r="AB458" s="148"/>
      <c r="AC458" s="148"/>
      <c r="AD458" s="148"/>
      <c r="AE458" s="148"/>
      <c r="AF458" s="148"/>
      <c r="AG458" s="148" t="s">
        <v>180</v>
      </c>
      <c r="AH458" s="148">
        <v>0</v>
      </c>
      <c r="AI458" s="148"/>
      <c r="AJ458" s="148"/>
      <c r="AK458" s="148"/>
      <c r="AL458" s="148"/>
      <c r="AM458" s="148"/>
      <c r="AN458" s="148"/>
      <c r="AO458" s="148"/>
      <c r="AP458" s="148"/>
      <c r="AQ458" s="148"/>
      <c r="AR458" s="148"/>
      <c r="AS458" s="148"/>
      <c r="AT458" s="148"/>
      <c r="AU458" s="148"/>
      <c r="AV458" s="148"/>
      <c r="AW458" s="148"/>
      <c r="AX458" s="148"/>
      <c r="AY458" s="148"/>
      <c r="AZ458" s="148"/>
      <c r="BA458" s="148"/>
      <c r="BB458" s="148"/>
      <c r="BC458" s="148"/>
      <c r="BD458" s="148"/>
      <c r="BE458" s="148"/>
      <c r="BF458" s="148"/>
      <c r="BG458" s="148"/>
      <c r="BH458" s="148"/>
    </row>
    <row r="459" spans="1:60" outlineLevel="3" x14ac:dyDescent="0.25">
      <c r="A459" s="155"/>
      <c r="B459" s="156"/>
      <c r="C459" s="186" t="s">
        <v>782</v>
      </c>
      <c r="D459" s="159"/>
      <c r="E459" s="160">
        <v>7.86</v>
      </c>
      <c r="F459" s="158"/>
      <c r="G459" s="158"/>
      <c r="H459" s="158"/>
      <c r="I459" s="158"/>
      <c r="J459" s="158"/>
      <c r="K459" s="158"/>
      <c r="L459" s="158"/>
      <c r="M459" s="158"/>
      <c r="N459" s="157"/>
      <c r="O459" s="157"/>
      <c r="P459" s="157"/>
      <c r="Q459" s="157"/>
      <c r="R459" s="158"/>
      <c r="S459" s="158"/>
      <c r="T459" s="158"/>
      <c r="U459" s="158"/>
      <c r="V459" s="158"/>
      <c r="W459" s="158"/>
      <c r="X459" s="158"/>
      <c r="Y459" s="158"/>
      <c r="Z459" s="148"/>
      <c r="AA459" s="148"/>
      <c r="AB459" s="148"/>
      <c r="AC459" s="148"/>
      <c r="AD459" s="148"/>
      <c r="AE459" s="148"/>
      <c r="AF459" s="148"/>
      <c r="AG459" s="148" t="s">
        <v>180</v>
      </c>
      <c r="AH459" s="148">
        <v>0</v>
      </c>
      <c r="AI459" s="148"/>
      <c r="AJ459" s="148"/>
      <c r="AK459" s="148"/>
      <c r="AL459" s="148"/>
      <c r="AM459" s="148"/>
      <c r="AN459" s="148"/>
      <c r="AO459" s="148"/>
      <c r="AP459" s="148"/>
      <c r="AQ459" s="148"/>
      <c r="AR459" s="148"/>
      <c r="AS459" s="148"/>
      <c r="AT459" s="148"/>
      <c r="AU459" s="148"/>
      <c r="AV459" s="148"/>
      <c r="AW459" s="148"/>
      <c r="AX459" s="148"/>
      <c r="AY459" s="148"/>
      <c r="AZ459" s="148"/>
      <c r="BA459" s="148"/>
      <c r="BB459" s="148"/>
      <c r="BC459" s="148"/>
      <c r="BD459" s="148"/>
      <c r="BE459" s="148"/>
      <c r="BF459" s="148"/>
      <c r="BG459" s="148"/>
      <c r="BH459" s="148"/>
    </row>
    <row r="460" spans="1:60" ht="20.399999999999999" outlineLevel="1" x14ac:dyDescent="0.25">
      <c r="A460" s="169">
        <v>152</v>
      </c>
      <c r="B460" s="170" t="s">
        <v>783</v>
      </c>
      <c r="C460" s="185" t="s">
        <v>784</v>
      </c>
      <c r="D460" s="171" t="s">
        <v>195</v>
      </c>
      <c r="E460" s="172">
        <v>17.254999999999999</v>
      </c>
      <c r="F460" s="173"/>
      <c r="G460" s="174">
        <f>ROUND(E460*F460,2)</f>
        <v>0</v>
      </c>
      <c r="H460" s="173"/>
      <c r="I460" s="174">
        <f>ROUND(E460*H460,2)</f>
        <v>0</v>
      </c>
      <c r="J460" s="173"/>
      <c r="K460" s="174">
        <f>ROUND(E460*J460,2)</f>
        <v>0</v>
      </c>
      <c r="L460" s="174">
        <v>21</v>
      </c>
      <c r="M460" s="174">
        <f>G460*(1+L460/100)</f>
        <v>0</v>
      </c>
      <c r="N460" s="172">
        <v>8.8000000000000003E-4</v>
      </c>
      <c r="O460" s="172">
        <f>ROUND(E460*N460,2)</f>
        <v>0.02</v>
      </c>
      <c r="P460" s="172">
        <v>0</v>
      </c>
      <c r="Q460" s="172">
        <f>ROUND(E460*P460,2)</f>
        <v>0</v>
      </c>
      <c r="R460" s="174" t="s">
        <v>779</v>
      </c>
      <c r="S460" s="174" t="s">
        <v>197</v>
      </c>
      <c r="T460" s="175" t="s">
        <v>198</v>
      </c>
      <c r="U460" s="158">
        <v>5.1999999999999998E-2</v>
      </c>
      <c r="V460" s="158">
        <f>ROUND(E460*U460,2)</f>
        <v>0.9</v>
      </c>
      <c r="W460" s="158"/>
      <c r="X460" s="158" t="s">
        <v>199</v>
      </c>
      <c r="Y460" s="158" t="s">
        <v>153</v>
      </c>
      <c r="Z460" s="148"/>
      <c r="AA460" s="148"/>
      <c r="AB460" s="148"/>
      <c r="AC460" s="148"/>
      <c r="AD460" s="148"/>
      <c r="AE460" s="148"/>
      <c r="AF460" s="148"/>
      <c r="AG460" s="148" t="s">
        <v>780</v>
      </c>
      <c r="AH460" s="148"/>
      <c r="AI460" s="148"/>
      <c r="AJ460" s="148"/>
      <c r="AK460" s="148"/>
      <c r="AL460" s="148"/>
      <c r="AM460" s="148"/>
      <c r="AN460" s="148"/>
      <c r="AO460" s="148"/>
      <c r="AP460" s="148"/>
      <c r="AQ460" s="148"/>
      <c r="AR460" s="148"/>
      <c r="AS460" s="148"/>
      <c r="AT460" s="148"/>
      <c r="AU460" s="148"/>
      <c r="AV460" s="148"/>
      <c r="AW460" s="148"/>
      <c r="AX460" s="148"/>
      <c r="AY460" s="148"/>
      <c r="AZ460" s="148"/>
      <c r="BA460" s="148"/>
      <c r="BB460" s="148"/>
      <c r="BC460" s="148"/>
      <c r="BD460" s="148"/>
      <c r="BE460" s="148"/>
      <c r="BF460" s="148"/>
      <c r="BG460" s="148"/>
      <c r="BH460" s="148"/>
    </row>
    <row r="461" spans="1:60" outlineLevel="2" x14ac:dyDescent="0.25">
      <c r="A461" s="155"/>
      <c r="B461" s="156"/>
      <c r="C461" s="186" t="s">
        <v>785</v>
      </c>
      <c r="D461" s="159"/>
      <c r="E461" s="160">
        <v>17.260000000000002</v>
      </c>
      <c r="F461" s="158"/>
      <c r="G461" s="158"/>
      <c r="H461" s="158"/>
      <c r="I461" s="158"/>
      <c r="J461" s="158"/>
      <c r="K461" s="158"/>
      <c r="L461" s="158"/>
      <c r="M461" s="158"/>
      <c r="N461" s="157"/>
      <c r="O461" s="157"/>
      <c r="P461" s="157"/>
      <c r="Q461" s="157"/>
      <c r="R461" s="158"/>
      <c r="S461" s="158"/>
      <c r="T461" s="158"/>
      <c r="U461" s="158"/>
      <c r="V461" s="158"/>
      <c r="W461" s="158"/>
      <c r="X461" s="158"/>
      <c r="Y461" s="158"/>
      <c r="Z461" s="148"/>
      <c r="AA461" s="148"/>
      <c r="AB461" s="148"/>
      <c r="AC461" s="148"/>
      <c r="AD461" s="148"/>
      <c r="AE461" s="148"/>
      <c r="AF461" s="148"/>
      <c r="AG461" s="148" t="s">
        <v>180</v>
      </c>
      <c r="AH461" s="148">
        <v>0</v>
      </c>
      <c r="AI461" s="148"/>
      <c r="AJ461" s="148"/>
      <c r="AK461" s="148"/>
      <c r="AL461" s="148"/>
      <c r="AM461" s="148"/>
      <c r="AN461" s="148"/>
      <c r="AO461" s="148"/>
      <c r="AP461" s="148"/>
      <c r="AQ461" s="148"/>
      <c r="AR461" s="148"/>
      <c r="AS461" s="148"/>
      <c r="AT461" s="148"/>
      <c r="AU461" s="148"/>
      <c r="AV461" s="148"/>
      <c r="AW461" s="148"/>
      <c r="AX461" s="148"/>
      <c r="AY461" s="148"/>
      <c r="AZ461" s="148"/>
      <c r="BA461" s="148"/>
      <c r="BB461" s="148"/>
      <c r="BC461" s="148"/>
      <c r="BD461" s="148"/>
      <c r="BE461" s="148"/>
      <c r="BF461" s="148"/>
      <c r="BG461" s="148"/>
      <c r="BH461" s="148"/>
    </row>
    <row r="462" spans="1:60" ht="30.6" outlineLevel="1" x14ac:dyDescent="0.25">
      <c r="A462" s="169">
        <v>153</v>
      </c>
      <c r="B462" s="170" t="s">
        <v>786</v>
      </c>
      <c r="C462" s="185" t="s">
        <v>787</v>
      </c>
      <c r="D462" s="171" t="s">
        <v>195</v>
      </c>
      <c r="E462" s="172">
        <v>123.425</v>
      </c>
      <c r="F462" s="173"/>
      <c r="G462" s="174">
        <f>ROUND(E462*F462,2)</f>
        <v>0</v>
      </c>
      <c r="H462" s="173"/>
      <c r="I462" s="174">
        <f>ROUND(E462*H462,2)</f>
        <v>0</v>
      </c>
      <c r="J462" s="173"/>
      <c r="K462" s="174">
        <f>ROUND(E462*J462,2)</f>
        <v>0</v>
      </c>
      <c r="L462" s="174">
        <v>21</v>
      </c>
      <c r="M462" s="174">
        <f>G462*(1+L462/100)</f>
        <v>0</v>
      </c>
      <c r="N462" s="172">
        <v>5.1999999999999995E-4</v>
      </c>
      <c r="O462" s="172">
        <f>ROUND(E462*N462,2)</f>
        <v>0.06</v>
      </c>
      <c r="P462" s="172">
        <v>0</v>
      </c>
      <c r="Q462" s="172">
        <f>ROUND(E462*P462,2)</f>
        <v>0</v>
      </c>
      <c r="R462" s="174" t="s">
        <v>779</v>
      </c>
      <c r="S462" s="174" t="s">
        <v>197</v>
      </c>
      <c r="T462" s="175" t="s">
        <v>198</v>
      </c>
      <c r="U462" s="158">
        <v>4.9000000000000002E-2</v>
      </c>
      <c r="V462" s="158">
        <f>ROUND(E462*U462,2)</f>
        <v>6.05</v>
      </c>
      <c r="W462" s="158"/>
      <c r="X462" s="158" t="s">
        <v>199</v>
      </c>
      <c r="Y462" s="158" t="s">
        <v>153</v>
      </c>
      <c r="Z462" s="148"/>
      <c r="AA462" s="148"/>
      <c r="AB462" s="148"/>
      <c r="AC462" s="148"/>
      <c r="AD462" s="148"/>
      <c r="AE462" s="148"/>
      <c r="AF462" s="148"/>
      <c r="AG462" s="148" t="s">
        <v>780</v>
      </c>
      <c r="AH462" s="148"/>
      <c r="AI462" s="148"/>
      <c r="AJ462" s="148"/>
      <c r="AK462" s="148"/>
      <c r="AL462" s="148"/>
      <c r="AM462" s="148"/>
      <c r="AN462" s="148"/>
      <c r="AO462" s="148"/>
      <c r="AP462" s="148"/>
      <c r="AQ462" s="148"/>
      <c r="AR462" s="148"/>
      <c r="AS462" s="148"/>
      <c r="AT462" s="148"/>
      <c r="AU462" s="148"/>
      <c r="AV462" s="148"/>
      <c r="AW462" s="148"/>
      <c r="AX462" s="148"/>
      <c r="AY462" s="148"/>
      <c r="AZ462" s="148"/>
      <c r="BA462" s="148"/>
      <c r="BB462" s="148"/>
      <c r="BC462" s="148"/>
      <c r="BD462" s="148"/>
      <c r="BE462" s="148"/>
      <c r="BF462" s="148"/>
      <c r="BG462" s="148"/>
      <c r="BH462" s="148"/>
    </row>
    <row r="463" spans="1:60" outlineLevel="2" x14ac:dyDescent="0.25">
      <c r="A463" s="155"/>
      <c r="B463" s="156"/>
      <c r="C463" s="186" t="s">
        <v>440</v>
      </c>
      <c r="D463" s="159"/>
      <c r="E463" s="160">
        <v>22.2</v>
      </c>
      <c r="F463" s="158"/>
      <c r="G463" s="158"/>
      <c r="H463" s="158"/>
      <c r="I463" s="158"/>
      <c r="J463" s="158"/>
      <c r="K463" s="158"/>
      <c r="L463" s="158"/>
      <c r="M463" s="158"/>
      <c r="N463" s="157"/>
      <c r="O463" s="157"/>
      <c r="P463" s="157"/>
      <c r="Q463" s="157"/>
      <c r="R463" s="158"/>
      <c r="S463" s="158"/>
      <c r="T463" s="158"/>
      <c r="U463" s="158"/>
      <c r="V463" s="158"/>
      <c r="W463" s="158"/>
      <c r="X463" s="158"/>
      <c r="Y463" s="158"/>
      <c r="Z463" s="148"/>
      <c r="AA463" s="148"/>
      <c r="AB463" s="148"/>
      <c r="AC463" s="148"/>
      <c r="AD463" s="148"/>
      <c r="AE463" s="148"/>
      <c r="AF463" s="148"/>
      <c r="AG463" s="148" t="s">
        <v>180</v>
      </c>
      <c r="AH463" s="148">
        <v>0</v>
      </c>
      <c r="AI463" s="148"/>
      <c r="AJ463" s="148"/>
      <c r="AK463" s="148"/>
      <c r="AL463" s="148"/>
      <c r="AM463" s="148"/>
      <c r="AN463" s="148"/>
      <c r="AO463" s="148"/>
      <c r="AP463" s="148"/>
      <c r="AQ463" s="148"/>
      <c r="AR463" s="148"/>
      <c r="AS463" s="148"/>
      <c r="AT463" s="148"/>
      <c r="AU463" s="148"/>
      <c r="AV463" s="148"/>
      <c r="AW463" s="148"/>
      <c r="AX463" s="148"/>
      <c r="AY463" s="148"/>
      <c r="AZ463" s="148"/>
      <c r="BA463" s="148"/>
      <c r="BB463" s="148"/>
      <c r="BC463" s="148"/>
      <c r="BD463" s="148"/>
      <c r="BE463" s="148"/>
      <c r="BF463" s="148"/>
      <c r="BG463" s="148"/>
      <c r="BH463" s="148"/>
    </row>
    <row r="464" spans="1:60" outlineLevel="3" x14ac:dyDescent="0.25">
      <c r="A464" s="155"/>
      <c r="B464" s="156"/>
      <c r="C464" s="186" t="s">
        <v>788</v>
      </c>
      <c r="D464" s="159"/>
      <c r="E464" s="160">
        <v>64.64</v>
      </c>
      <c r="F464" s="158"/>
      <c r="G464" s="158"/>
      <c r="H464" s="158"/>
      <c r="I464" s="158"/>
      <c r="J464" s="158"/>
      <c r="K464" s="158"/>
      <c r="L464" s="158"/>
      <c r="M464" s="158"/>
      <c r="N464" s="157"/>
      <c r="O464" s="157"/>
      <c r="P464" s="157"/>
      <c r="Q464" s="157"/>
      <c r="R464" s="158"/>
      <c r="S464" s="158"/>
      <c r="T464" s="158"/>
      <c r="U464" s="158"/>
      <c r="V464" s="158"/>
      <c r="W464" s="158"/>
      <c r="X464" s="158"/>
      <c r="Y464" s="158"/>
      <c r="Z464" s="148"/>
      <c r="AA464" s="148"/>
      <c r="AB464" s="148"/>
      <c r="AC464" s="148"/>
      <c r="AD464" s="148"/>
      <c r="AE464" s="148"/>
      <c r="AF464" s="148"/>
      <c r="AG464" s="148" t="s">
        <v>180</v>
      </c>
      <c r="AH464" s="148">
        <v>0</v>
      </c>
      <c r="AI464" s="148"/>
      <c r="AJ464" s="148"/>
      <c r="AK464" s="148"/>
      <c r="AL464" s="148"/>
      <c r="AM464" s="148"/>
      <c r="AN464" s="148"/>
      <c r="AO464" s="148"/>
      <c r="AP464" s="148"/>
      <c r="AQ464" s="148"/>
      <c r="AR464" s="148"/>
      <c r="AS464" s="148"/>
      <c r="AT464" s="148"/>
      <c r="AU464" s="148"/>
      <c r="AV464" s="148"/>
      <c r="AW464" s="148"/>
      <c r="AX464" s="148"/>
      <c r="AY464" s="148"/>
      <c r="AZ464" s="148"/>
      <c r="BA464" s="148"/>
      <c r="BB464" s="148"/>
      <c r="BC464" s="148"/>
      <c r="BD464" s="148"/>
      <c r="BE464" s="148"/>
      <c r="BF464" s="148"/>
      <c r="BG464" s="148"/>
      <c r="BH464" s="148"/>
    </row>
    <row r="465" spans="1:60" outlineLevel="3" x14ac:dyDescent="0.25">
      <c r="A465" s="155"/>
      <c r="B465" s="156"/>
      <c r="C465" s="186" t="s">
        <v>789</v>
      </c>
      <c r="D465" s="159"/>
      <c r="E465" s="160">
        <v>16.559999999999999</v>
      </c>
      <c r="F465" s="158"/>
      <c r="G465" s="158"/>
      <c r="H465" s="158"/>
      <c r="I465" s="158"/>
      <c r="J465" s="158"/>
      <c r="K465" s="158"/>
      <c r="L465" s="158"/>
      <c r="M465" s="158"/>
      <c r="N465" s="157"/>
      <c r="O465" s="157"/>
      <c r="P465" s="157"/>
      <c r="Q465" s="157"/>
      <c r="R465" s="158"/>
      <c r="S465" s="158"/>
      <c r="T465" s="158"/>
      <c r="U465" s="158"/>
      <c r="V465" s="158"/>
      <c r="W465" s="158"/>
      <c r="X465" s="158"/>
      <c r="Y465" s="158"/>
      <c r="Z465" s="148"/>
      <c r="AA465" s="148"/>
      <c r="AB465" s="148"/>
      <c r="AC465" s="148"/>
      <c r="AD465" s="148"/>
      <c r="AE465" s="148"/>
      <c r="AF465" s="148"/>
      <c r="AG465" s="148" t="s">
        <v>180</v>
      </c>
      <c r="AH465" s="148">
        <v>0</v>
      </c>
      <c r="AI465" s="148"/>
      <c r="AJ465" s="148"/>
      <c r="AK465" s="148"/>
      <c r="AL465" s="148"/>
      <c r="AM465" s="148"/>
      <c r="AN465" s="148"/>
      <c r="AO465" s="148"/>
      <c r="AP465" s="148"/>
      <c r="AQ465" s="148"/>
      <c r="AR465" s="148"/>
      <c r="AS465" s="148"/>
      <c r="AT465" s="148"/>
      <c r="AU465" s="148"/>
      <c r="AV465" s="148"/>
      <c r="AW465" s="148"/>
      <c r="AX465" s="148"/>
      <c r="AY465" s="148"/>
      <c r="AZ465" s="148"/>
      <c r="BA465" s="148"/>
      <c r="BB465" s="148"/>
      <c r="BC465" s="148"/>
      <c r="BD465" s="148"/>
      <c r="BE465" s="148"/>
      <c r="BF465" s="148"/>
      <c r="BG465" s="148"/>
      <c r="BH465" s="148"/>
    </row>
    <row r="466" spans="1:60" outlineLevel="3" x14ac:dyDescent="0.25">
      <c r="A466" s="155"/>
      <c r="B466" s="156"/>
      <c r="C466" s="186" t="s">
        <v>790</v>
      </c>
      <c r="D466" s="159"/>
      <c r="E466" s="160">
        <v>20.03</v>
      </c>
      <c r="F466" s="158"/>
      <c r="G466" s="158"/>
      <c r="H466" s="158"/>
      <c r="I466" s="158"/>
      <c r="J466" s="158"/>
      <c r="K466" s="158"/>
      <c r="L466" s="158"/>
      <c r="M466" s="158"/>
      <c r="N466" s="157"/>
      <c r="O466" s="157"/>
      <c r="P466" s="157"/>
      <c r="Q466" s="157"/>
      <c r="R466" s="158"/>
      <c r="S466" s="158"/>
      <c r="T466" s="158"/>
      <c r="U466" s="158"/>
      <c r="V466" s="158"/>
      <c r="W466" s="158"/>
      <c r="X466" s="158"/>
      <c r="Y466" s="158"/>
      <c r="Z466" s="148"/>
      <c r="AA466" s="148"/>
      <c r="AB466" s="148"/>
      <c r="AC466" s="148"/>
      <c r="AD466" s="148"/>
      <c r="AE466" s="148"/>
      <c r="AF466" s="148"/>
      <c r="AG466" s="148" t="s">
        <v>180</v>
      </c>
      <c r="AH466" s="148">
        <v>0</v>
      </c>
      <c r="AI466" s="148"/>
      <c r="AJ466" s="148"/>
      <c r="AK466" s="148"/>
      <c r="AL466" s="148"/>
      <c r="AM466" s="148"/>
      <c r="AN466" s="148"/>
      <c r="AO466" s="148"/>
      <c r="AP466" s="148"/>
      <c r="AQ466" s="148"/>
      <c r="AR466" s="148"/>
      <c r="AS466" s="148"/>
      <c r="AT466" s="148"/>
      <c r="AU466" s="148"/>
      <c r="AV466" s="148"/>
      <c r="AW466" s="148"/>
      <c r="AX466" s="148"/>
      <c r="AY466" s="148"/>
      <c r="AZ466" s="148"/>
      <c r="BA466" s="148"/>
      <c r="BB466" s="148"/>
      <c r="BC466" s="148"/>
      <c r="BD466" s="148"/>
      <c r="BE466" s="148"/>
      <c r="BF466" s="148"/>
      <c r="BG466" s="148"/>
      <c r="BH466" s="148"/>
    </row>
    <row r="467" spans="1:60" ht="30.6" outlineLevel="1" x14ac:dyDescent="0.25">
      <c r="A467" s="169">
        <v>154</v>
      </c>
      <c r="B467" s="170" t="s">
        <v>791</v>
      </c>
      <c r="C467" s="185" t="s">
        <v>792</v>
      </c>
      <c r="D467" s="171" t="s">
        <v>195</v>
      </c>
      <c r="E467" s="172">
        <v>123.425</v>
      </c>
      <c r="F467" s="173"/>
      <c r="G467" s="174">
        <f>ROUND(E467*F467,2)</f>
        <v>0</v>
      </c>
      <c r="H467" s="173"/>
      <c r="I467" s="174">
        <f>ROUND(E467*H467,2)</f>
        <v>0</v>
      </c>
      <c r="J467" s="173"/>
      <c r="K467" s="174">
        <f>ROUND(E467*J467,2)</f>
        <v>0</v>
      </c>
      <c r="L467" s="174">
        <v>21</v>
      </c>
      <c r="M467" s="174">
        <f>G467*(1+L467/100)</f>
        <v>0</v>
      </c>
      <c r="N467" s="172">
        <v>1.09E-3</v>
      </c>
      <c r="O467" s="172">
        <f>ROUND(E467*N467,2)</f>
        <v>0.13</v>
      </c>
      <c r="P467" s="172">
        <v>0</v>
      </c>
      <c r="Q467" s="172">
        <f>ROUND(E467*P467,2)</f>
        <v>0</v>
      </c>
      <c r="R467" s="174" t="s">
        <v>779</v>
      </c>
      <c r="S467" s="174" t="s">
        <v>197</v>
      </c>
      <c r="T467" s="175" t="s">
        <v>198</v>
      </c>
      <c r="U467" s="158">
        <v>8.2000000000000003E-2</v>
      </c>
      <c r="V467" s="158">
        <f>ROUND(E467*U467,2)</f>
        <v>10.119999999999999</v>
      </c>
      <c r="W467" s="158"/>
      <c r="X467" s="158" t="s">
        <v>199</v>
      </c>
      <c r="Y467" s="158" t="s">
        <v>153</v>
      </c>
      <c r="Z467" s="148"/>
      <c r="AA467" s="148"/>
      <c r="AB467" s="148"/>
      <c r="AC467" s="148"/>
      <c r="AD467" s="148"/>
      <c r="AE467" s="148"/>
      <c r="AF467" s="148"/>
      <c r="AG467" s="148" t="s">
        <v>780</v>
      </c>
      <c r="AH467" s="148"/>
      <c r="AI467" s="148"/>
      <c r="AJ467" s="148"/>
      <c r="AK467" s="148"/>
      <c r="AL467" s="148"/>
      <c r="AM467" s="148"/>
      <c r="AN467" s="148"/>
      <c r="AO467" s="148"/>
      <c r="AP467" s="148"/>
      <c r="AQ467" s="148"/>
      <c r="AR467" s="148"/>
      <c r="AS467" s="148"/>
      <c r="AT467" s="148"/>
      <c r="AU467" s="148"/>
      <c r="AV467" s="148"/>
      <c r="AW467" s="148"/>
      <c r="AX467" s="148"/>
      <c r="AY467" s="148"/>
      <c r="AZ467" s="148"/>
      <c r="BA467" s="148"/>
      <c r="BB467" s="148"/>
      <c r="BC467" s="148"/>
      <c r="BD467" s="148"/>
      <c r="BE467" s="148"/>
      <c r="BF467" s="148"/>
      <c r="BG467" s="148"/>
      <c r="BH467" s="148"/>
    </row>
    <row r="468" spans="1:60" outlineLevel="2" x14ac:dyDescent="0.25">
      <c r="A468" s="155"/>
      <c r="B468" s="156"/>
      <c r="C468" s="186" t="s">
        <v>793</v>
      </c>
      <c r="D468" s="159"/>
      <c r="E468" s="160">
        <v>123.43</v>
      </c>
      <c r="F468" s="158"/>
      <c r="G468" s="158"/>
      <c r="H468" s="158"/>
      <c r="I468" s="158"/>
      <c r="J468" s="158"/>
      <c r="K468" s="158"/>
      <c r="L468" s="158"/>
      <c r="M468" s="158"/>
      <c r="N468" s="157"/>
      <c r="O468" s="157"/>
      <c r="P468" s="157"/>
      <c r="Q468" s="157"/>
      <c r="R468" s="158"/>
      <c r="S468" s="158"/>
      <c r="T468" s="158"/>
      <c r="U468" s="158"/>
      <c r="V468" s="158"/>
      <c r="W468" s="158"/>
      <c r="X468" s="158"/>
      <c r="Y468" s="158"/>
      <c r="Z468" s="148"/>
      <c r="AA468" s="148"/>
      <c r="AB468" s="148"/>
      <c r="AC468" s="148"/>
      <c r="AD468" s="148"/>
      <c r="AE468" s="148"/>
      <c r="AF468" s="148"/>
      <c r="AG468" s="148" t="s">
        <v>180</v>
      </c>
      <c r="AH468" s="148">
        <v>0</v>
      </c>
      <c r="AI468" s="148"/>
      <c r="AJ468" s="148"/>
      <c r="AK468" s="148"/>
      <c r="AL468" s="148"/>
      <c r="AM468" s="148"/>
      <c r="AN468" s="148"/>
      <c r="AO468" s="148"/>
      <c r="AP468" s="148"/>
      <c r="AQ468" s="148"/>
      <c r="AR468" s="148"/>
      <c r="AS468" s="148"/>
      <c r="AT468" s="148"/>
      <c r="AU468" s="148"/>
      <c r="AV468" s="148"/>
      <c r="AW468" s="148"/>
      <c r="AX468" s="148"/>
      <c r="AY468" s="148"/>
      <c r="AZ468" s="148"/>
      <c r="BA468" s="148"/>
      <c r="BB468" s="148"/>
      <c r="BC468" s="148"/>
      <c r="BD468" s="148"/>
      <c r="BE468" s="148"/>
      <c r="BF468" s="148"/>
      <c r="BG468" s="148"/>
      <c r="BH468" s="148"/>
    </row>
    <row r="469" spans="1:60" outlineLevel="1" x14ac:dyDescent="0.25">
      <c r="A469" s="169">
        <v>155</v>
      </c>
      <c r="B469" s="170" t="s">
        <v>794</v>
      </c>
      <c r="C469" s="185" t="s">
        <v>795</v>
      </c>
      <c r="D469" s="171" t="s">
        <v>195</v>
      </c>
      <c r="E469" s="172">
        <v>35</v>
      </c>
      <c r="F469" s="173"/>
      <c r="G469" s="174">
        <f>ROUND(E469*F469,2)</f>
        <v>0</v>
      </c>
      <c r="H469" s="173"/>
      <c r="I469" s="174">
        <f>ROUND(E469*H469,2)</f>
        <v>0</v>
      </c>
      <c r="J469" s="173"/>
      <c r="K469" s="174">
        <f>ROUND(E469*J469,2)</f>
        <v>0</v>
      </c>
      <c r="L469" s="174">
        <v>21</v>
      </c>
      <c r="M469" s="174">
        <f>G469*(1+L469/100)</f>
        <v>0</v>
      </c>
      <c r="N469" s="172">
        <v>2.2699999999999999E-3</v>
      </c>
      <c r="O469" s="172">
        <f>ROUND(E469*N469,2)</f>
        <v>0.08</v>
      </c>
      <c r="P469" s="172">
        <v>0</v>
      </c>
      <c r="Q469" s="172">
        <f>ROUND(E469*P469,2)</f>
        <v>0</v>
      </c>
      <c r="R469" s="174" t="s">
        <v>779</v>
      </c>
      <c r="S469" s="174" t="s">
        <v>197</v>
      </c>
      <c r="T469" s="175" t="s">
        <v>198</v>
      </c>
      <c r="U469" s="158">
        <v>0.36</v>
      </c>
      <c r="V469" s="158">
        <f>ROUND(E469*U469,2)</f>
        <v>12.6</v>
      </c>
      <c r="W469" s="158"/>
      <c r="X469" s="158" t="s">
        <v>199</v>
      </c>
      <c r="Y469" s="158" t="s">
        <v>153</v>
      </c>
      <c r="Z469" s="148"/>
      <c r="AA469" s="148"/>
      <c r="AB469" s="148"/>
      <c r="AC469" s="148"/>
      <c r="AD469" s="148"/>
      <c r="AE469" s="148"/>
      <c r="AF469" s="148"/>
      <c r="AG469" s="148" t="s">
        <v>780</v>
      </c>
      <c r="AH469" s="148"/>
      <c r="AI469" s="148"/>
      <c r="AJ469" s="148"/>
      <c r="AK469" s="148"/>
      <c r="AL469" s="148"/>
      <c r="AM469" s="148"/>
      <c r="AN469" s="148"/>
      <c r="AO469" s="148"/>
      <c r="AP469" s="148"/>
      <c r="AQ469" s="148"/>
      <c r="AR469" s="148"/>
      <c r="AS469" s="148"/>
      <c r="AT469" s="148"/>
      <c r="AU469" s="148"/>
      <c r="AV469" s="148"/>
      <c r="AW469" s="148"/>
      <c r="AX469" s="148"/>
      <c r="AY469" s="148"/>
      <c r="AZ469" s="148"/>
      <c r="BA469" s="148"/>
      <c r="BB469" s="148"/>
      <c r="BC469" s="148"/>
      <c r="BD469" s="148"/>
      <c r="BE469" s="148"/>
      <c r="BF469" s="148"/>
      <c r="BG469" s="148"/>
      <c r="BH469" s="148"/>
    </row>
    <row r="470" spans="1:60" outlineLevel="2" x14ac:dyDescent="0.25">
      <c r="A470" s="155"/>
      <c r="B470" s="156"/>
      <c r="C470" s="186" t="s">
        <v>796</v>
      </c>
      <c r="D470" s="159"/>
      <c r="E470" s="160">
        <v>35</v>
      </c>
      <c r="F470" s="158"/>
      <c r="G470" s="158"/>
      <c r="H470" s="158"/>
      <c r="I470" s="158"/>
      <c r="J470" s="158"/>
      <c r="K470" s="158"/>
      <c r="L470" s="158"/>
      <c r="M470" s="158"/>
      <c r="N470" s="157"/>
      <c r="O470" s="157"/>
      <c r="P470" s="157"/>
      <c r="Q470" s="157"/>
      <c r="R470" s="158"/>
      <c r="S470" s="158"/>
      <c r="T470" s="158"/>
      <c r="U470" s="158"/>
      <c r="V470" s="158"/>
      <c r="W470" s="158"/>
      <c r="X470" s="158"/>
      <c r="Y470" s="158"/>
      <c r="Z470" s="148"/>
      <c r="AA470" s="148"/>
      <c r="AB470" s="148"/>
      <c r="AC470" s="148"/>
      <c r="AD470" s="148"/>
      <c r="AE470" s="148"/>
      <c r="AF470" s="148"/>
      <c r="AG470" s="148" t="s">
        <v>180</v>
      </c>
      <c r="AH470" s="148">
        <v>0</v>
      </c>
      <c r="AI470" s="148"/>
      <c r="AJ470" s="148"/>
      <c r="AK470" s="148"/>
      <c r="AL470" s="148"/>
      <c r="AM470" s="148"/>
      <c r="AN470" s="148"/>
      <c r="AO470" s="148"/>
      <c r="AP470" s="148"/>
      <c r="AQ470" s="148"/>
      <c r="AR470" s="148"/>
      <c r="AS470" s="148"/>
      <c r="AT470" s="148"/>
      <c r="AU470" s="148"/>
      <c r="AV470" s="148"/>
      <c r="AW470" s="148"/>
      <c r="AX470" s="148"/>
      <c r="AY470" s="148"/>
      <c r="AZ470" s="148"/>
      <c r="BA470" s="148"/>
      <c r="BB470" s="148"/>
      <c r="BC470" s="148"/>
      <c r="BD470" s="148"/>
      <c r="BE470" s="148"/>
      <c r="BF470" s="148"/>
      <c r="BG470" s="148"/>
      <c r="BH470" s="148"/>
    </row>
    <row r="471" spans="1:60" ht="20.399999999999999" outlineLevel="1" x14ac:dyDescent="0.25">
      <c r="A471" s="169">
        <v>156</v>
      </c>
      <c r="B471" s="170" t="s">
        <v>797</v>
      </c>
      <c r="C471" s="185" t="s">
        <v>798</v>
      </c>
      <c r="D471" s="171" t="s">
        <v>195</v>
      </c>
      <c r="E471" s="172">
        <v>35</v>
      </c>
      <c r="F471" s="173"/>
      <c r="G471" s="174">
        <f>ROUND(E471*F471,2)</f>
        <v>0</v>
      </c>
      <c r="H471" s="173"/>
      <c r="I471" s="174">
        <f>ROUND(E471*H471,2)</f>
        <v>0</v>
      </c>
      <c r="J471" s="173"/>
      <c r="K471" s="174">
        <f>ROUND(E471*J471,2)</f>
        <v>0</v>
      </c>
      <c r="L471" s="174">
        <v>21</v>
      </c>
      <c r="M471" s="174">
        <f>G471*(1+L471/100)</f>
        <v>0</v>
      </c>
      <c r="N471" s="172">
        <v>3.2000000000000003E-4</v>
      </c>
      <c r="O471" s="172">
        <f>ROUND(E471*N471,2)</f>
        <v>0.01</v>
      </c>
      <c r="P471" s="172">
        <v>0</v>
      </c>
      <c r="Q471" s="172">
        <f>ROUND(E471*P471,2)</f>
        <v>0</v>
      </c>
      <c r="R471" s="174" t="s">
        <v>779</v>
      </c>
      <c r="S471" s="174" t="s">
        <v>197</v>
      </c>
      <c r="T471" s="175" t="s">
        <v>198</v>
      </c>
      <c r="U471" s="158">
        <v>0.09</v>
      </c>
      <c r="V471" s="158">
        <f>ROUND(E471*U471,2)</f>
        <v>3.15</v>
      </c>
      <c r="W471" s="158"/>
      <c r="X471" s="158" t="s">
        <v>199</v>
      </c>
      <c r="Y471" s="158" t="s">
        <v>153</v>
      </c>
      <c r="Z471" s="148"/>
      <c r="AA471" s="148"/>
      <c r="AB471" s="148"/>
      <c r="AC471" s="148"/>
      <c r="AD471" s="148"/>
      <c r="AE471" s="148"/>
      <c r="AF471" s="148"/>
      <c r="AG471" s="148" t="s">
        <v>780</v>
      </c>
      <c r="AH471" s="148"/>
      <c r="AI471" s="148"/>
      <c r="AJ471" s="148"/>
      <c r="AK471" s="148"/>
      <c r="AL471" s="148"/>
      <c r="AM471" s="148"/>
      <c r="AN471" s="148"/>
      <c r="AO471" s="148"/>
      <c r="AP471" s="148"/>
      <c r="AQ471" s="148"/>
      <c r="AR471" s="148"/>
      <c r="AS471" s="148"/>
      <c r="AT471" s="148"/>
      <c r="AU471" s="148"/>
      <c r="AV471" s="148"/>
      <c r="AW471" s="148"/>
      <c r="AX471" s="148"/>
      <c r="AY471" s="148"/>
      <c r="AZ471" s="148"/>
      <c r="BA471" s="148"/>
      <c r="BB471" s="148"/>
      <c r="BC471" s="148"/>
      <c r="BD471" s="148"/>
      <c r="BE471" s="148"/>
      <c r="BF471" s="148"/>
      <c r="BG471" s="148"/>
      <c r="BH471" s="148"/>
    </row>
    <row r="472" spans="1:60" outlineLevel="2" x14ac:dyDescent="0.25">
      <c r="A472" s="155"/>
      <c r="B472" s="156"/>
      <c r="C472" s="186" t="s">
        <v>799</v>
      </c>
      <c r="D472" s="159"/>
      <c r="E472" s="160">
        <v>35</v>
      </c>
      <c r="F472" s="158"/>
      <c r="G472" s="158"/>
      <c r="H472" s="158"/>
      <c r="I472" s="158"/>
      <c r="J472" s="158"/>
      <c r="K472" s="158"/>
      <c r="L472" s="158"/>
      <c r="M472" s="158"/>
      <c r="N472" s="157"/>
      <c r="O472" s="157"/>
      <c r="P472" s="157"/>
      <c r="Q472" s="157"/>
      <c r="R472" s="158"/>
      <c r="S472" s="158"/>
      <c r="T472" s="158"/>
      <c r="U472" s="158"/>
      <c r="V472" s="158"/>
      <c r="W472" s="158"/>
      <c r="X472" s="158"/>
      <c r="Y472" s="158"/>
      <c r="Z472" s="148"/>
      <c r="AA472" s="148"/>
      <c r="AB472" s="148"/>
      <c r="AC472" s="148"/>
      <c r="AD472" s="148"/>
      <c r="AE472" s="148"/>
      <c r="AF472" s="148"/>
      <c r="AG472" s="148" t="s">
        <v>180</v>
      </c>
      <c r="AH472" s="148">
        <v>0</v>
      </c>
      <c r="AI472" s="148"/>
      <c r="AJ472" s="148"/>
      <c r="AK472" s="148"/>
      <c r="AL472" s="148"/>
      <c r="AM472" s="148"/>
      <c r="AN472" s="148"/>
      <c r="AO472" s="148"/>
      <c r="AP472" s="148"/>
      <c r="AQ472" s="148"/>
      <c r="AR472" s="148"/>
      <c r="AS472" s="148"/>
      <c r="AT472" s="148"/>
      <c r="AU472" s="148"/>
      <c r="AV472" s="148"/>
      <c r="AW472" s="148"/>
      <c r="AX472" s="148"/>
      <c r="AY472" s="148"/>
      <c r="AZ472" s="148"/>
      <c r="BA472" s="148"/>
      <c r="BB472" s="148"/>
      <c r="BC472" s="148"/>
      <c r="BD472" s="148"/>
      <c r="BE472" s="148"/>
      <c r="BF472" s="148"/>
      <c r="BG472" s="148"/>
      <c r="BH472" s="148"/>
    </row>
    <row r="473" spans="1:60" ht="20.399999999999999" outlineLevel="1" x14ac:dyDescent="0.25">
      <c r="A473" s="169">
        <v>157</v>
      </c>
      <c r="B473" s="170" t="s">
        <v>797</v>
      </c>
      <c r="C473" s="185" t="s">
        <v>798</v>
      </c>
      <c r="D473" s="171" t="s">
        <v>195</v>
      </c>
      <c r="E473" s="172">
        <v>35</v>
      </c>
      <c r="F473" s="173"/>
      <c r="G473" s="174">
        <f>ROUND(E473*F473,2)</f>
        <v>0</v>
      </c>
      <c r="H473" s="173"/>
      <c r="I473" s="174">
        <f>ROUND(E473*H473,2)</f>
        <v>0</v>
      </c>
      <c r="J473" s="173"/>
      <c r="K473" s="174">
        <f>ROUND(E473*J473,2)</f>
        <v>0</v>
      </c>
      <c r="L473" s="174">
        <v>21</v>
      </c>
      <c r="M473" s="174">
        <f>G473*(1+L473/100)</f>
        <v>0</v>
      </c>
      <c r="N473" s="172">
        <v>3.2000000000000003E-4</v>
      </c>
      <c r="O473" s="172">
        <f>ROUND(E473*N473,2)</f>
        <v>0.01</v>
      </c>
      <c r="P473" s="172">
        <v>0</v>
      </c>
      <c r="Q473" s="172">
        <f>ROUND(E473*P473,2)</f>
        <v>0</v>
      </c>
      <c r="R473" s="174" t="s">
        <v>779</v>
      </c>
      <c r="S473" s="174" t="s">
        <v>197</v>
      </c>
      <c r="T473" s="175" t="s">
        <v>198</v>
      </c>
      <c r="U473" s="158">
        <v>0.09</v>
      </c>
      <c r="V473" s="158">
        <f>ROUND(E473*U473,2)</f>
        <v>3.15</v>
      </c>
      <c r="W473" s="158"/>
      <c r="X473" s="158" t="s">
        <v>199</v>
      </c>
      <c r="Y473" s="158" t="s">
        <v>153</v>
      </c>
      <c r="Z473" s="148"/>
      <c r="AA473" s="148"/>
      <c r="AB473" s="148"/>
      <c r="AC473" s="148"/>
      <c r="AD473" s="148"/>
      <c r="AE473" s="148"/>
      <c r="AF473" s="148"/>
      <c r="AG473" s="148" t="s">
        <v>780</v>
      </c>
      <c r="AH473" s="148"/>
      <c r="AI473" s="148"/>
      <c r="AJ473" s="148"/>
      <c r="AK473" s="148"/>
      <c r="AL473" s="148"/>
      <c r="AM473" s="148"/>
      <c r="AN473" s="148"/>
      <c r="AO473" s="148"/>
      <c r="AP473" s="148"/>
      <c r="AQ473" s="148"/>
      <c r="AR473" s="148"/>
      <c r="AS473" s="148"/>
      <c r="AT473" s="148"/>
      <c r="AU473" s="148"/>
      <c r="AV473" s="148"/>
      <c r="AW473" s="148"/>
      <c r="AX473" s="148"/>
      <c r="AY473" s="148"/>
      <c r="AZ473" s="148"/>
      <c r="BA473" s="148"/>
      <c r="BB473" s="148"/>
      <c r="BC473" s="148"/>
      <c r="BD473" s="148"/>
      <c r="BE473" s="148"/>
      <c r="BF473" s="148"/>
      <c r="BG473" s="148"/>
      <c r="BH473" s="148"/>
    </row>
    <row r="474" spans="1:60" outlineLevel="2" x14ac:dyDescent="0.25">
      <c r="A474" s="155"/>
      <c r="B474" s="156"/>
      <c r="C474" s="186" t="s">
        <v>799</v>
      </c>
      <c r="D474" s="159"/>
      <c r="E474" s="160">
        <v>35</v>
      </c>
      <c r="F474" s="158"/>
      <c r="G474" s="158"/>
      <c r="H474" s="158"/>
      <c r="I474" s="158"/>
      <c r="J474" s="158"/>
      <c r="K474" s="158"/>
      <c r="L474" s="158"/>
      <c r="M474" s="158"/>
      <c r="N474" s="157"/>
      <c r="O474" s="157"/>
      <c r="P474" s="157"/>
      <c r="Q474" s="157"/>
      <c r="R474" s="158"/>
      <c r="S474" s="158"/>
      <c r="T474" s="158"/>
      <c r="U474" s="158"/>
      <c r="V474" s="158"/>
      <c r="W474" s="158"/>
      <c r="X474" s="158"/>
      <c r="Y474" s="158"/>
      <c r="Z474" s="148"/>
      <c r="AA474" s="148"/>
      <c r="AB474" s="148"/>
      <c r="AC474" s="148"/>
      <c r="AD474" s="148"/>
      <c r="AE474" s="148"/>
      <c r="AF474" s="148"/>
      <c r="AG474" s="148" t="s">
        <v>180</v>
      </c>
      <c r="AH474" s="148">
        <v>0</v>
      </c>
      <c r="AI474" s="148"/>
      <c r="AJ474" s="148"/>
      <c r="AK474" s="148"/>
      <c r="AL474" s="148"/>
      <c r="AM474" s="148"/>
      <c r="AN474" s="148"/>
      <c r="AO474" s="148"/>
      <c r="AP474" s="148"/>
      <c r="AQ474" s="148"/>
      <c r="AR474" s="148"/>
      <c r="AS474" s="148"/>
      <c r="AT474" s="148"/>
      <c r="AU474" s="148"/>
      <c r="AV474" s="148"/>
      <c r="AW474" s="148"/>
      <c r="AX474" s="148"/>
      <c r="AY474" s="148"/>
      <c r="AZ474" s="148"/>
      <c r="BA474" s="148"/>
      <c r="BB474" s="148"/>
      <c r="BC474" s="148"/>
      <c r="BD474" s="148"/>
      <c r="BE474" s="148"/>
      <c r="BF474" s="148"/>
      <c r="BG474" s="148"/>
      <c r="BH474" s="148"/>
    </row>
    <row r="475" spans="1:60" outlineLevel="1" x14ac:dyDescent="0.25">
      <c r="A475" s="169">
        <v>158</v>
      </c>
      <c r="B475" s="170" t="s">
        <v>800</v>
      </c>
      <c r="C475" s="185" t="s">
        <v>801</v>
      </c>
      <c r="D475" s="171" t="s">
        <v>454</v>
      </c>
      <c r="E475" s="172">
        <v>0.32967000000000002</v>
      </c>
      <c r="F475" s="173"/>
      <c r="G475" s="174">
        <f>ROUND(E475*F475,2)</f>
        <v>0</v>
      </c>
      <c r="H475" s="173"/>
      <c r="I475" s="174">
        <f>ROUND(E475*H475,2)</f>
        <v>0</v>
      </c>
      <c r="J475" s="173"/>
      <c r="K475" s="174">
        <f>ROUND(E475*J475,2)</f>
        <v>0</v>
      </c>
      <c r="L475" s="174">
        <v>21</v>
      </c>
      <c r="M475" s="174">
        <f>G475*(1+L475/100)</f>
        <v>0</v>
      </c>
      <c r="N475" s="172">
        <v>0</v>
      </c>
      <c r="O475" s="172">
        <f>ROUND(E475*N475,2)</f>
        <v>0</v>
      </c>
      <c r="P475" s="172">
        <v>0</v>
      </c>
      <c r="Q475" s="172">
        <f>ROUND(E475*P475,2)</f>
        <v>0</v>
      </c>
      <c r="R475" s="174" t="s">
        <v>779</v>
      </c>
      <c r="S475" s="174" t="s">
        <v>197</v>
      </c>
      <c r="T475" s="175" t="s">
        <v>198</v>
      </c>
      <c r="U475" s="158">
        <v>1.5669999999999999</v>
      </c>
      <c r="V475" s="158">
        <f>ROUND(E475*U475,2)</f>
        <v>0.52</v>
      </c>
      <c r="W475" s="158"/>
      <c r="X475" s="158" t="s">
        <v>199</v>
      </c>
      <c r="Y475" s="158" t="s">
        <v>153</v>
      </c>
      <c r="Z475" s="148"/>
      <c r="AA475" s="148"/>
      <c r="AB475" s="148"/>
      <c r="AC475" s="148"/>
      <c r="AD475" s="148"/>
      <c r="AE475" s="148"/>
      <c r="AF475" s="148"/>
      <c r="AG475" s="148" t="s">
        <v>780</v>
      </c>
      <c r="AH475" s="148"/>
      <c r="AI475" s="148"/>
      <c r="AJ475" s="148"/>
      <c r="AK475" s="148"/>
      <c r="AL475" s="148"/>
      <c r="AM475" s="148"/>
      <c r="AN475" s="148"/>
      <c r="AO475" s="148"/>
      <c r="AP475" s="148"/>
      <c r="AQ475" s="148"/>
      <c r="AR475" s="148"/>
      <c r="AS475" s="148"/>
      <c r="AT475" s="148"/>
      <c r="AU475" s="148"/>
      <c r="AV475" s="148"/>
      <c r="AW475" s="148"/>
      <c r="AX475" s="148"/>
      <c r="AY475" s="148"/>
      <c r="AZ475" s="148"/>
      <c r="BA475" s="148"/>
      <c r="BB475" s="148"/>
      <c r="BC475" s="148"/>
      <c r="BD475" s="148"/>
      <c r="BE475" s="148"/>
      <c r="BF475" s="148"/>
      <c r="BG475" s="148"/>
      <c r="BH475" s="148"/>
    </row>
    <row r="476" spans="1:60" outlineLevel="2" x14ac:dyDescent="0.25">
      <c r="A476" s="155"/>
      <c r="B476" s="156"/>
      <c r="C476" s="256" t="s">
        <v>802</v>
      </c>
      <c r="D476" s="257"/>
      <c r="E476" s="257"/>
      <c r="F476" s="257"/>
      <c r="G476" s="257"/>
      <c r="H476" s="158"/>
      <c r="I476" s="158"/>
      <c r="J476" s="158"/>
      <c r="K476" s="158"/>
      <c r="L476" s="158"/>
      <c r="M476" s="158"/>
      <c r="N476" s="157"/>
      <c r="O476" s="157"/>
      <c r="P476" s="157"/>
      <c r="Q476" s="157"/>
      <c r="R476" s="158"/>
      <c r="S476" s="158"/>
      <c r="T476" s="158"/>
      <c r="U476" s="158"/>
      <c r="V476" s="158"/>
      <c r="W476" s="158"/>
      <c r="X476" s="158"/>
      <c r="Y476" s="158"/>
      <c r="Z476" s="148"/>
      <c r="AA476" s="148"/>
      <c r="AB476" s="148"/>
      <c r="AC476" s="148"/>
      <c r="AD476" s="148"/>
      <c r="AE476" s="148"/>
      <c r="AF476" s="148"/>
      <c r="AG476" s="148" t="s">
        <v>202</v>
      </c>
      <c r="AH476" s="148"/>
      <c r="AI476" s="148"/>
      <c r="AJ476" s="148"/>
      <c r="AK476" s="148"/>
      <c r="AL476" s="148"/>
      <c r="AM476" s="148"/>
      <c r="AN476" s="148"/>
      <c r="AO476" s="148"/>
      <c r="AP476" s="148"/>
      <c r="AQ476" s="148"/>
      <c r="AR476" s="148"/>
      <c r="AS476" s="148"/>
      <c r="AT476" s="148"/>
      <c r="AU476" s="148"/>
      <c r="AV476" s="148"/>
      <c r="AW476" s="148"/>
      <c r="AX476" s="148"/>
      <c r="AY476" s="148"/>
      <c r="AZ476" s="148"/>
      <c r="BA476" s="148"/>
      <c r="BB476" s="148"/>
      <c r="BC476" s="148"/>
      <c r="BD476" s="148"/>
      <c r="BE476" s="148"/>
      <c r="BF476" s="148"/>
      <c r="BG476" s="148"/>
      <c r="BH476" s="148"/>
    </row>
    <row r="477" spans="1:60" outlineLevel="2" x14ac:dyDescent="0.25">
      <c r="A477" s="155"/>
      <c r="B477" s="156"/>
      <c r="C477" s="186" t="s">
        <v>803</v>
      </c>
      <c r="D477" s="159"/>
      <c r="E477" s="160">
        <v>0.33</v>
      </c>
      <c r="F477" s="158"/>
      <c r="G477" s="158"/>
      <c r="H477" s="158"/>
      <c r="I477" s="158"/>
      <c r="J477" s="158"/>
      <c r="K477" s="158"/>
      <c r="L477" s="158"/>
      <c r="M477" s="158"/>
      <c r="N477" s="157"/>
      <c r="O477" s="157"/>
      <c r="P477" s="157"/>
      <c r="Q477" s="157"/>
      <c r="R477" s="158"/>
      <c r="S477" s="158"/>
      <c r="T477" s="158"/>
      <c r="U477" s="158"/>
      <c r="V477" s="158"/>
      <c r="W477" s="158"/>
      <c r="X477" s="158"/>
      <c r="Y477" s="158"/>
      <c r="Z477" s="148"/>
      <c r="AA477" s="148"/>
      <c r="AB477" s="148"/>
      <c r="AC477" s="148"/>
      <c r="AD477" s="148"/>
      <c r="AE477" s="148"/>
      <c r="AF477" s="148"/>
      <c r="AG477" s="148" t="s">
        <v>180</v>
      </c>
      <c r="AH477" s="148">
        <v>0</v>
      </c>
      <c r="AI477" s="148"/>
      <c r="AJ477" s="148"/>
      <c r="AK477" s="148"/>
      <c r="AL477" s="148"/>
      <c r="AM477" s="148"/>
      <c r="AN477" s="148"/>
      <c r="AO477" s="148"/>
      <c r="AP477" s="148"/>
      <c r="AQ477" s="148"/>
      <c r="AR477" s="148"/>
      <c r="AS477" s="148"/>
      <c r="AT477" s="148"/>
      <c r="AU477" s="148"/>
      <c r="AV477" s="148"/>
      <c r="AW477" s="148"/>
      <c r="AX477" s="148"/>
      <c r="AY477" s="148"/>
      <c r="AZ477" s="148"/>
      <c r="BA477" s="148"/>
      <c r="BB477" s="148"/>
      <c r="BC477" s="148"/>
      <c r="BD477" s="148"/>
      <c r="BE477" s="148"/>
      <c r="BF477" s="148"/>
      <c r="BG477" s="148"/>
      <c r="BH477" s="148"/>
    </row>
    <row r="478" spans="1:60" outlineLevel="1" x14ac:dyDescent="0.25">
      <c r="A478" s="169">
        <v>159</v>
      </c>
      <c r="B478" s="170" t="s">
        <v>804</v>
      </c>
      <c r="C478" s="185" t="s">
        <v>805</v>
      </c>
      <c r="D478" s="171" t="s">
        <v>806</v>
      </c>
      <c r="E478" s="172">
        <v>18.535</v>
      </c>
      <c r="F478" s="173"/>
      <c r="G478" s="174">
        <f>ROUND(E478*F478,2)</f>
        <v>0</v>
      </c>
      <c r="H478" s="173"/>
      <c r="I478" s="174">
        <f>ROUND(E478*H478,2)</f>
        <v>0</v>
      </c>
      <c r="J478" s="173"/>
      <c r="K478" s="174">
        <f>ROUND(E478*J478,2)</f>
        <v>0</v>
      </c>
      <c r="L478" s="174">
        <v>21</v>
      </c>
      <c r="M478" s="174">
        <f>G478*(1+L478/100)</f>
        <v>0</v>
      </c>
      <c r="N478" s="172">
        <v>0</v>
      </c>
      <c r="O478" s="172">
        <f>ROUND(E478*N478,2)</f>
        <v>0</v>
      </c>
      <c r="P478" s="172">
        <v>0</v>
      </c>
      <c r="Q478" s="172">
        <f>ROUND(E478*P478,2)</f>
        <v>0</v>
      </c>
      <c r="R478" s="174"/>
      <c r="S478" s="174" t="s">
        <v>465</v>
      </c>
      <c r="T478" s="175" t="s">
        <v>466</v>
      </c>
      <c r="U478" s="158">
        <v>0</v>
      </c>
      <c r="V478" s="158">
        <f>ROUND(E478*U478,2)</f>
        <v>0</v>
      </c>
      <c r="W478" s="158"/>
      <c r="X478" s="158" t="s">
        <v>467</v>
      </c>
      <c r="Y478" s="158" t="s">
        <v>153</v>
      </c>
      <c r="Z478" s="148"/>
      <c r="AA478" s="148"/>
      <c r="AB478" s="148"/>
      <c r="AC478" s="148"/>
      <c r="AD478" s="148"/>
      <c r="AE478" s="148"/>
      <c r="AF478" s="148"/>
      <c r="AG478" s="148" t="s">
        <v>807</v>
      </c>
      <c r="AH478" s="148"/>
      <c r="AI478" s="148"/>
      <c r="AJ478" s="148"/>
      <c r="AK478" s="148"/>
      <c r="AL478" s="148"/>
      <c r="AM478" s="148"/>
      <c r="AN478" s="148"/>
      <c r="AO478" s="148"/>
      <c r="AP478" s="148"/>
      <c r="AQ478" s="148"/>
      <c r="AR478" s="148"/>
      <c r="AS478" s="148"/>
      <c r="AT478" s="148"/>
      <c r="AU478" s="148"/>
      <c r="AV478" s="148"/>
      <c r="AW478" s="148"/>
      <c r="AX478" s="148"/>
      <c r="AY478" s="148"/>
      <c r="AZ478" s="148"/>
      <c r="BA478" s="148"/>
      <c r="BB478" s="148"/>
      <c r="BC478" s="148"/>
      <c r="BD478" s="148"/>
      <c r="BE478" s="148"/>
      <c r="BF478" s="148"/>
      <c r="BG478" s="148"/>
      <c r="BH478" s="148"/>
    </row>
    <row r="479" spans="1:60" outlineLevel="2" x14ac:dyDescent="0.25">
      <c r="A479" s="155"/>
      <c r="B479" s="156"/>
      <c r="C479" s="186" t="s">
        <v>808</v>
      </c>
      <c r="D479" s="159"/>
      <c r="E479" s="160">
        <v>18.535</v>
      </c>
      <c r="F479" s="158"/>
      <c r="G479" s="158"/>
      <c r="H479" s="158"/>
      <c r="I479" s="158"/>
      <c r="J479" s="158"/>
      <c r="K479" s="158"/>
      <c r="L479" s="158"/>
      <c r="M479" s="158"/>
      <c r="N479" s="157"/>
      <c r="O479" s="157"/>
      <c r="P479" s="157"/>
      <c r="Q479" s="157"/>
      <c r="R479" s="158"/>
      <c r="S479" s="158"/>
      <c r="T479" s="158"/>
      <c r="U479" s="158"/>
      <c r="V479" s="158"/>
      <c r="W479" s="158"/>
      <c r="X479" s="158"/>
      <c r="Y479" s="158"/>
      <c r="Z479" s="148"/>
      <c r="AA479" s="148"/>
      <c r="AB479" s="148"/>
      <c r="AC479" s="148"/>
      <c r="AD479" s="148"/>
      <c r="AE479" s="148"/>
      <c r="AF479" s="148"/>
      <c r="AG479" s="148" t="s">
        <v>180</v>
      </c>
      <c r="AH479" s="148">
        <v>0</v>
      </c>
      <c r="AI479" s="148"/>
      <c r="AJ479" s="148"/>
      <c r="AK479" s="148"/>
      <c r="AL479" s="148"/>
      <c r="AM479" s="148"/>
      <c r="AN479" s="148"/>
      <c r="AO479" s="148"/>
      <c r="AP479" s="148"/>
      <c r="AQ479" s="148"/>
      <c r="AR479" s="148"/>
      <c r="AS479" s="148"/>
      <c r="AT479" s="148"/>
      <c r="AU479" s="148"/>
      <c r="AV479" s="148"/>
      <c r="AW479" s="148"/>
      <c r="AX479" s="148"/>
      <c r="AY479" s="148"/>
      <c r="AZ479" s="148"/>
      <c r="BA479" s="148"/>
      <c r="BB479" s="148"/>
      <c r="BC479" s="148"/>
      <c r="BD479" s="148"/>
      <c r="BE479" s="148"/>
      <c r="BF479" s="148"/>
      <c r="BG479" s="148"/>
      <c r="BH479" s="148"/>
    </row>
    <row r="480" spans="1:60" outlineLevel="1" x14ac:dyDescent="0.25">
      <c r="A480" s="169">
        <v>160</v>
      </c>
      <c r="B480" s="170" t="s">
        <v>809</v>
      </c>
      <c r="C480" s="185" t="s">
        <v>810</v>
      </c>
      <c r="D480" s="171" t="s">
        <v>806</v>
      </c>
      <c r="E480" s="172">
        <v>98.8</v>
      </c>
      <c r="F480" s="173"/>
      <c r="G480" s="174">
        <f>ROUND(E480*F480,2)</f>
        <v>0</v>
      </c>
      <c r="H480" s="173"/>
      <c r="I480" s="174">
        <f>ROUND(E480*H480,2)</f>
        <v>0</v>
      </c>
      <c r="J480" s="173"/>
      <c r="K480" s="174">
        <f>ROUND(E480*J480,2)</f>
        <v>0</v>
      </c>
      <c r="L480" s="174">
        <v>21</v>
      </c>
      <c r="M480" s="174">
        <f>G480*(1+L480/100)</f>
        <v>0</v>
      </c>
      <c r="N480" s="172">
        <v>0</v>
      </c>
      <c r="O480" s="172">
        <f>ROUND(E480*N480,2)</f>
        <v>0</v>
      </c>
      <c r="P480" s="172">
        <v>0</v>
      </c>
      <c r="Q480" s="172">
        <f>ROUND(E480*P480,2)</f>
        <v>0</v>
      </c>
      <c r="R480" s="174"/>
      <c r="S480" s="174" t="s">
        <v>465</v>
      </c>
      <c r="T480" s="175" t="s">
        <v>466</v>
      </c>
      <c r="U480" s="158">
        <v>0</v>
      </c>
      <c r="V480" s="158">
        <f>ROUND(E480*U480,2)</f>
        <v>0</v>
      </c>
      <c r="W480" s="158"/>
      <c r="X480" s="158" t="s">
        <v>467</v>
      </c>
      <c r="Y480" s="158" t="s">
        <v>153</v>
      </c>
      <c r="Z480" s="148"/>
      <c r="AA480" s="148"/>
      <c r="AB480" s="148"/>
      <c r="AC480" s="148"/>
      <c r="AD480" s="148"/>
      <c r="AE480" s="148"/>
      <c r="AF480" s="148"/>
      <c r="AG480" s="148" t="s">
        <v>807</v>
      </c>
      <c r="AH480" s="148"/>
      <c r="AI480" s="148"/>
      <c r="AJ480" s="148"/>
      <c r="AK480" s="148"/>
      <c r="AL480" s="148"/>
      <c r="AM480" s="148"/>
      <c r="AN480" s="148"/>
      <c r="AO480" s="148"/>
      <c r="AP480" s="148"/>
      <c r="AQ480" s="148"/>
      <c r="AR480" s="148"/>
      <c r="AS480" s="148"/>
      <c r="AT480" s="148"/>
      <c r="AU480" s="148"/>
      <c r="AV480" s="148"/>
      <c r="AW480" s="148"/>
      <c r="AX480" s="148"/>
      <c r="AY480" s="148"/>
      <c r="AZ480" s="148"/>
      <c r="BA480" s="148"/>
      <c r="BB480" s="148"/>
      <c r="BC480" s="148"/>
      <c r="BD480" s="148"/>
      <c r="BE480" s="148"/>
      <c r="BF480" s="148"/>
      <c r="BG480" s="148"/>
      <c r="BH480" s="148"/>
    </row>
    <row r="481" spans="1:60" outlineLevel="2" x14ac:dyDescent="0.25">
      <c r="A481" s="155"/>
      <c r="B481" s="156"/>
      <c r="C481" s="186" t="s">
        <v>811</v>
      </c>
      <c r="D481" s="159"/>
      <c r="E481" s="160">
        <v>86.3</v>
      </c>
      <c r="F481" s="158"/>
      <c r="G481" s="158"/>
      <c r="H481" s="158"/>
      <c r="I481" s="158"/>
      <c r="J481" s="158"/>
      <c r="K481" s="158"/>
      <c r="L481" s="158"/>
      <c r="M481" s="158"/>
      <c r="N481" s="157"/>
      <c r="O481" s="157"/>
      <c r="P481" s="157"/>
      <c r="Q481" s="157"/>
      <c r="R481" s="158"/>
      <c r="S481" s="158"/>
      <c r="T481" s="158"/>
      <c r="U481" s="158"/>
      <c r="V481" s="158"/>
      <c r="W481" s="158"/>
      <c r="X481" s="158"/>
      <c r="Y481" s="158"/>
      <c r="Z481" s="148"/>
      <c r="AA481" s="148"/>
      <c r="AB481" s="148"/>
      <c r="AC481" s="148"/>
      <c r="AD481" s="148"/>
      <c r="AE481" s="148"/>
      <c r="AF481" s="148"/>
      <c r="AG481" s="148" t="s">
        <v>180</v>
      </c>
      <c r="AH481" s="148">
        <v>0</v>
      </c>
      <c r="AI481" s="148"/>
      <c r="AJ481" s="148"/>
      <c r="AK481" s="148"/>
      <c r="AL481" s="148"/>
      <c r="AM481" s="148"/>
      <c r="AN481" s="148"/>
      <c r="AO481" s="148"/>
      <c r="AP481" s="148"/>
      <c r="AQ481" s="148"/>
      <c r="AR481" s="148"/>
      <c r="AS481" s="148"/>
      <c r="AT481" s="148"/>
      <c r="AU481" s="148"/>
      <c r="AV481" s="148"/>
      <c r="AW481" s="148"/>
      <c r="AX481" s="148"/>
      <c r="AY481" s="148"/>
      <c r="AZ481" s="148"/>
      <c r="BA481" s="148"/>
      <c r="BB481" s="148"/>
      <c r="BC481" s="148"/>
      <c r="BD481" s="148"/>
      <c r="BE481" s="148"/>
      <c r="BF481" s="148"/>
      <c r="BG481" s="148"/>
      <c r="BH481" s="148"/>
    </row>
    <row r="482" spans="1:60" outlineLevel="3" x14ac:dyDescent="0.25">
      <c r="A482" s="155"/>
      <c r="B482" s="156"/>
      <c r="C482" s="186" t="s">
        <v>812</v>
      </c>
      <c r="D482" s="159"/>
      <c r="E482" s="160">
        <v>12.5</v>
      </c>
      <c r="F482" s="158"/>
      <c r="G482" s="158"/>
      <c r="H482" s="158"/>
      <c r="I482" s="158"/>
      <c r="J482" s="158"/>
      <c r="K482" s="158"/>
      <c r="L482" s="158"/>
      <c r="M482" s="158"/>
      <c r="N482" s="157"/>
      <c r="O482" s="157"/>
      <c r="P482" s="157"/>
      <c r="Q482" s="157"/>
      <c r="R482" s="158"/>
      <c r="S482" s="158"/>
      <c r="T482" s="158"/>
      <c r="U482" s="158"/>
      <c r="V482" s="158"/>
      <c r="W482" s="158"/>
      <c r="X482" s="158"/>
      <c r="Y482" s="158"/>
      <c r="Z482" s="148"/>
      <c r="AA482" s="148"/>
      <c r="AB482" s="148"/>
      <c r="AC482" s="148"/>
      <c r="AD482" s="148"/>
      <c r="AE482" s="148"/>
      <c r="AF482" s="148"/>
      <c r="AG482" s="148" t="s">
        <v>180</v>
      </c>
      <c r="AH482" s="148">
        <v>0</v>
      </c>
      <c r="AI482" s="148"/>
      <c r="AJ482" s="148"/>
      <c r="AK482" s="148"/>
      <c r="AL482" s="148"/>
      <c r="AM482" s="148"/>
      <c r="AN482" s="148"/>
      <c r="AO482" s="148"/>
      <c r="AP482" s="148"/>
      <c r="AQ482" s="148"/>
      <c r="AR482" s="148"/>
      <c r="AS482" s="148"/>
      <c r="AT482" s="148"/>
      <c r="AU482" s="148"/>
      <c r="AV482" s="148"/>
      <c r="AW482" s="148"/>
      <c r="AX482" s="148"/>
      <c r="AY482" s="148"/>
      <c r="AZ482" s="148"/>
      <c r="BA482" s="148"/>
      <c r="BB482" s="148"/>
      <c r="BC482" s="148"/>
      <c r="BD482" s="148"/>
      <c r="BE482" s="148"/>
      <c r="BF482" s="148"/>
      <c r="BG482" s="148"/>
      <c r="BH482" s="148"/>
    </row>
    <row r="483" spans="1:60" ht="30.6" outlineLevel="1" x14ac:dyDescent="0.25">
      <c r="A483" s="169">
        <v>161</v>
      </c>
      <c r="B483" s="170" t="s">
        <v>813</v>
      </c>
      <c r="C483" s="185" t="s">
        <v>814</v>
      </c>
      <c r="D483" s="171" t="s">
        <v>806</v>
      </c>
      <c r="E483" s="172">
        <v>12.5</v>
      </c>
      <c r="F483" s="173"/>
      <c r="G483" s="174">
        <f>ROUND(E483*F483,2)</f>
        <v>0</v>
      </c>
      <c r="H483" s="173"/>
      <c r="I483" s="174">
        <f>ROUND(E483*H483,2)</f>
        <v>0</v>
      </c>
      <c r="J483" s="173"/>
      <c r="K483" s="174">
        <f>ROUND(E483*J483,2)</f>
        <v>0</v>
      </c>
      <c r="L483" s="174">
        <v>21</v>
      </c>
      <c r="M483" s="174">
        <f>G483*(1+L483/100)</f>
        <v>0</v>
      </c>
      <c r="N483" s="172">
        <v>1.01E-3</v>
      </c>
      <c r="O483" s="172">
        <f>ROUND(E483*N483,2)</f>
        <v>0.01</v>
      </c>
      <c r="P483" s="172">
        <v>0</v>
      </c>
      <c r="Q483" s="172">
        <f>ROUND(E483*P483,2)</f>
        <v>0</v>
      </c>
      <c r="R483" s="174"/>
      <c r="S483" s="174" t="s">
        <v>465</v>
      </c>
      <c r="T483" s="175" t="s">
        <v>198</v>
      </c>
      <c r="U483" s="158">
        <v>0</v>
      </c>
      <c r="V483" s="158">
        <f>ROUND(E483*U483,2)</f>
        <v>0</v>
      </c>
      <c r="W483" s="158"/>
      <c r="X483" s="158" t="s">
        <v>467</v>
      </c>
      <c r="Y483" s="158" t="s">
        <v>153</v>
      </c>
      <c r="Z483" s="148"/>
      <c r="AA483" s="148"/>
      <c r="AB483" s="148"/>
      <c r="AC483" s="148"/>
      <c r="AD483" s="148"/>
      <c r="AE483" s="148"/>
      <c r="AF483" s="148"/>
      <c r="AG483" s="148" t="s">
        <v>807</v>
      </c>
      <c r="AH483" s="148"/>
      <c r="AI483" s="148"/>
      <c r="AJ483" s="148"/>
      <c r="AK483" s="148"/>
      <c r="AL483" s="148"/>
      <c r="AM483" s="148"/>
      <c r="AN483" s="148"/>
      <c r="AO483" s="148"/>
      <c r="AP483" s="148"/>
      <c r="AQ483" s="148"/>
      <c r="AR483" s="148"/>
      <c r="AS483" s="148"/>
      <c r="AT483" s="148"/>
      <c r="AU483" s="148"/>
      <c r="AV483" s="148"/>
      <c r="AW483" s="148"/>
      <c r="AX483" s="148"/>
      <c r="AY483" s="148"/>
      <c r="AZ483" s="148"/>
      <c r="BA483" s="148"/>
      <c r="BB483" s="148"/>
      <c r="BC483" s="148"/>
      <c r="BD483" s="148"/>
      <c r="BE483" s="148"/>
      <c r="BF483" s="148"/>
      <c r="BG483" s="148"/>
      <c r="BH483" s="148"/>
    </row>
    <row r="484" spans="1:60" outlineLevel="2" x14ac:dyDescent="0.25">
      <c r="A484" s="155"/>
      <c r="B484" s="156"/>
      <c r="C484" s="186" t="s">
        <v>815</v>
      </c>
      <c r="D484" s="159"/>
      <c r="E484" s="160">
        <v>12.5</v>
      </c>
      <c r="F484" s="158"/>
      <c r="G484" s="158"/>
      <c r="H484" s="158"/>
      <c r="I484" s="158"/>
      <c r="J484" s="158"/>
      <c r="K484" s="158"/>
      <c r="L484" s="158"/>
      <c r="M484" s="158"/>
      <c r="N484" s="157"/>
      <c r="O484" s="157"/>
      <c r="P484" s="157"/>
      <c r="Q484" s="157"/>
      <c r="R484" s="158"/>
      <c r="S484" s="158"/>
      <c r="T484" s="158"/>
      <c r="U484" s="158"/>
      <c r="V484" s="158"/>
      <c r="W484" s="158"/>
      <c r="X484" s="158"/>
      <c r="Y484" s="158"/>
      <c r="Z484" s="148"/>
      <c r="AA484" s="148"/>
      <c r="AB484" s="148"/>
      <c r="AC484" s="148"/>
      <c r="AD484" s="148"/>
      <c r="AE484" s="148"/>
      <c r="AF484" s="148"/>
      <c r="AG484" s="148" t="s">
        <v>180</v>
      </c>
      <c r="AH484" s="148">
        <v>0</v>
      </c>
      <c r="AI484" s="148"/>
      <c r="AJ484" s="148"/>
      <c r="AK484" s="148"/>
      <c r="AL484" s="148"/>
      <c r="AM484" s="148"/>
      <c r="AN484" s="148"/>
      <c r="AO484" s="148"/>
      <c r="AP484" s="148"/>
      <c r="AQ484" s="148"/>
      <c r="AR484" s="148"/>
      <c r="AS484" s="148"/>
      <c r="AT484" s="148"/>
      <c r="AU484" s="148"/>
      <c r="AV484" s="148"/>
      <c r="AW484" s="148"/>
      <c r="AX484" s="148"/>
      <c r="AY484" s="148"/>
      <c r="AZ484" s="148"/>
      <c r="BA484" s="148"/>
      <c r="BB484" s="148"/>
      <c r="BC484" s="148"/>
      <c r="BD484" s="148"/>
      <c r="BE484" s="148"/>
      <c r="BF484" s="148"/>
      <c r="BG484" s="148"/>
      <c r="BH484" s="148"/>
    </row>
    <row r="485" spans="1:60" x14ac:dyDescent="0.25">
      <c r="A485" s="162" t="s">
        <v>145</v>
      </c>
      <c r="B485" s="163" t="s">
        <v>107</v>
      </c>
      <c r="C485" s="183" t="s">
        <v>108</v>
      </c>
      <c r="D485" s="164"/>
      <c r="E485" s="165"/>
      <c r="F485" s="166"/>
      <c r="G485" s="166">
        <f>SUMIF(AG486:AG499,"&lt;&gt;NOR",G486:G499)</f>
        <v>0</v>
      </c>
      <c r="H485" s="166"/>
      <c r="I485" s="166">
        <f>SUM(I486:I499)</f>
        <v>0</v>
      </c>
      <c r="J485" s="166"/>
      <c r="K485" s="166">
        <f>SUM(K486:K499)</f>
        <v>0</v>
      </c>
      <c r="L485" s="166"/>
      <c r="M485" s="166">
        <f>SUM(M486:M499)</f>
        <v>0</v>
      </c>
      <c r="N485" s="165"/>
      <c r="O485" s="165">
        <f>SUM(O486:O499)</f>
        <v>1.1000000000000001</v>
      </c>
      <c r="P485" s="165"/>
      <c r="Q485" s="165">
        <f>SUM(Q486:Q499)</f>
        <v>0</v>
      </c>
      <c r="R485" s="166"/>
      <c r="S485" s="166"/>
      <c r="T485" s="167"/>
      <c r="U485" s="161"/>
      <c r="V485" s="161">
        <f>SUM(V486:V499)</f>
        <v>109.69999999999999</v>
      </c>
      <c r="W485" s="161"/>
      <c r="X485" s="161"/>
      <c r="Y485" s="161"/>
      <c r="AG485" t="s">
        <v>146</v>
      </c>
    </row>
    <row r="486" spans="1:60" outlineLevel="1" x14ac:dyDescent="0.25">
      <c r="A486" s="169">
        <v>162</v>
      </c>
      <c r="B486" s="170" t="s">
        <v>816</v>
      </c>
      <c r="C486" s="185" t="s">
        <v>817</v>
      </c>
      <c r="D486" s="171" t="s">
        <v>371</v>
      </c>
      <c r="E486" s="172">
        <v>1059.5583999999999</v>
      </c>
      <c r="F486" s="173"/>
      <c r="G486" s="174">
        <f>ROUND(E486*F486,2)</f>
        <v>0</v>
      </c>
      <c r="H486" s="173"/>
      <c r="I486" s="174">
        <f>ROUND(E486*H486,2)</f>
        <v>0</v>
      </c>
      <c r="J486" s="173"/>
      <c r="K486" s="174">
        <f>ROUND(E486*J486,2)</f>
        <v>0</v>
      </c>
      <c r="L486" s="174">
        <v>21</v>
      </c>
      <c r="M486" s="174">
        <f>G486*(1+L486/100)</f>
        <v>0</v>
      </c>
      <c r="N486" s="172">
        <v>5.0000000000000002E-5</v>
      </c>
      <c r="O486" s="172">
        <f>ROUND(E486*N486,2)</f>
        <v>0.05</v>
      </c>
      <c r="P486" s="172">
        <v>0</v>
      </c>
      <c r="Q486" s="172">
        <f>ROUND(E486*P486,2)</f>
        <v>0</v>
      </c>
      <c r="R486" s="174" t="s">
        <v>818</v>
      </c>
      <c r="S486" s="174" t="s">
        <v>197</v>
      </c>
      <c r="T486" s="175" t="s">
        <v>198</v>
      </c>
      <c r="U486" s="158">
        <v>0.1</v>
      </c>
      <c r="V486" s="158">
        <f>ROUND(E486*U486,2)</f>
        <v>105.96</v>
      </c>
      <c r="W486" s="158"/>
      <c r="X486" s="158" t="s">
        <v>199</v>
      </c>
      <c r="Y486" s="158" t="s">
        <v>153</v>
      </c>
      <c r="Z486" s="148"/>
      <c r="AA486" s="148"/>
      <c r="AB486" s="148"/>
      <c r="AC486" s="148"/>
      <c r="AD486" s="148"/>
      <c r="AE486" s="148"/>
      <c r="AF486" s="148"/>
      <c r="AG486" s="148" t="s">
        <v>780</v>
      </c>
      <c r="AH486" s="148"/>
      <c r="AI486" s="148"/>
      <c r="AJ486" s="148"/>
      <c r="AK486" s="148"/>
      <c r="AL486" s="148"/>
      <c r="AM486" s="148"/>
      <c r="AN486" s="148"/>
      <c r="AO486" s="148"/>
      <c r="AP486" s="148"/>
      <c r="AQ486" s="148"/>
      <c r="AR486" s="148"/>
      <c r="AS486" s="148"/>
      <c r="AT486" s="148"/>
      <c r="AU486" s="148"/>
      <c r="AV486" s="148"/>
      <c r="AW486" s="148"/>
      <c r="AX486" s="148"/>
      <c r="AY486" s="148"/>
      <c r="AZ486" s="148"/>
      <c r="BA486" s="148"/>
      <c r="BB486" s="148"/>
      <c r="BC486" s="148"/>
      <c r="BD486" s="148"/>
      <c r="BE486" s="148"/>
      <c r="BF486" s="148"/>
      <c r="BG486" s="148"/>
      <c r="BH486" s="148"/>
    </row>
    <row r="487" spans="1:60" outlineLevel="2" x14ac:dyDescent="0.25">
      <c r="A487" s="155"/>
      <c r="B487" s="156"/>
      <c r="C487" s="186" t="s">
        <v>819</v>
      </c>
      <c r="D487" s="159"/>
      <c r="E487" s="160">
        <v>613.20000000000005</v>
      </c>
      <c r="F487" s="158"/>
      <c r="G487" s="158"/>
      <c r="H487" s="158"/>
      <c r="I487" s="158"/>
      <c r="J487" s="158"/>
      <c r="K487" s="158"/>
      <c r="L487" s="158"/>
      <c r="M487" s="158"/>
      <c r="N487" s="157"/>
      <c r="O487" s="157"/>
      <c r="P487" s="157"/>
      <c r="Q487" s="157"/>
      <c r="R487" s="158"/>
      <c r="S487" s="158"/>
      <c r="T487" s="158"/>
      <c r="U487" s="158"/>
      <c r="V487" s="158"/>
      <c r="W487" s="158"/>
      <c r="X487" s="158"/>
      <c r="Y487" s="158"/>
      <c r="Z487" s="148"/>
      <c r="AA487" s="148"/>
      <c r="AB487" s="148"/>
      <c r="AC487" s="148"/>
      <c r="AD487" s="148"/>
      <c r="AE487" s="148"/>
      <c r="AF487" s="148"/>
      <c r="AG487" s="148" t="s">
        <v>180</v>
      </c>
      <c r="AH487" s="148">
        <v>0</v>
      </c>
      <c r="AI487" s="148"/>
      <c r="AJ487" s="148"/>
      <c r="AK487" s="148"/>
      <c r="AL487" s="148"/>
      <c r="AM487" s="148"/>
      <c r="AN487" s="148"/>
      <c r="AO487" s="148"/>
      <c r="AP487" s="148"/>
      <c r="AQ487" s="148"/>
      <c r="AR487" s="148"/>
      <c r="AS487" s="148"/>
      <c r="AT487" s="148"/>
      <c r="AU487" s="148"/>
      <c r="AV487" s="148"/>
      <c r="AW487" s="148"/>
      <c r="AX487" s="148"/>
      <c r="AY487" s="148"/>
      <c r="AZ487" s="148"/>
      <c r="BA487" s="148"/>
      <c r="BB487" s="148"/>
      <c r="BC487" s="148"/>
      <c r="BD487" s="148"/>
      <c r="BE487" s="148"/>
      <c r="BF487" s="148"/>
      <c r="BG487" s="148"/>
      <c r="BH487" s="148"/>
    </row>
    <row r="488" spans="1:60" outlineLevel="3" x14ac:dyDescent="0.25">
      <c r="A488" s="155"/>
      <c r="B488" s="156"/>
      <c r="C488" s="186" t="s">
        <v>820</v>
      </c>
      <c r="D488" s="159"/>
      <c r="E488" s="160">
        <v>178.7</v>
      </c>
      <c r="F488" s="158"/>
      <c r="G488" s="158"/>
      <c r="H488" s="158"/>
      <c r="I488" s="158"/>
      <c r="J488" s="158"/>
      <c r="K488" s="158"/>
      <c r="L488" s="158"/>
      <c r="M488" s="158"/>
      <c r="N488" s="157"/>
      <c r="O488" s="157"/>
      <c r="P488" s="157"/>
      <c r="Q488" s="157"/>
      <c r="R488" s="158"/>
      <c r="S488" s="158"/>
      <c r="T488" s="158"/>
      <c r="U488" s="158"/>
      <c r="V488" s="158"/>
      <c r="W488" s="158"/>
      <c r="X488" s="158"/>
      <c r="Y488" s="158"/>
      <c r="Z488" s="148"/>
      <c r="AA488" s="148"/>
      <c r="AB488" s="148"/>
      <c r="AC488" s="148"/>
      <c r="AD488" s="148"/>
      <c r="AE488" s="148"/>
      <c r="AF488" s="148"/>
      <c r="AG488" s="148" t="s">
        <v>180</v>
      </c>
      <c r="AH488" s="148">
        <v>0</v>
      </c>
      <c r="AI488" s="148"/>
      <c r="AJ488" s="148"/>
      <c r="AK488" s="148"/>
      <c r="AL488" s="148"/>
      <c r="AM488" s="148"/>
      <c r="AN488" s="148"/>
      <c r="AO488" s="148"/>
      <c r="AP488" s="148"/>
      <c r="AQ488" s="148"/>
      <c r="AR488" s="148"/>
      <c r="AS488" s="148"/>
      <c r="AT488" s="148"/>
      <c r="AU488" s="148"/>
      <c r="AV488" s="148"/>
      <c r="AW488" s="148"/>
      <c r="AX488" s="148"/>
      <c r="AY488" s="148"/>
      <c r="AZ488" s="148"/>
      <c r="BA488" s="148"/>
      <c r="BB488" s="148"/>
      <c r="BC488" s="148"/>
      <c r="BD488" s="148"/>
      <c r="BE488" s="148"/>
      <c r="BF488" s="148"/>
      <c r="BG488" s="148"/>
      <c r="BH488" s="148"/>
    </row>
    <row r="489" spans="1:60" outlineLevel="3" x14ac:dyDescent="0.25">
      <c r="A489" s="155"/>
      <c r="B489" s="156"/>
      <c r="C489" s="186" t="s">
        <v>821</v>
      </c>
      <c r="D489" s="159"/>
      <c r="E489" s="160">
        <v>214.27</v>
      </c>
      <c r="F489" s="158"/>
      <c r="G489" s="158"/>
      <c r="H489" s="158"/>
      <c r="I489" s="158"/>
      <c r="J489" s="158"/>
      <c r="K489" s="158"/>
      <c r="L489" s="158"/>
      <c r="M489" s="158"/>
      <c r="N489" s="157"/>
      <c r="O489" s="157"/>
      <c r="P489" s="157"/>
      <c r="Q489" s="157"/>
      <c r="R489" s="158"/>
      <c r="S489" s="158"/>
      <c r="T489" s="158"/>
      <c r="U489" s="158"/>
      <c r="V489" s="158"/>
      <c r="W489" s="158"/>
      <c r="X489" s="158"/>
      <c r="Y489" s="158"/>
      <c r="Z489" s="148"/>
      <c r="AA489" s="148"/>
      <c r="AB489" s="148"/>
      <c r="AC489" s="148"/>
      <c r="AD489" s="148"/>
      <c r="AE489" s="148"/>
      <c r="AF489" s="148"/>
      <c r="AG489" s="148" t="s">
        <v>180</v>
      </c>
      <c r="AH489" s="148">
        <v>0</v>
      </c>
      <c r="AI489" s="148"/>
      <c r="AJ489" s="148"/>
      <c r="AK489" s="148"/>
      <c r="AL489" s="148"/>
      <c r="AM489" s="148"/>
      <c r="AN489" s="148"/>
      <c r="AO489" s="148"/>
      <c r="AP489" s="148"/>
      <c r="AQ489" s="148"/>
      <c r="AR489" s="148"/>
      <c r="AS489" s="148"/>
      <c r="AT489" s="148"/>
      <c r="AU489" s="148"/>
      <c r="AV489" s="148"/>
      <c r="AW489" s="148"/>
      <c r="AX489" s="148"/>
      <c r="AY489" s="148"/>
      <c r="AZ489" s="148"/>
      <c r="BA489" s="148"/>
      <c r="BB489" s="148"/>
      <c r="BC489" s="148"/>
      <c r="BD489" s="148"/>
      <c r="BE489" s="148"/>
      <c r="BF489" s="148"/>
      <c r="BG489" s="148"/>
      <c r="BH489" s="148"/>
    </row>
    <row r="490" spans="1:60" outlineLevel="3" x14ac:dyDescent="0.25">
      <c r="A490" s="155"/>
      <c r="B490" s="156"/>
      <c r="C490" s="186" t="s">
        <v>822</v>
      </c>
      <c r="D490" s="159"/>
      <c r="E490" s="160">
        <v>53.38</v>
      </c>
      <c r="F490" s="158"/>
      <c r="G490" s="158"/>
      <c r="H490" s="158"/>
      <c r="I490" s="158"/>
      <c r="J490" s="158"/>
      <c r="K490" s="158"/>
      <c r="L490" s="158"/>
      <c r="M490" s="158"/>
      <c r="N490" s="157"/>
      <c r="O490" s="157"/>
      <c r="P490" s="157"/>
      <c r="Q490" s="157"/>
      <c r="R490" s="158"/>
      <c r="S490" s="158"/>
      <c r="T490" s="158"/>
      <c r="U490" s="158"/>
      <c r="V490" s="158"/>
      <c r="W490" s="158"/>
      <c r="X490" s="158"/>
      <c r="Y490" s="158"/>
      <c r="Z490" s="148"/>
      <c r="AA490" s="148"/>
      <c r="AB490" s="148"/>
      <c r="AC490" s="148"/>
      <c r="AD490" s="148"/>
      <c r="AE490" s="148"/>
      <c r="AF490" s="148"/>
      <c r="AG490" s="148" t="s">
        <v>180</v>
      </c>
      <c r="AH490" s="148">
        <v>0</v>
      </c>
      <c r="AI490" s="148"/>
      <c r="AJ490" s="148"/>
      <c r="AK490" s="148"/>
      <c r="AL490" s="148"/>
      <c r="AM490" s="148"/>
      <c r="AN490" s="148"/>
      <c r="AO490" s="148"/>
      <c r="AP490" s="148"/>
      <c r="AQ490" s="148"/>
      <c r="AR490" s="148"/>
      <c r="AS490" s="148"/>
      <c r="AT490" s="148"/>
      <c r="AU490" s="148"/>
      <c r="AV490" s="148"/>
      <c r="AW490" s="148"/>
      <c r="AX490" s="148"/>
      <c r="AY490" s="148"/>
      <c r="AZ490" s="148"/>
      <c r="BA490" s="148"/>
      <c r="BB490" s="148"/>
      <c r="BC490" s="148"/>
      <c r="BD490" s="148"/>
      <c r="BE490" s="148"/>
      <c r="BF490" s="148"/>
      <c r="BG490" s="148"/>
      <c r="BH490" s="148"/>
    </row>
    <row r="491" spans="1:60" outlineLevel="1" x14ac:dyDescent="0.25">
      <c r="A491" s="169">
        <v>163</v>
      </c>
      <c r="B491" s="170" t="s">
        <v>823</v>
      </c>
      <c r="C491" s="185" t="s">
        <v>824</v>
      </c>
      <c r="D491" s="171" t="s">
        <v>454</v>
      </c>
      <c r="E491" s="172">
        <v>1.1253</v>
      </c>
      <c r="F491" s="173"/>
      <c r="G491" s="174">
        <f>ROUND(E491*F491,2)</f>
        <v>0</v>
      </c>
      <c r="H491" s="173"/>
      <c r="I491" s="174">
        <f>ROUND(E491*H491,2)</f>
        <v>0</v>
      </c>
      <c r="J491" s="173"/>
      <c r="K491" s="174">
        <f>ROUND(E491*J491,2)</f>
        <v>0</v>
      </c>
      <c r="L491" s="174">
        <v>21</v>
      </c>
      <c r="M491" s="174">
        <f>G491*(1+L491/100)</f>
        <v>0</v>
      </c>
      <c r="N491" s="172">
        <v>0</v>
      </c>
      <c r="O491" s="172">
        <f>ROUND(E491*N491,2)</f>
        <v>0</v>
      </c>
      <c r="P491" s="172">
        <v>0</v>
      </c>
      <c r="Q491" s="172">
        <f>ROUND(E491*P491,2)</f>
        <v>0</v>
      </c>
      <c r="R491" s="174" t="s">
        <v>818</v>
      </c>
      <c r="S491" s="174" t="s">
        <v>197</v>
      </c>
      <c r="T491" s="175" t="s">
        <v>198</v>
      </c>
      <c r="U491" s="158">
        <v>3.327</v>
      </c>
      <c r="V491" s="158">
        <f>ROUND(E491*U491,2)</f>
        <v>3.74</v>
      </c>
      <c r="W491" s="158"/>
      <c r="X491" s="158" t="s">
        <v>199</v>
      </c>
      <c r="Y491" s="158" t="s">
        <v>153</v>
      </c>
      <c r="Z491" s="148"/>
      <c r="AA491" s="148"/>
      <c r="AB491" s="148"/>
      <c r="AC491" s="148"/>
      <c r="AD491" s="148"/>
      <c r="AE491" s="148"/>
      <c r="AF491" s="148"/>
      <c r="AG491" s="148" t="s">
        <v>780</v>
      </c>
      <c r="AH491" s="148"/>
      <c r="AI491" s="148"/>
      <c r="AJ491" s="148"/>
      <c r="AK491" s="148"/>
      <c r="AL491" s="148"/>
      <c r="AM491" s="148"/>
      <c r="AN491" s="148"/>
      <c r="AO491" s="148"/>
      <c r="AP491" s="148"/>
      <c r="AQ491" s="148"/>
      <c r="AR491" s="148"/>
      <c r="AS491" s="148"/>
      <c r="AT491" s="148"/>
      <c r="AU491" s="148"/>
      <c r="AV491" s="148"/>
      <c r="AW491" s="148"/>
      <c r="AX491" s="148"/>
      <c r="AY491" s="148"/>
      <c r="AZ491" s="148"/>
      <c r="BA491" s="148"/>
      <c r="BB491" s="148"/>
      <c r="BC491" s="148"/>
      <c r="BD491" s="148"/>
      <c r="BE491" s="148"/>
      <c r="BF491" s="148"/>
      <c r="BG491" s="148"/>
      <c r="BH491" s="148"/>
    </row>
    <row r="492" spans="1:60" outlineLevel="2" x14ac:dyDescent="0.25">
      <c r="A492" s="155"/>
      <c r="B492" s="156"/>
      <c r="C492" s="256" t="s">
        <v>825</v>
      </c>
      <c r="D492" s="257"/>
      <c r="E492" s="257"/>
      <c r="F492" s="257"/>
      <c r="G492" s="257"/>
      <c r="H492" s="158"/>
      <c r="I492" s="158"/>
      <c r="J492" s="158"/>
      <c r="K492" s="158"/>
      <c r="L492" s="158"/>
      <c r="M492" s="158"/>
      <c r="N492" s="157"/>
      <c r="O492" s="157"/>
      <c r="P492" s="157"/>
      <c r="Q492" s="157"/>
      <c r="R492" s="158"/>
      <c r="S492" s="158"/>
      <c r="T492" s="158"/>
      <c r="U492" s="158"/>
      <c r="V492" s="158"/>
      <c r="W492" s="158"/>
      <c r="X492" s="158"/>
      <c r="Y492" s="158"/>
      <c r="Z492" s="148"/>
      <c r="AA492" s="148"/>
      <c r="AB492" s="148"/>
      <c r="AC492" s="148"/>
      <c r="AD492" s="148"/>
      <c r="AE492" s="148"/>
      <c r="AF492" s="148"/>
      <c r="AG492" s="148" t="s">
        <v>202</v>
      </c>
      <c r="AH492" s="148"/>
      <c r="AI492" s="148"/>
      <c r="AJ492" s="148"/>
      <c r="AK492" s="148"/>
      <c r="AL492" s="148"/>
      <c r="AM492" s="148"/>
      <c r="AN492" s="148"/>
      <c r="AO492" s="148"/>
      <c r="AP492" s="148"/>
      <c r="AQ492" s="148"/>
      <c r="AR492" s="148"/>
      <c r="AS492" s="148"/>
      <c r="AT492" s="148"/>
      <c r="AU492" s="148"/>
      <c r="AV492" s="148"/>
      <c r="AW492" s="148"/>
      <c r="AX492" s="148"/>
      <c r="AY492" s="148"/>
      <c r="AZ492" s="148"/>
      <c r="BA492" s="148"/>
      <c r="BB492" s="148"/>
      <c r="BC492" s="148"/>
      <c r="BD492" s="148"/>
      <c r="BE492" s="148"/>
      <c r="BF492" s="148"/>
      <c r="BG492" s="148"/>
      <c r="BH492" s="148"/>
    </row>
    <row r="493" spans="1:60" outlineLevel="2" x14ac:dyDescent="0.25">
      <c r="A493" s="155"/>
      <c r="B493" s="156"/>
      <c r="C493" s="186" t="s">
        <v>826</v>
      </c>
      <c r="D493" s="159"/>
      <c r="E493" s="160">
        <v>1.1299999999999999</v>
      </c>
      <c r="F493" s="158"/>
      <c r="G493" s="158"/>
      <c r="H493" s="158"/>
      <c r="I493" s="158"/>
      <c r="J493" s="158"/>
      <c r="K493" s="158"/>
      <c r="L493" s="158"/>
      <c r="M493" s="158"/>
      <c r="N493" s="157"/>
      <c r="O493" s="157"/>
      <c r="P493" s="157"/>
      <c r="Q493" s="157"/>
      <c r="R493" s="158"/>
      <c r="S493" s="158"/>
      <c r="T493" s="158"/>
      <c r="U493" s="158"/>
      <c r="V493" s="158"/>
      <c r="W493" s="158"/>
      <c r="X493" s="158"/>
      <c r="Y493" s="158"/>
      <c r="Z493" s="148"/>
      <c r="AA493" s="148"/>
      <c r="AB493" s="148"/>
      <c r="AC493" s="148"/>
      <c r="AD493" s="148"/>
      <c r="AE493" s="148"/>
      <c r="AF493" s="148"/>
      <c r="AG493" s="148" t="s">
        <v>180</v>
      </c>
      <c r="AH493" s="148">
        <v>0</v>
      </c>
      <c r="AI493" s="148"/>
      <c r="AJ493" s="148"/>
      <c r="AK493" s="148"/>
      <c r="AL493" s="148"/>
      <c r="AM493" s="148"/>
      <c r="AN493" s="148"/>
      <c r="AO493" s="148"/>
      <c r="AP493" s="148"/>
      <c r="AQ493" s="148"/>
      <c r="AR493" s="148"/>
      <c r="AS493" s="148"/>
      <c r="AT493" s="148"/>
      <c r="AU493" s="148"/>
      <c r="AV493" s="148"/>
      <c r="AW493" s="148"/>
      <c r="AX493" s="148"/>
      <c r="AY493" s="148"/>
      <c r="AZ493" s="148"/>
      <c r="BA493" s="148"/>
      <c r="BB493" s="148"/>
      <c r="BC493" s="148"/>
      <c r="BD493" s="148"/>
      <c r="BE493" s="148"/>
      <c r="BF493" s="148"/>
      <c r="BG493" s="148"/>
      <c r="BH493" s="148"/>
    </row>
    <row r="494" spans="1:60" outlineLevel="1" x14ac:dyDescent="0.25">
      <c r="A494" s="169">
        <v>164</v>
      </c>
      <c r="B494" s="170" t="s">
        <v>827</v>
      </c>
      <c r="C494" s="185" t="s">
        <v>828</v>
      </c>
      <c r="D494" s="171" t="s">
        <v>454</v>
      </c>
      <c r="E494" s="172">
        <v>0.21426999999999999</v>
      </c>
      <c r="F494" s="173"/>
      <c r="G494" s="174">
        <f>ROUND(E494*F494,2)</f>
        <v>0</v>
      </c>
      <c r="H494" s="173"/>
      <c r="I494" s="174">
        <f>ROUND(E494*H494,2)</f>
        <v>0</v>
      </c>
      <c r="J494" s="173"/>
      <c r="K494" s="174">
        <f>ROUND(E494*J494,2)</f>
        <v>0</v>
      </c>
      <c r="L494" s="174">
        <v>21</v>
      </c>
      <c r="M494" s="174">
        <f>G494*(1+L494/100)</f>
        <v>0</v>
      </c>
      <c r="N494" s="172">
        <v>1</v>
      </c>
      <c r="O494" s="172">
        <f>ROUND(E494*N494,2)</f>
        <v>0.21</v>
      </c>
      <c r="P494" s="172">
        <v>0</v>
      </c>
      <c r="Q494" s="172">
        <f>ROUND(E494*P494,2)</f>
        <v>0</v>
      </c>
      <c r="R494" s="174" t="s">
        <v>372</v>
      </c>
      <c r="S494" s="174" t="s">
        <v>197</v>
      </c>
      <c r="T494" s="175" t="s">
        <v>198</v>
      </c>
      <c r="U494" s="158">
        <v>0</v>
      </c>
      <c r="V494" s="158">
        <f>ROUND(E494*U494,2)</f>
        <v>0</v>
      </c>
      <c r="W494" s="158"/>
      <c r="X494" s="158" t="s">
        <v>373</v>
      </c>
      <c r="Y494" s="158" t="s">
        <v>153</v>
      </c>
      <c r="Z494" s="148"/>
      <c r="AA494" s="148"/>
      <c r="AB494" s="148"/>
      <c r="AC494" s="148"/>
      <c r="AD494" s="148"/>
      <c r="AE494" s="148"/>
      <c r="AF494" s="148"/>
      <c r="AG494" s="148" t="s">
        <v>374</v>
      </c>
      <c r="AH494" s="148"/>
      <c r="AI494" s="148"/>
      <c r="AJ494" s="148"/>
      <c r="AK494" s="148"/>
      <c r="AL494" s="148"/>
      <c r="AM494" s="148"/>
      <c r="AN494" s="148"/>
      <c r="AO494" s="148"/>
      <c r="AP494" s="148"/>
      <c r="AQ494" s="148"/>
      <c r="AR494" s="148"/>
      <c r="AS494" s="148"/>
      <c r="AT494" s="148"/>
      <c r="AU494" s="148"/>
      <c r="AV494" s="148"/>
      <c r="AW494" s="148"/>
      <c r="AX494" s="148"/>
      <c r="AY494" s="148"/>
      <c r="AZ494" s="148"/>
      <c r="BA494" s="148"/>
      <c r="BB494" s="148"/>
      <c r="BC494" s="148"/>
      <c r="BD494" s="148"/>
      <c r="BE494" s="148"/>
      <c r="BF494" s="148"/>
      <c r="BG494" s="148"/>
      <c r="BH494" s="148"/>
    </row>
    <row r="495" spans="1:60" outlineLevel="2" x14ac:dyDescent="0.25">
      <c r="A495" s="155"/>
      <c r="B495" s="156"/>
      <c r="C495" s="186" t="s">
        <v>829</v>
      </c>
      <c r="D495" s="159"/>
      <c r="E495" s="160">
        <v>0.21426999999999999</v>
      </c>
      <c r="F495" s="158"/>
      <c r="G495" s="158"/>
      <c r="H495" s="158"/>
      <c r="I495" s="158"/>
      <c r="J495" s="158"/>
      <c r="K495" s="158"/>
      <c r="L495" s="158"/>
      <c r="M495" s="158"/>
      <c r="N495" s="157"/>
      <c r="O495" s="157"/>
      <c r="P495" s="157"/>
      <c r="Q495" s="157"/>
      <c r="R495" s="158"/>
      <c r="S495" s="158"/>
      <c r="T495" s="158"/>
      <c r="U495" s="158"/>
      <c r="V495" s="158"/>
      <c r="W495" s="158"/>
      <c r="X495" s="158"/>
      <c r="Y495" s="158"/>
      <c r="Z495" s="148"/>
      <c r="AA495" s="148"/>
      <c r="AB495" s="148"/>
      <c r="AC495" s="148"/>
      <c r="AD495" s="148"/>
      <c r="AE495" s="148"/>
      <c r="AF495" s="148"/>
      <c r="AG495" s="148" t="s">
        <v>180</v>
      </c>
      <c r="AH495" s="148">
        <v>0</v>
      </c>
      <c r="AI495" s="148"/>
      <c r="AJ495" s="148"/>
      <c r="AK495" s="148"/>
      <c r="AL495" s="148"/>
      <c r="AM495" s="148"/>
      <c r="AN495" s="148"/>
      <c r="AO495" s="148"/>
      <c r="AP495" s="148"/>
      <c r="AQ495" s="148"/>
      <c r="AR495" s="148"/>
      <c r="AS495" s="148"/>
      <c r="AT495" s="148"/>
      <c r="AU495" s="148"/>
      <c r="AV495" s="148"/>
      <c r="AW495" s="148"/>
      <c r="AX495" s="148"/>
      <c r="AY495" s="148"/>
      <c r="AZ495" s="148"/>
      <c r="BA495" s="148"/>
      <c r="BB495" s="148"/>
      <c r="BC495" s="148"/>
      <c r="BD495" s="148"/>
      <c r="BE495" s="148"/>
      <c r="BF495" s="148"/>
      <c r="BG495" s="148"/>
      <c r="BH495" s="148"/>
    </row>
    <row r="496" spans="1:60" outlineLevel="1" x14ac:dyDescent="0.25">
      <c r="A496" s="169">
        <v>165</v>
      </c>
      <c r="B496" s="170" t="s">
        <v>830</v>
      </c>
      <c r="C496" s="185" t="s">
        <v>831</v>
      </c>
      <c r="D496" s="171" t="s">
        <v>454</v>
      </c>
      <c r="E496" s="172">
        <v>5.3379999999999997E-2</v>
      </c>
      <c r="F496" s="173"/>
      <c r="G496" s="174">
        <f>ROUND(E496*F496,2)</f>
        <v>0</v>
      </c>
      <c r="H496" s="173"/>
      <c r="I496" s="174">
        <f>ROUND(E496*H496,2)</f>
        <v>0</v>
      </c>
      <c r="J496" s="173"/>
      <c r="K496" s="174">
        <f>ROUND(E496*J496,2)</f>
        <v>0</v>
      </c>
      <c r="L496" s="174">
        <v>21</v>
      </c>
      <c r="M496" s="174">
        <f>G496*(1+L496/100)</f>
        <v>0</v>
      </c>
      <c r="N496" s="172">
        <v>1</v>
      </c>
      <c r="O496" s="172">
        <f>ROUND(E496*N496,2)</f>
        <v>0.05</v>
      </c>
      <c r="P496" s="172">
        <v>0</v>
      </c>
      <c r="Q496" s="172">
        <f>ROUND(E496*P496,2)</f>
        <v>0</v>
      </c>
      <c r="R496" s="174" t="s">
        <v>372</v>
      </c>
      <c r="S496" s="174" t="s">
        <v>197</v>
      </c>
      <c r="T496" s="175" t="s">
        <v>198</v>
      </c>
      <c r="U496" s="158">
        <v>0</v>
      </c>
      <c r="V496" s="158">
        <f>ROUND(E496*U496,2)</f>
        <v>0</v>
      </c>
      <c r="W496" s="158"/>
      <c r="X496" s="158" t="s">
        <v>373</v>
      </c>
      <c r="Y496" s="158" t="s">
        <v>153</v>
      </c>
      <c r="Z496" s="148"/>
      <c r="AA496" s="148"/>
      <c r="AB496" s="148"/>
      <c r="AC496" s="148"/>
      <c r="AD496" s="148"/>
      <c r="AE496" s="148"/>
      <c r="AF496" s="148"/>
      <c r="AG496" s="148" t="s">
        <v>374</v>
      </c>
      <c r="AH496" s="148"/>
      <c r="AI496" s="148"/>
      <c r="AJ496" s="148"/>
      <c r="AK496" s="148"/>
      <c r="AL496" s="148"/>
      <c r="AM496" s="148"/>
      <c r="AN496" s="148"/>
      <c r="AO496" s="148"/>
      <c r="AP496" s="148"/>
      <c r="AQ496" s="148"/>
      <c r="AR496" s="148"/>
      <c r="AS496" s="148"/>
      <c r="AT496" s="148"/>
      <c r="AU496" s="148"/>
      <c r="AV496" s="148"/>
      <c r="AW496" s="148"/>
      <c r="AX496" s="148"/>
      <c r="AY496" s="148"/>
      <c r="AZ496" s="148"/>
      <c r="BA496" s="148"/>
      <c r="BB496" s="148"/>
      <c r="BC496" s="148"/>
      <c r="BD496" s="148"/>
      <c r="BE496" s="148"/>
      <c r="BF496" s="148"/>
      <c r="BG496" s="148"/>
      <c r="BH496" s="148"/>
    </row>
    <row r="497" spans="1:60" outlineLevel="2" x14ac:dyDescent="0.25">
      <c r="A497" s="155"/>
      <c r="B497" s="156"/>
      <c r="C497" s="186" t="s">
        <v>832</v>
      </c>
      <c r="D497" s="159"/>
      <c r="E497" s="160">
        <v>0.05</v>
      </c>
      <c r="F497" s="158"/>
      <c r="G497" s="158"/>
      <c r="H497" s="158"/>
      <c r="I497" s="158"/>
      <c r="J497" s="158"/>
      <c r="K497" s="158"/>
      <c r="L497" s="158"/>
      <c r="M497" s="158"/>
      <c r="N497" s="157"/>
      <c r="O497" s="157"/>
      <c r="P497" s="157"/>
      <c r="Q497" s="157"/>
      <c r="R497" s="158"/>
      <c r="S497" s="158"/>
      <c r="T497" s="158"/>
      <c r="U497" s="158"/>
      <c r="V497" s="158"/>
      <c r="W497" s="158"/>
      <c r="X497" s="158"/>
      <c r="Y497" s="158"/>
      <c r="Z497" s="148"/>
      <c r="AA497" s="148"/>
      <c r="AB497" s="148"/>
      <c r="AC497" s="148"/>
      <c r="AD497" s="148"/>
      <c r="AE497" s="148"/>
      <c r="AF497" s="148"/>
      <c r="AG497" s="148" t="s">
        <v>180</v>
      </c>
      <c r="AH497" s="148">
        <v>0</v>
      </c>
      <c r="AI497" s="148"/>
      <c r="AJ497" s="148"/>
      <c r="AK497" s="148"/>
      <c r="AL497" s="148"/>
      <c r="AM497" s="148"/>
      <c r="AN497" s="148"/>
      <c r="AO497" s="148"/>
      <c r="AP497" s="148"/>
      <c r="AQ497" s="148"/>
      <c r="AR497" s="148"/>
      <c r="AS497" s="148"/>
      <c r="AT497" s="148"/>
      <c r="AU497" s="148"/>
      <c r="AV497" s="148"/>
      <c r="AW497" s="148"/>
      <c r="AX497" s="148"/>
      <c r="AY497" s="148"/>
      <c r="AZ497" s="148"/>
      <c r="BA497" s="148"/>
      <c r="BB497" s="148"/>
      <c r="BC497" s="148"/>
      <c r="BD497" s="148"/>
      <c r="BE497" s="148"/>
      <c r="BF497" s="148"/>
      <c r="BG497" s="148"/>
      <c r="BH497" s="148"/>
    </row>
    <row r="498" spans="1:60" ht="20.399999999999999" outlineLevel="1" x14ac:dyDescent="0.25">
      <c r="A498" s="169">
        <v>166</v>
      </c>
      <c r="B498" s="170" t="s">
        <v>833</v>
      </c>
      <c r="C498" s="185" t="s">
        <v>834</v>
      </c>
      <c r="D498" s="171" t="s">
        <v>383</v>
      </c>
      <c r="E498" s="172">
        <v>90.4</v>
      </c>
      <c r="F498" s="173"/>
      <c r="G498" s="174">
        <f>ROUND(E498*F498,2)</f>
        <v>0</v>
      </c>
      <c r="H498" s="173"/>
      <c r="I498" s="174">
        <f>ROUND(E498*H498,2)</f>
        <v>0</v>
      </c>
      <c r="J498" s="173"/>
      <c r="K498" s="174">
        <f>ROUND(E498*J498,2)</f>
        <v>0</v>
      </c>
      <c r="L498" s="174">
        <v>21</v>
      </c>
      <c r="M498" s="174">
        <f>G498*(1+L498/100)</f>
        <v>0</v>
      </c>
      <c r="N498" s="172">
        <v>8.7600000000000004E-3</v>
      </c>
      <c r="O498" s="172">
        <f>ROUND(E498*N498,2)</f>
        <v>0.79</v>
      </c>
      <c r="P498" s="172">
        <v>0</v>
      </c>
      <c r="Q498" s="172">
        <f>ROUND(E498*P498,2)</f>
        <v>0</v>
      </c>
      <c r="R498" s="174" t="s">
        <v>372</v>
      </c>
      <c r="S498" s="174" t="s">
        <v>197</v>
      </c>
      <c r="T498" s="175" t="s">
        <v>198</v>
      </c>
      <c r="U498" s="158">
        <v>0</v>
      </c>
      <c r="V498" s="158">
        <f>ROUND(E498*U498,2)</f>
        <v>0</v>
      </c>
      <c r="W498" s="158"/>
      <c r="X498" s="158" t="s">
        <v>373</v>
      </c>
      <c r="Y498" s="158" t="s">
        <v>153</v>
      </c>
      <c r="Z498" s="148"/>
      <c r="AA498" s="148"/>
      <c r="AB498" s="148"/>
      <c r="AC498" s="148"/>
      <c r="AD498" s="148"/>
      <c r="AE498" s="148"/>
      <c r="AF498" s="148"/>
      <c r="AG498" s="148" t="s">
        <v>374</v>
      </c>
      <c r="AH498" s="148"/>
      <c r="AI498" s="148"/>
      <c r="AJ498" s="148"/>
      <c r="AK498" s="148"/>
      <c r="AL498" s="148"/>
      <c r="AM498" s="148"/>
      <c r="AN498" s="148"/>
      <c r="AO498" s="148"/>
      <c r="AP498" s="148"/>
      <c r="AQ498" s="148"/>
      <c r="AR498" s="148"/>
      <c r="AS498" s="148"/>
      <c r="AT498" s="148"/>
      <c r="AU498" s="148"/>
      <c r="AV498" s="148"/>
      <c r="AW498" s="148"/>
      <c r="AX498" s="148"/>
      <c r="AY498" s="148"/>
      <c r="AZ498" s="148"/>
      <c r="BA498" s="148"/>
      <c r="BB498" s="148"/>
      <c r="BC498" s="148"/>
      <c r="BD498" s="148"/>
      <c r="BE498" s="148"/>
      <c r="BF498" s="148"/>
      <c r="BG498" s="148"/>
      <c r="BH498" s="148"/>
    </row>
    <row r="499" spans="1:60" outlineLevel="2" x14ac:dyDescent="0.25">
      <c r="A499" s="155"/>
      <c r="B499" s="156"/>
      <c r="C499" s="186" t="s">
        <v>835</v>
      </c>
      <c r="D499" s="159"/>
      <c r="E499" s="160">
        <v>90.4</v>
      </c>
      <c r="F499" s="158"/>
      <c r="G499" s="158"/>
      <c r="H499" s="158"/>
      <c r="I499" s="158"/>
      <c r="J499" s="158"/>
      <c r="K499" s="158"/>
      <c r="L499" s="158"/>
      <c r="M499" s="158"/>
      <c r="N499" s="157"/>
      <c r="O499" s="157"/>
      <c r="P499" s="157"/>
      <c r="Q499" s="157"/>
      <c r="R499" s="158"/>
      <c r="S499" s="158"/>
      <c r="T499" s="158"/>
      <c r="U499" s="158"/>
      <c r="V499" s="158"/>
      <c r="W499" s="158"/>
      <c r="X499" s="158"/>
      <c r="Y499" s="158"/>
      <c r="Z499" s="148"/>
      <c r="AA499" s="148"/>
      <c r="AB499" s="148"/>
      <c r="AC499" s="148"/>
      <c r="AD499" s="148"/>
      <c r="AE499" s="148"/>
      <c r="AF499" s="148"/>
      <c r="AG499" s="148" t="s">
        <v>180</v>
      </c>
      <c r="AH499" s="148">
        <v>0</v>
      </c>
      <c r="AI499" s="148"/>
      <c r="AJ499" s="148"/>
      <c r="AK499" s="148"/>
      <c r="AL499" s="148"/>
      <c r="AM499" s="148"/>
      <c r="AN499" s="148"/>
      <c r="AO499" s="148"/>
      <c r="AP499" s="148"/>
      <c r="AQ499" s="148"/>
      <c r="AR499" s="148"/>
      <c r="AS499" s="148"/>
      <c r="AT499" s="148"/>
      <c r="AU499" s="148"/>
      <c r="AV499" s="148"/>
      <c r="AW499" s="148"/>
      <c r="AX499" s="148"/>
      <c r="AY499" s="148"/>
      <c r="AZ499" s="148"/>
      <c r="BA499" s="148"/>
      <c r="BB499" s="148"/>
      <c r="BC499" s="148"/>
      <c r="BD499" s="148"/>
      <c r="BE499" s="148"/>
      <c r="BF499" s="148"/>
      <c r="BG499" s="148"/>
      <c r="BH499" s="148"/>
    </row>
    <row r="500" spans="1:60" x14ac:dyDescent="0.25">
      <c r="A500" s="162" t="s">
        <v>145</v>
      </c>
      <c r="B500" s="163" t="s">
        <v>109</v>
      </c>
      <c r="C500" s="183" t="s">
        <v>110</v>
      </c>
      <c r="D500" s="164"/>
      <c r="E500" s="165"/>
      <c r="F500" s="166"/>
      <c r="G500" s="166">
        <f>SUMIF(AG501:AG514,"&lt;&gt;NOR",G501:G514)</f>
        <v>0</v>
      </c>
      <c r="H500" s="166"/>
      <c r="I500" s="166">
        <f>SUM(I501:I514)</f>
        <v>0</v>
      </c>
      <c r="J500" s="166"/>
      <c r="K500" s="166">
        <f>SUM(K501:K514)</f>
        <v>0</v>
      </c>
      <c r="L500" s="166"/>
      <c r="M500" s="166">
        <f>SUM(M501:M514)</f>
        <v>0</v>
      </c>
      <c r="N500" s="165"/>
      <c r="O500" s="165">
        <f>SUM(O501:O514)</f>
        <v>0</v>
      </c>
      <c r="P500" s="165"/>
      <c r="Q500" s="165">
        <f>SUM(Q501:Q514)</f>
        <v>0</v>
      </c>
      <c r="R500" s="166"/>
      <c r="S500" s="166"/>
      <c r="T500" s="167"/>
      <c r="U500" s="161"/>
      <c r="V500" s="161">
        <f>SUM(V501:V514)</f>
        <v>0</v>
      </c>
      <c r="W500" s="161"/>
      <c r="X500" s="161"/>
      <c r="Y500" s="161"/>
      <c r="AG500" t="s">
        <v>146</v>
      </c>
    </row>
    <row r="501" spans="1:60" outlineLevel="1" x14ac:dyDescent="0.25">
      <c r="A501" s="169">
        <v>167</v>
      </c>
      <c r="B501" s="170" t="s">
        <v>836</v>
      </c>
      <c r="C501" s="185" t="s">
        <v>837</v>
      </c>
      <c r="D501" s="171" t="s">
        <v>806</v>
      </c>
      <c r="E501" s="172">
        <v>31.34524</v>
      </c>
      <c r="F501" s="173"/>
      <c r="G501" s="174">
        <f>ROUND(E501*F501,2)</f>
        <v>0</v>
      </c>
      <c r="H501" s="173"/>
      <c r="I501" s="174">
        <f>ROUND(E501*H501,2)</f>
        <v>0</v>
      </c>
      <c r="J501" s="173"/>
      <c r="K501" s="174">
        <f>ROUND(E501*J501,2)</f>
        <v>0</v>
      </c>
      <c r="L501" s="174">
        <v>21</v>
      </c>
      <c r="M501" s="174">
        <f>G501*(1+L501/100)</f>
        <v>0</v>
      </c>
      <c r="N501" s="172">
        <v>0</v>
      </c>
      <c r="O501" s="172">
        <f>ROUND(E501*N501,2)</f>
        <v>0</v>
      </c>
      <c r="P501" s="172">
        <v>0</v>
      </c>
      <c r="Q501" s="172">
        <f>ROUND(E501*P501,2)</f>
        <v>0</v>
      </c>
      <c r="R501" s="174"/>
      <c r="S501" s="174" t="s">
        <v>465</v>
      </c>
      <c r="T501" s="175" t="s">
        <v>466</v>
      </c>
      <c r="U501" s="158">
        <v>0</v>
      </c>
      <c r="V501" s="158">
        <f>ROUND(E501*U501,2)</f>
        <v>0</v>
      </c>
      <c r="W501" s="158"/>
      <c r="X501" s="158" t="s">
        <v>467</v>
      </c>
      <c r="Y501" s="158" t="s">
        <v>153</v>
      </c>
      <c r="Z501" s="148"/>
      <c r="AA501" s="148"/>
      <c r="AB501" s="148"/>
      <c r="AC501" s="148"/>
      <c r="AD501" s="148"/>
      <c r="AE501" s="148"/>
      <c r="AF501" s="148"/>
      <c r="AG501" s="148" t="s">
        <v>807</v>
      </c>
      <c r="AH501" s="148"/>
      <c r="AI501" s="148"/>
      <c r="AJ501" s="148"/>
      <c r="AK501" s="148"/>
      <c r="AL501" s="148"/>
      <c r="AM501" s="148"/>
      <c r="AN501" s="148"/>
      <c r="AO501" s="148"/>
      <c r="AP501" s="148"/>
      <c r="AQ501" s="148"/>
      <c r="AR501" s="148"/>
      <c r="AS501" s="148"/>
      <c r="AT501" s="148"/>
      <c r="AU501" s="148"/>
      <c r="AV501" s="148"/>
      <c r="AW501" s="148"/>
      <c r="AX501" s="148"/>
      <c r="AY501" s="148"/>
      <c r="AZ501" s="148"/>
      <c r="BA501" s="148"/>
      <c r="BB501" s="148"/>
      <c r="BC501" s="148"/>
      <c r="BD501" s="148"/>
      <c r="BE501" s="148"/>
      <c r="BF501" s="148"/>
      <c r="BG501" s="148"/>
      <c r="BH501" s="148"/>
    </row>
    <row r="502" spans="1:60" outlineLevel="2" x14ac:dyDescent="0.25">
      <c r="A502" s="155"/>
      <c r="B502" s="156"/>
      <c r="C502" s="186" t="s">
        <v>838</v>
      </c>
      <c r="D502" s="159"/>
      <c r="E502" s="160">
        <v>16.704799999999999</v>
      </c>
      <c r="F502" s="158"/>
      <c r="G502" s="158"/>
      <c r="H502" s="158"/>
      <c r="I502" s="158"/>
      <c r="J502" s="158"/>
      <c r="K502" s="158"/>
      <c r="L502" s="158"/>
      <c r="M502" s="158"/>
      <c r="N502" s="157"/>
      <c r="O502" s="157"/>
      <c r="P502" s="157"/>
      <c r="Q502" s="157"/>
      <c r="R502" s="158"/>
      <c r="S502" s="158"/>
      <c r="T502" s="158"/>
      <c r="U502" s="158"/>
      <c r="V502" s="158"/>
      <c r="W502" s="158"/>
      <c r="X502" s="158"/>
      <c r="Y502" s="158"/>
      <c r="Z502" s="148"/>
      <c r="AA502" s="148"/>
      <c r="AB502" s="148"/>
      <c r="AC502" s="148"/>
      <c r="AD502" s="148"/>
      <c r="AE502" s="148"/>
      <c r="AF502" s="148"/>
      <c r="AG502" s="148" t="s">
        <v>180</v>
      </c>
      <c r="AH502" s="148">
        <v>0</v>
      </c>
      <c r="AI502" s="148"/>
      <c r="AJ502" s="148"/>
      <c r="AK502" s="148"/>
      <c r="AL502" s="148"/>
      <c r="AM502" s="148"/>
      <c r="AN502" s="148"/>
      <c r="AO502" s="148"/>
      <c r="AP502" s="148"/>
      <c r="AQ502" s="148"/>
      <c r="AR502" s="148"/>
      <c r="AS502" s="148"/>
      <c r="AT502" s="148"/>
      <c r="AU502" s="148"/>
      <c r="AV502" s="148"/>
      <c r="AW502" s="148"/>
      <c r="AX502" s="148"/>
      <c r="AY502" s="148"/>
      <c r="AZ502" s="148"/>
      <c r="BA502" s="148"/>
      <c r="BB502" s="148"/>
      <c r="BC502" s="148"/>
      <c r="BD502" s="148"/>
      <c r="BE502" s="148"/>
      <c r="BF502" s="148"/>
      <c r="BG502" s="148"/>
      <c r="BH502" s="148"/>
    </row>
    <row r="503" spans="1:60" outlineLevel="3" x14ac:dyDescent="0.25">
      <c r="A503" s="155"/>
      <c r="B503" s="156"/>
      <c r="C503" s="186" t="s">
        <v>839</v>
      </c>
      <c r="D503" s="159"/>
      <c r="E503" s="160">
        <v>4.8682600000000003</v>
      </c>
      <c r="F503" s="158"/>
      <c r="G503" s="158"/>
      <c r="H503" s="158"/>
      <c r="I503" s="158"/>
      <c r="J503" s="158"/>
      <c r="K503" s="158"/>
      <c r="L503" s="158"/>
      <c r="M503" s="158"/>
      <c r="N503" s="157"/>
      <c r="O503" s="157"/>
      <c r="P503" s="157"/>
      <c r="Q503" s="157"/>
      <c r="R503" s="158"/>
      <c r="S503" s="158"/>
      <c r="T503" s="158"/>
      <c r="U503" s="158"/>
      <c r="V503" s="158"/>
      <c r="W503" s="158"/>
      <c r="X503" s="158"/>
      <c r="Y503" s="158"/>
      <c r="Z503" s="148"/>
      <c r="AA503" s="148"/>
      <c r="AB503" s="148"/>
      <c r="AC503" s="148"/>
      <c r="AD503" s="148"/>
      <c r="AE503" s="148"/>
      <c r="AF503" s="148"/>
      <c r="AG503" s="148" t="s">
        <v>180</v>
      </c>
      <c r="AH503" s="148">
        <v>0</v>
      </c>
      <c r="AI503" s="148"/>
      <c r="AJ503" s="148"/>
      <c r="AK503" s="148"/>
      <c r="AL503" s="148"/>
      <c r="AM503" s="148"/>
      <c r="AN503" s="148"/>
      <c r="AO503" s="148"/>
      <c r="AP503" s="148"/>
      <c r="AQ503" s="148"/>
      <c r="AR503" s="148"/>
      <c r="AS503" s="148"/>
      <c r="AT503" s="148"/>
      <c r="AU503" s="148"/>
      <c r="AV503" s="148"/>
      <c r="AW503" s="148"/>
      <c r="AX503" s="148"/>
      <c r="AY503" s="148"/>
      <c r="AZ503" s="148"/>
      <c r="BA503" s="148"/>
      <c r="BB503" s="148"/>
      <c r="BC503" s="148"/>
      <c r="BD503" s="148"/>
      <c r="BE503" s="148"/>
      <c r="BF503" s="148"/>
      <c r="BG503" s="148"/>
      <c r="BH503" s="148"/>
    </row>
    <row r="504" spans="1:60" outlineLevel="3" x14ac:dyDescent="0.25">
      <c r="A504" s="155"/>
      <c r="B504" s="156"/>
      <c r="C504" s="186" t="s">
        <v>840</v>
      </c>
      <c r="D504" s="159"/>
      <c r="E504" s="160">
        <v>9.0921800000000008</v>
      </c>
      <c r="F504" s="158"/>
      <c r="G504" s="158"/>
      <c r="H504" s="158"/>
      <c r="I504" s="158"/>
      <c r="J504" s="158"/>
      <c r="K504" s="158"/>
      <c r="L504" s="158"/>
      <c r="M504" s="158"/>
      <c r="N504" s="157"/>
      <c r="O504" s="157"/>
      <c r="P504" s="157"/>
      <c r="Q504" s="157"/>
      <c r="R504" s="158"/>
      <c r="S504" s="158"/>
      <c r="T504" s="158"/>
      <c r="U504" s="158"/>
      <c r="V504" s="158"/>
      <c r="W504" s="158"/>
      <c r="X504" s="158"/>
      <c r="Y504" s="158"/>
      <c r="Z504" s="148"/>
      <c r="AA504" s="148"/>
      <c r="AB504" s="148"/>
      <c r="AC504" s="148"/>
      <c r="AD504" s="148"/>
      <c r="AE504" s="148"/>
      <c r="AF504" s="148"/>
      <c r="AG504" s="148" t="s">
        <v>180</v>
      </c>
      <c r="AH504" s="148">
        <v>0</v>
      </c>
      <c r="AI504" s="148"/>
      <c r="AJ504" s="148"/>
      <c r="AK504" s="148"/>
      <c r="AL504" s="148"/>
      <c r="AM504" s="148"/>
      <c r="AN504" s="148"/>
      <c r="AO504" s="148"/>
      <c r="AP504" s="148"/>
      <c r="AQ504" s="148"/>
      <c r="AR504" s="148"/>
      <c r="AS504" s="148"/>
      <c r="AT504" s="148"/>
      <c r="AU504" s="148"/>
      <c r="AV504" s="148"/>
      <c r="AW504" s="148"/>
      <c r="AX504" s="148"/>
      <c r="AY504" s="148"/>
      <c r="AZ504" s="148"/>
      <c r="BA504" s="148"/>
      <c r="BB504" s="148"/>
      <c r="BC504" s="148"/>
      <c r="BD504" s="148"/>
      <c r="BE504" s="148"/>
      <c r="BF504" s="148"/>
      <c r="BG504" s="148"/>
      <c r="BH504" s="148"/>
    </row>
    <row r="505" spans="1:60" outlineLevel="3" x14ac:dyDescent="0.25">
      <c r="A505" s="155"/>
      <c r="B505" s="156"/>
      <c r="C505" s="186" t="s">
        <v>841</v>
      </c>
      <c r="D505" s="159"/>
      <c r="E505" s="160">
        <v>0.68</v>
      </c>
      <c r="F505" s="158"/>
      <c r="G505" s="158"/>
      <c r="H505" s="158"/>
      <c r="I505" s="158"/>
      <c r="J505" s="158"/>
      <c r="K505" s="158"/>
      <c r="L505" s="158"/>
      <c r="M505" s="158"/>
      <c r="N505" s="157"/>
      <c r="O505" s="157"/>
      <c r="P505" s="157"/>
      <c r="Q505" s="157"/>
      <c r="R505" s="158"/>
      <c r="S505" s="158"/>
      <c r="T505" s="158"/>
      <c r="U505" s="158"/>
      <c r="V505" s="158"/>
      <c r="W505" s="158"/>
      <c r="X505" s="158"/>
      <c r="Y505" s="158"/>
      <c r="Z505" s="148"/>
      <c r="AA505" s="148"/>
      <c r="AB505" s="148"/>
      <c r="AC505" s="148"/>
      <c r="AD505" s="148"/>
      <c r="AE505" s="148"/>
      <c r="AF505" s="148"/>
      <c r="AG505" s="148" t="s">
        <v>180</v>
      </c>
      <c r="AH505" s="148">
        <v>0</v>
      </c>
      <c r="AI505" s="148"/>
      <c r="AJ505" s="148"/>
      <c r="AK505" s="148"/>
      <c r="AL505" s="148"/>
      <c r="AM505" s="148"/>
      <c r="AN505" s="148"/>
      <c r="AO505" s="148"/>
      <c r="AP505" s="148"/>
      <c r="AQ505" s="148"/>
      <c r="AR505" s="148"/>
      <c r="AS505" s="148"/>
      <c r="AT505" s="148"/>
      <c r="AU505" s="148"/>
      <c r="AV505" s="148"/>
      <c r="AW505" s="148"/>
      <c r="AX505" s="148"/>
      <c r="AY505" s="148"/>
      <c r="AZ505" s="148"/>
      <c r="BA505" s="148"/>
      <c r="BB505" s="148"/>
      <c r="BC505" s="148"/>
      <c r="BD505" s="148"/>
      <c r="BE505" s="148"/>
      <c r="BF505" s="148"/>
      <c r="BG505" s="148"/>
      <c r="BH505" s="148"/>
    </row>
    <row r="506" spans="1:60" outlineLevel="1" x14ac:dyDescent="0.25">
      <c r="A506" s="169">
        <v>168</v>
      </c>
      <c r="B506" s="170" t="s">
        <v>842</v>
      </c>
      <c r="C506" s="185" t="s">
        <v>843</v>
      </c>
      <c r="D506" s="171" t="s">
        <v>806</v>
      </c>
      <c r="E506" s="172">
        <v>159.96250000000001</v>
      </c>
      <c r="F506" s="173"/>
      <c r="G506" s="174">
        <f>ROUND(E506*F506,2)</f>
        <v>0</v>
      </c>
      <c r="H506" s="173"/>
      <c r="I506" s="174">
        <f>ROUND(E506*H506,2)</f>
        <v>0</v>
      </c>
      <c r="J506" s="173"/>
      <c r="K506" s="174">
        <f>ROUND(E506*J506,2)</f>
        <v>0</v>
      </c>
      <c r="L506" s="174">
        <v>21</v>
      </c>
      <c r="M506" s="174">
        <f>G506*(1+L506/100)</f>
        <v>0</v>
      </c>
      <c r="N506" s="172">
        <v>0</v>
      </c>
      <c r="O506" s="172">
        <f>ROUND(E506*N506,2)</f>
        <v>0</v>
      </c>
      <c r="P506" s="172">
        <v>0</v>
      </c>
      <c r="Q506" s="172">
        <f>ROUND(E506*P506,2)</f>
        <v>0</v>
      </c>
      <c r="R506" s="174"/>
      <c r="S506" s="174" t="s">
        <v>465</v>
      </c>
      <c r="T506" s="175" t="s">
        <v>466</v>
      </c>
      <c r="U506" s="158">
        <v>0</v>
      </c>
      <c r="V506" s="158">
        <f>ROUND(E506*U506,2)</f>
        <v>0</v>
      </c>
      <c r="W506" s="158"/>
      <c r="X506" s="158" t="s">
        <v>467</v>
      </c>
      <c r="Y506" s="158" t="s">
        <v>153</v>
      </c>
      <c r="Z506" s="148"/>
      <c r="AA506" s="148"/>
      <c r="AB506" s="148"/>
      <c r="AC506" s="148"/>
      <c r="AD506" s="148"/>
      <c r="AE506" s="148"/>
      <c r="AF506" s="148"/>
      <c r="AG506" s="148" t="s">
        <v>807</v>
      </c>
      <c r="AH506" s="148"/>
      <c r="AI506" s="148"/>
      <c r="AJ506" s="148"/>
      <c r="AK506" s="148"/>
      <c r="AL506" s="148"/>
      <c r="AM506" s="148"/>
      <c r="AN506" s="148"/>
      <c r="AO506" s="148"/>
      <c r="AP506" s="148"/>
      <c r="AQ506" s="148"/>
      <c r="AR506" s="148"/>
      <c r="AS506" s="148"/>
      <c r="AT506" s="148"/>
      <c r="AU506" s="148"/>
      <c r="AV506" s="148"/>
      <c r="AW506" s="148"/>
      <c r="AX506" s="148"/>
      <c r="AY506" s="148"/>
      <c r="AZ506" s="148"/>
      <c r="BA506" s="148"/>
      <c r="BB506" s="148"/>
      <c r="BC506" s="148"/>
      <c r="BD506" s="148"/>
      <c r="BE506" s="148"/>
      <c r="BF506" s="148"/>
      <c r="BG506" s="148"/>
      <c r="BH506" s="148"/>
    </row>
    <row r="507" spans="1:60" outlineLevel="2" x14ac:dyDescent="0.25">
      <c r="A507" s="155"/>
      <c r="B507" s="156"/>
      <c r="C507" s="186" t="s">
        <v>844</v>
      </c>
      <c r="D507" s="159"/>
      <c r="E507" s="160">
        <v>76.83</v>
      </c>
      <c r="F507" s="158"/>
      <c r="G507" s="158"/>
      <c r="H507" s="158"/>
      <c r="I507" s="158"/>
      <c r="J507" s="158"/>
      <c r="K507" s="158"/>
      <c r="L507" s="158"/>
      <c r="M507" s="158"/>
      <c r="N507" s="157"/>
      <c r="O507" s="157"/>
      <c r="P507" s="157"/>
      <c r="Q507" s="157"/>
      <c r="R507" s="158"/>
      <c r="S507" s="158"/>
      <c r="T507" s="158"/>
      <c r="U507" s="158"/>
      <c r="V507" s="158"/>
      <c r="W507" s="158"/>
      <c r="X507" s="158"/>
      <c r="Y507" s="158"/>
      <c r="Z507" s="148"/>
      <c r="AA507" s="148"/>
      <c r="AB507" s="148"/>
      <c r="AC507" s="148"/>
      <c r="AD507" s="148"/>
      <c r="AE507" s="148"/>
      <c r="AF507" s="148"/>
      <c r="AG507" s="148" t="s">
        <v>180</v>
      </c>
      <c r="AH507" s="148">
        <v>0</v>
      </c>
      <c r="AI507" s="148"/>
      <c r="AJ507" s="148"/>
      <c r="AK507" s="148"/>
      <c r="AL507" s="148"/>
      <c r="AM507" s="148"/>
      <c r="AN507" s="148"/>
      <c r="AO507" s="148"/>
      <c r="AP507" s="148"/>
      <c r="AQ507" s="148"/>
      <c r="AR507" s="148"/>
      <c r="AS507" s="148"/>
      <c r="AT507" s="148"/>
      <c r="AU507" s="148"/>
      <c r="AV507" s="148"/>
      <c r="AW507" s="148"/>
      <c r="AX507" s="148"/>
      <c r="AY507" s="148"/>
      <c r="AZ507" s="148"/>
      <c r="BA507" s="148"/>
      <c r="BB507" s="148"/>
      <c r="BC507" s="148"/>
      <c r="BD507" s="148"/>
      <c r="BE507" s="148"/>
      <c r="BF507" s="148"/>
      <c r="BG507" s="148"/>
      <c r="BH507" s="148"/>
    </row>
    <row r="508" spans="1:60" outlineLevel="3" x14ac:dyDescent="0.25">
      <c r="A508" s="155"/>
      <c r="B508" s="156"/>
      <c r="C508" s="186" t="s">
        <v>845</v>
      </c>
      <c r="D508" s="159"/>
      <c r="E508" s="160">
        <v>7.2</v>
      </c>
      <c r="F508" s="158"/>
      <c r="G508" s="158"/>
      <c r="H508" s="158"/>
      <c r="I508" s="158"/>
      <c r="J508" s="158"/>
      <c r="K508" s="158"/>
      <c r="L508" s="158"/>
      <c r="M508" s="158"/>
      <c r="N508" s="157"/>
      <c r="O508" s="157"/>
      <c r="P508" s="157"/>
      <c r="Q508" s="157"/>
      <c r="R508" s="158"/>
      <c r="S508" s="158"/>
      <c r="T508" s="158"/>
      <c r="U508" s="158"/>
      <c r="V508" s="158"/>
      <c r="W508" s="158"/>
      <c r="X508" s="158"/>
      <c r="Y508" s="158"/>
      <c r="Z508" s="148"/>
      <c r="AA508" s="148"/>
      <c r="AB508" s="148"/>
      <c r="AC508" s="148"/>
      <c r="AD508" s="148"/>
      <c r="AE508" s="148"/>
      <c r="AF508" s="148"/>
      <c r="AG508" s="148" t="s">
        <v>180</v>
      </c>
      <c r="AH508" s="148">
        <v>0</v>
      </c>
      <c r="AI508" s="148"/>
      <c r="AJ508" s="148"/>
      <c r="AK508" s="148"/>
      <c r="AL508" s="148"/>
      <c r="AM508" s="148"/>
      <c r="AN508" s="148"/>
      <c r="AO508" s="148"/>
      <c r="AP508" s="148"/>
      <c r="AQ508" s="148"/>
      <c r="AR508" s="148"/>
      <c r="AS508" s="148"/>
      <c r="AT508" s="148"/>
      <c r="AU508" s="148"/>
      <c r="AV508" s="148"/>
      <c r="AW508" s="148"/>
      <c r="AX508" s="148"/>
      <c r="AY508" s="148"/>
      <c r="AZ508" s="148"/>
      <c r="BA508" s="148"/>
      <c r="BB508" s="148"/>
      <c r="BC508" s="148"/>
      <c r="BD508" s="148"/>
      <c r="BE508" s="148"/>
      <c r="BF508" s="148"/>
      <c r="BG508" s="148"/>
      <c r="BH508" s="148"/>
    </row>
    <row r="509" spans="1:60" outlineLevel="3" x14ac:dyDescent="0.25">
      <c r="A509" s="155"/>
      <c r="B509" s="156"/>
      <c r="C509" s="186" t="s">
        <v>846</v>
      </c>
      <c r="D509" s="159"/>
      <c r="E509" s="160">
        <v>17.760000000000002</v>
      </c>
      <c r="F509" s="158"/>
      <c r="G509" s="158"/>
      <c r="H509" s="158"/>
      <c r="I509" s="158"/>
      <c r="J509" s="158"/>
      <c r="K509" s="158"/>
      <c r="L509" s="158"/>
      <c r="M509" s="158"/>
      <c r="N509" s="157"/>
      <c r="O509" s="157"/>
      <c r="P509" s="157"/>
      <c r="Q509" s="157"/>
      <c r="R509" s="158"/>
      <c r="S509" s="158"/>
      <c r="T509" s="158"/>
      <c r="U509" s="158"/>
      <c r="V509" s="158"/>
      <c r="W509" s="158"/>
      <c r="X509" s="158"/>
      <c r="Y509" s="158"/>
      <c r="Z509" s="148"/>
      <c r="AA509" s="148"/>
      <c r="AB509" s="148"/>
      <c r="AC509" s="148"/>
      <c r="AD509" s="148"/>
      <c r="AE509" s="148"/>
      <c r="AF509" s="148"/>
      <c r="AG509" s="148" t="s">
        <v>180</v>
      </c>
      <c r="AH509" s="148">
        <v>0</v>
      </c>
      <c r="AI509" s="148"/>
      <c r="AJ509" s="148"/>
      <c r="AK509" s="148"/>
      <c r="AL509" s="148"/>
      <c r="AM509" s="148"/>
      <c r="AN509" s="148"/>
      <c r="AO509" s="148"/>
      <c r="AP509" s="148"/>
      <c r="AQ509" s="148"/>
      <c r="AR509" s="148"/>
      <c r="AS509" s="148"/>
      <c r="AT509" s="148"/>
      <c r="AU509" s="148"/>
      <c r="AV509" s="148"/>
      <c r="AW509" s="148"/>
      <c r="AX509" s="148"/>
      <c r="AY509" s="148"/>
      <c r="AZ509" s="148"/>
      <c r="BA509" s="148"/>
      <c r="BB509" s="148"/>
      <c r="BC509" s="148"/>
      <c r="BD509" s="148"/>
      <c r="BE509" s="148"/>
      <c r="BF509" s="148"/>
      <c r="BG509" s="148"/>
      <c r="BH509" s="148"/>
    </row>
    <row r="510" spans="1:60" outlineLevel="3" x14ac:dyDescent="0.25">
      <c r="A510" s="155"/>
      <c r="B510" s="156"/>
      <c r="C510" s="186" t="s">
        <v>847</v>
      </c>
      <c r="D510" s="159"/>
      <c r="E510" s="160">
        <v>6.5350000000000001</v>
      </c>
      <c r="F510" s="158"/>
      <c r="G510" s="158"/>
      <c r="H510" s="158"/>
      <c r="I510" s="158"/>
      <c r="J510" s="158"/>
      <c r="K510" s="158"/>
      <c r="L510" s="158"/>
      <c r="M510" s="158"/>
      <c r="N510" s="157"/>
      <c r="O510" s="157"/>
      <c r="P510" s="157"/>
      <c r="Q510" s="157"/>
      <c r="R510" s="158"/>
      <c r="S510" s="158"/>
      <c r="T510" s="158"/>
      <c r="U510" s="158"/>
      <c r="V510" s="158"/>
      <c r="W510" s="158"/>
      <c r="X510" s="158"/>
      <c r="Y510" s="158"/>
      <c r="Z510" s="148"/>
      <c r="AA510" s="148"/>
      <c r="AB510" s="148"/>
      <c r="AC510" s="148"/>
      <c r="AD510" s="148"/>
      <c r="AE510" s="148"/>
      <c r="AF510" s="148"/>
      <c r="AG510" s="148" t="s">
        <v>180</v>
      </c>
      <c r="AH510" s="148">
        <v>0</v>
      </c>
      <c r="AI510" s="148"/>
      <c r="AJ510" s="148"/>
      <c r="AK510" s="148"/>
      <c r="AL510" s="148"/>
      <c r="AM510" s="148"/>
      <c r="AN510" s="148"/>
      <c r="AO510" s="148"/>
      <c r="AP510" s="148"/>
      <c r="AQ510" s="148"/>
      <c r="AR510" s="148"/>
      <c r="AS510" s="148"/>
      <c r="AT510" s="148"/>
      <c r="AU510" s="148"/>
      <c r="AV510" s="148"/>
      <c r="AW510" s="148"/>
      <c r="AX510" s="148"/>
      <c r="AY510" s="148"/>
      <c r="AZ510" s="148"/>
      <c r="BA510" s="148"/>
      <c r="BB510" s="148"/>
      <c r="BC510" s="148"/>
      <c r="BD510" s="148"/>
      <c r="BE510" s="148"/>
      <c r="BF510" s="148"/>
      <c r="BG510" s="148"/>
      <c r="BH510" s="148"/>
    </row>
    <row r="511" spans="1:60" outlineLevel="3" x14ac:dyDescent="0.25">
      <c r="A511" s="155"/>
      <c r="B511" s="156"/>
      <c r="C511" s="186" t="s">
        <v>848</v>
      </c>
      <c r="D511" s="159"/>
      <c r="E511" s="160">
        <v>51.637500000000003</v>
      </c>
      <c r="F511" s="158"/>
      <c r="G511" s="158"/>
      <c r="H511" s="158"/>
      <c r="I511" s="158"/>
      <c r="J511" s="158"/>
      <c r="K511" s="158"/>
      <c r="L511" s="158"/>
      <c r="M511" s="158"/>
      <c r="N511" s="157"/>
      <c r="O511" s="157"/>
      <c r="P511" s="157"/>
      <c r="Q511" s="157"/>
      <c r="R511" s="158"/>
      <c r="S511" s="158"/>
      <c r="T511" s="158"/>
      <c r="U511" s="158"/>
      <c r="V511" s="158"/>
      <c r="W511" s="158"/>
      <c r="X511" s="158"/>
      <c r="Y511" s="158"/>
      <c r="Z511" s="148"/>
      <c r="AA511" s="148"/>
      <c r="AB511" s="148"/>
      <c r="AC511" s="148"/>
      <c r="AD511" s="148"/>
      <c r="AE511" s="148"/>
      <c r="AF511" s="148"/>
      <c r="AG511" s="148" t="s">
        <v>180</v>
      </c>
      <c r="AH511" s="148">
        <v>0</v>
      </c>
      <c r="AI511" s="148"/>
      <c r="AJ511" s="148"/>
      <c r="AK511" s="148"/>
      <c r="AL511" s="148"/>
      <c r="AM511" s="148"/>
      <c r="AN511" s="148"/>
      <c r="AO511" s="148"/>
      <c r="AP511" s="148"/>
      <c r="AQ511" s="148"/>
      <c r="AR511" s="148"/>
      <c r="AS511" s="148"/>
      <c r="AT511" s="148"/>
      <c r="AU511" s="148"/>
      <c r="AV511" s="148"/>
      <c r="AW511" s="148"/>
      <c r="AX511" s="148"/>
      <c r="AY511" s="148"/>
      <c r="AZ511" s="148"/>
      <c r="BA511" s="148"/>
      <c r="BB511" s="148"/>
      <c r="BC511" s="148"/>
      <c r="BD511" s="148"/>
      <c r="BE511" s="148"/>
      <c r="BF511" s="148"/>
      <c r="BG511" s="148"/>
      <c r="BH511" s="148"/>
    </row>
    <row r="512" spans="1:60" outlineLevel="1" x14ac:dyDescent="0.25">
      <c r="A512" s="169">
        <v>169</v>
      </c>
      <c r="B512" s="170" t="s">
        <v>849</v>
      </c>
      <c r="C512" s="185" t="s">
        <v>850</v>
      </c>
      <c r="D512" s="171" t="s">
        <v>806</v>
      </c>
      <c r="E512" s="172">
        <v>51.637500000000003</v>
      </c>
      <c r="F512" s="173"/>
      <c r="G512" s="174">
        <f>ROUND(E512*F512,2)</f>
        <v>0</v>
      </c>
      <c r="H512" s="173"/>
      <c r="I512" s="174">
        <f>ROUND(E512*H512,2)</f>
        <v>0</v>
      </c>
      <c r="J512" s="173"/>
      <c r="K512" s="174">
        <f>ROUND(E512*J512,2)</f>
        <v>0</v>
      </c>
      <c r="L512" s="174">
        <v>21</v>
      </c>
      <c r="M512" s="174">
        <f>G512*(1+L512/100)</f>
        <v>0</v>
      </c>
      <c r="N512" s="172">
        <v>0</v>
      </c>
      <c r="O512" s="172">
        <f>ROUND(E512*N512,2)</f>
        <v>0</v>
      </c>
      <c r="P512" s="172">
        <v>0</v>
      </c>
      <c r="Q512" s="172">
        <f>ROUND(E512*P512,2)</f>
        <v>0</v>
      </c>
      <c r="R512" s="174"/>
      <c r="S512" s="174" t="s">
        <v>465</v>
      </c>
      <c r="T512" s="175" t="s">
        <v>466</v>
      </c>
      <c r="U512" s="158">
        <v>0</v>
      </c>
      <c r="V512" s="158">
        <f>ROUND(E512*U512,2)</f>
        <v>0</v>
      </c>
      <c r="W512" s="158"/>
      <c r="X512" s="158" t="s">
        <v>467</v>
      </c>
      <c r="Y512" s="158" t="s">
        <v>153</v>
      </c>
      <c r="Z512" s="148"/>
      <c r="AA512" s="148"/>
      <c r="AB512" s="148"/>
      <c r="AC512" s="148"/>
      <c r="AD512" s="148"/>
      <c r="AE512" s="148"/>
      <c r="AF512" s="148"/>
      <c r="AG512" s="148" t="s">
        <v>807</v>
      </c>
      <c r="AH512" s="148"/>
      <c r="AI512" s="148"/>
      <c r="AJ512" s="148"/>
      <c r="AK512" s="148"/>
      <c r="AL512" s="148"/>
      <c r="AM512" s="148"/>
      <c r="AN512" s="148"/>
      <c r="AO512" s="148"/>
      <c r="AP512" s="148"/>
      <c r="AQ512" s="148"/>
      <c r="AR512" s="148"/>
      <c r="AS512" s="148"/>
      <c r="AT512" s="148"/>
      <c r="AU512" s="148"/>
      <c r="AV512" s="148"/>
      <c r="AW512" s="148"/>
      <c r="AX512" s="148"/>
      <c r="AY512" s="148"/>
      <c r="AZ512" s="148"/>
      <c r="BA512" s="148"/>
      <c r="BB512" s="148"/>
      <c r="BC512" s="148"/>
      <c r="BD512" s="148"/>
      <c r="BE512" s="148"/>
      <c r="BF512" s="148"/>
      <c r="BG512" s="148"/>
      <c r="BH512" s="148"/>
    </row>
    <row r="513" spans="1:60" outlineLevel="2" x14ac:dyDescent="0.25">
      <c r="A513" s="155"/>
      <c r="B513" s="156"/>
      <c r="C513" s="186" t="s">
        <v>851</v>
      </c>
      <c r="D513" s="159"/>
      <c r="E513" s="160">
        <v>27.767499999999998</v>
      </c>
      <c r="F513" s="158"/>
      <c r="G513" s="158"/>
      <c r="H513" s="158"/>
      <c r="I513" s="158"/>
      <c r="J513" s="158"/>
      <c r="K513" s="158"/>
      <c r="L513" s="158"/>
      <c r="M513" s="158"/>
      <c r="N513" s="157"/>
      <c r="O513" s="157"/>
      <c r="P513" s="157"/>
      <c r="Q513" s="157"/>
      <c r="R513" s="158"/>
      <c r="S513" s="158"/>
      <c r="T513" s="158"/>
      <c r="U513" s="158"/>
      <c r="V513" s="158"/>
      <c r="W513" s="158"/>
      <c r="X513" s="158"/>
      <c r="Y513" s="158"/>
      <c r="Z513" s="148"/>
      <c r="AA513" s="148"/>
      <c r="AB513" s="148"/>
      <c r="AC513" s="148"/>
      <c r="AD513" s="148"/>
      <c r="AE513" s="148"/>
      <c r="AF513" s="148"/>
      <c r="AG513" s="148" t="s">
        <v>180</v>
      </c>
      <c r="AH513" s="148">
        <v>0</v>
      </c>
      <c r="AI513" s="148"/>
      <c r="AJ513" s="148"/>
      <c r="AK513" s="148"/>
      <c r="AL513" s="148"/>
      <c r="AM513" s="148"/>
      <c r="AN513" s="148"/>
      <c r="AO513" s="148"/>
      <c r="AP513" s="148"/>
      <c r="AQ513" s="148"/>
      <c r="AR513" s="148"/>
      <c r="AS513" s="148"/>
      <c r="AT513" s="148"/>
      <c r="AU513" s="148"/>
      <c r="AV513" s="148"/>
      <c r="AW513" s="148"/>
      <c r="AX513" s="148"/>
      <c r="AY513" s="148"/>
      <c r="AZ513" s="148"/>
      <c r="BA513" s="148"/>
      <c r="BB513" s="148"/>
      <c r="BC513" s="148"/>
      <c r="BD513" s="148"/>
      <c r="BE513" s="148"/>
      <c r="BF513" s="148"/>
      <c r="BG513" s="148"/>
      <c r="BH513" s="148"/>
    </row>
    <row r="514" spans="1:60" outlineLevel="3" x14ac:dyDescent="0.25">
      <c r="A514" s="155"/>
      <c r="B514" s="156"/>
      <c r="C514" s="186" t="s">
        <v>852</v>
      </c>
      <c r="D514" s="159"/>
      <c r="E514" s="160">
        <v>23.87</v>
      </c>
      <c r="F514" s="158"/>
      <c r="G514" s="158"/>
      <c r="H514" s="158"/>
      <c r="I514" s="158"/>
      <c r="J514" s="158"/>
      <c r="K514" s="158"/>
      <c r="L514" s="158"/>
      <c r="M514" s="158"/>
      <c r="N514" s="157"/>
      <c r="O514" s="157"/>
      <c r="P514" s="157"/>
      <c r="Q514" s="157"/>
      <c r="R514" s="158"/>
      <c r="S514" s="158"/>
      <c r="T514" s="158"/>
      <c r="U514" s="158"/>
      <c r="V514" s="158"/>
      <c r="W514" s="158"/>
      <c r="X514" s="158"/>
      <c r="Y514" s="158"/>
      <c r="Z514" s="148"/>
      <c r="AA514" s="148"/>
      <c r="AB514" s="148"/>
      <c r="AC514" s="148"/>
      <c r="AD514" s="148"/>
      <c r="AE514" s="148"/>
      <c r="AF514" s="148"/>
      <c r="AG514" s="148" t="s">
        <v>180</v>
      </c>
      <c r="AH514" s="148">
        <v>0</v>
      </c>
      <c r="AI514" s="148"/>
      <c r="AJ514" s="148"/>
      <c r="AK514" s="148"/>
      <c r="AL514" s="148"/>
      <c r="AM514" s="148"/>
      <c r="AN514" s="148"/>
      <c r="AO514" s="148"/>
      <c r="AP514" s="148"/>
      <c r="AQ514" s="148"/>
      <c r="AR514" s="148"/>
      <c r="AS514" s="148"/>
      <c r="AT514" s="148"/>
      <c r="AU514" s="148"/>
      <c r="AV514" s="148"/>
      <c r="AW514" s="148"/>
      <c r="AX514" s="148"/>
      <c r="AY514" s="148"/>
      <c r="AZ514" s="148"/>
      <c r="BA514" s="148"/>
      <c r="BB514" s="148"/>
      <c r="BC514" s="148"/>
      <c r="BD514" s="148"/>
      <c r="BE514" s="148"/>
      <c r="BF514" s="148"/>
      <c r="BG514" s="148"/>
      <c r="BH514" s="148"/>
    </row>
    <row r="515" spans="1:60" x14ac:dyDescent="0.25">
      <c r="A515" s="162" t="s">
        <v>145</v>
      </c>
      <c r="B515" s="163" t="s">
        <v>111</v>
      </c>
      <c r="C515" s="183" t="s">
        <v>112</v>
      </c>
      <c r="D515" s="164"/>
      <c r="E515" s="165"/>
      <c r="F515" s="166"/>
      <c r="G515" s="166">
        <f>SUMIF(AG516:AG533,"&lt;&gt;NOR",G516:G533)</f>
        <v>0</v>
      </c>
      <c r="H515" s="166"/>
      <c r="I515" s="166">
        <f>SUM(I516:I533)</f>
        <v>0</v>
      </c>
      <c r="J515" s="166"/>
      <c r="K515" s="166">
        <f>SUM(K516:K533)</f>
        <v>0</v>
      </c>
      <c r="L515" s="166"/>
      <c r="M515" s="166">
        <f>SUM(M516:M533)</f>
        <v>0</v>
      </c>
      <c r="N515" s="165"/>
      <c r="O515" s="165">
        <f>SUM(O516:O533)</f>
        <v>0</v>
      </c>
      <c r="P515" s="165"/>
      <c r="Q515" s="165">
        <f>SUM(Q516:Q533)</f>
        <v>0</v>
      </c>
      <c r="R515" s="166"/>
      <c r="S515" s="166"/>
      <c r="T515" s="167"/>
      <c r="U515" s="161"/>
      <c r="V515" s="161">
        <f>SUM(V516:V533)</f>
        <v>64.400000000000006</v>
      </c>
      <c r="W515" s="161"/>
      <c r="X515" s="161"/>
      <c r="Y515" s="161"/>
      <c r="AG515" t="s">
        <v>146</v>
      </c>
    </row>
    <row r="516" spans="1:60" outlineLevel="1" x14ac:dyDescent="0.25">
      <c r="A516" s="169">
        <v>170</v>
      </c>
      <c r="B516" s="170" t="s">
        <v>853</v>
      </c>
      <c r="C516" s="185" t="s">
        <v>854</v>
      </c>
      <c r="D516" s="171" t="s">
        <v>454</v>
      </c>
      <c r="E516" s="172">
        <v>291.19880000000001</v>
      </c>
      <c r="F516" s="173"/>
      <c r="G516" s="174">
        <f>ROUND(E516*F516,2)</f>
        <v>0</v>
      </c>
      <c r="H516" s="173"/>
      <c r="I516" s="174">
        <f>ROUND(E516*H516,2)</f>
        <v>0</v>
      </c>
      <c r="J516" s="173"/>
      <c r="K516" s="174">
        <f>ROUND(E516*J516,2)</f>
        <v>0</v>
      </c>
      <c r="L516" s="174">
        <v>21</v>
      </c>
      <c r="M516" s="174">
        <f>G516*(1+L516/100)</f>
        <v>0</v>
      </c>
      <c r="N516" s="172">
        <v>0</v>
      </c>
      <c r="O516" s="172">
        <f>ROUND(E516*N516,2)</f>
        <v>0</v>
      </c>
      <c r="P516" s="172">
        <v>0</v>
      </c>
      <c r="Q516" s="172">
        <f>ROUND(E516*P516,2)</f>
        <v>0</v>
      </c>
      <c r="R516" s="174" t="s">
        <v>428</v>
      </c>
      <c r="S516" s="174" t="s">
        <v>197</v>
      </c>
      <c r="T516" s="175" t="s">
        <v>198</v>
      </c>
      <c r="U516" s="158">
        <v>3.0000000000000001E-3</v>
      </c>
      <c r="V516" s="158">
        <f>ROUND(E516*U516,2)</f>
        <v>0.87</v>
      </c>
      <c r="W516" s="158"/>
      <c r="X516" s="158" t="s">
        <v>199</v>
      </c>
      <c r="Y516" s="158" t="s">
        <v>153</v>
      </c>
      <c r="Z516" s="148"/>
      <c r="AA516" s="148"/>
      <c r="AB516" s="148"/>
      <c r="AC516" s="148"/>
      <c r="AD516" s="148"/>
      <c r="AE516" s="148"/>
      <c r="AF516" s="148"/>
      <c r="AG516" s="148" t="s">
        <v>753</v>
      </c>
      <c r="AH516" s="148"/>
      <c r="AI516" s="148"/>
      <c r="AJ516" s="148"/>
      <c r="AK516" s="148"/>
      <c r="AL516" s="148"/>
      <c r="AM516" s="148"/>
      <c r="AN516" s="148"/>
      <c r="AO516" s="148"/>
      <c r="AP516" s="148"/>
      <c r="AQ516" s="148"/>
      <c r="AR516" s="148"/>
      <c r="AS516" s="148"/>
      <c r="AT516" s="148"/>
      <c r="AU516" s="148"/>
      <c r="AV516" s="148"/>
      <c r="AW516" s="148"/>
      <c r="AX516" s="148"/>
      <c r="AY516" s="148"/>
      <c r="AZ516" s="148"/>
      <c r="BA516" s="148"/>
      <c r="BB516" s="148"/>
      <c r="BC516" s="148"/>
      <c r="BD516" s="148"/>
      <c r="BE516" s="148"/>
      <c r="BF516" s="148"/>
      <c r="BG516" s="148"/>
      <c r="BH516" s="148"/>
    </row>
    <row r="517" spans="1:60" ht="21" outlineLevel="2" x14ac:dyDescent="0.25">
      <c r="A517" s="155"/>
      <c r="B517" s="156"/>
      <c r="C517" s="256" t="s">
        <v>855</v>
      </c>
      <c r="D517" s="257"/>
      <c r="E517" s="257"/>
      <c r="F517" s="257"/>
      <c r="G517" s="257"/>
      <c r="H517" s="158"/>
      <c r="I517" s="158"/>
      <c r="J517" s="158"/>
      <c r="K517" s="158"/>
      <c r="L517" s="158"/>
      <c r="M517" s="158"/>
      <c r="N517" s="157"/>
      <c r="O517" s="157"/>
      <c r="P517" s="157"/>
      <c r="Q517" s="157"/>
      <c r="R517" s="158"/>
      <c r="S517" s="158"/>
      <c r="T517" s="158"/>
      <c r="U517" s="158"/>
      <c r="V517" s="158"/>
      <c r="W517" s="158"/>
      <c r="X517" s="158"/>
      <c r="Y517" s="158"/>
      <c r="Z517" s="148"/>
      <c r="AA517" s="148"/>
      <c r="AB517" s="148"/>
      <c r="AC517" s="148"/>
      <c r="AD517" s="148"/>
      <c r="AE517" s="148"/>
      <c r="AF517" s="148"/>
      <c r="AG517" s="148" t="s">
        <v>202</v>
      </c>
      <c r="AH517" s="148"/>
      <c r="AI517" s="148"/>
      <c r="AJ517" s="148"/>
      <c r="AK517" s="148"/>
      <c r="AL517" s="148"/>
      <c r="AM517" s="148"/>
      <c r="AN517" s="148"/>
      <c r="AO517" s="148"/>
      <c r="AP517" s="148"/>
      <c r="AQ517" s="148"/>
      <c r="AR517" s="148"/>
      <c r="AS517" s="148"/>
      <c r="AT517" s="148"/>
      <c r="AU517" s="148"/>
      <c r="AV517" s="148"/>
      <c r="AW517" s="148"/>
      <c r="AX517" s="148"/>
      <c r="AY517" s="148"/>
      <c r="AZ517" s="148"/>
      <c r="BA517" s="190" t="str">
        <f>C517</f>
        <v>se složením a hrubým urovnáním nebo s přeložením na jiný dopravní prostředek kromě lodi, vč. příplatku za každých dalších i započatých 1000 m přes 1000 m,</v>
      </c>
      <c r="BB517" s="148"/>
      <c r="BC517" s="148"/>
      <c r="BD517" s="148"/>
      <c r="BE517" s="148"/>
      <c r="BF517" s="148"/>
      <c r="BG517" s="148"/>
      <c r="BH517" s="148"/>
    </row>
    <row r="518" spans="1:60" outlineLevel="2" x14ac:dyDescent="0.25">
      <c r="A518" s="155"/>
      <c r="B518" s="156"/>
      <c r="C518" s="186" t="s">
        <v>856</v>
      </c>
      <c r="D518" s="159"/>
      <c r="E518" s="160">
        <v>291.19880000000001</v>
      </c>
      <c r="F518" s="158"/>
      <c r="G518" s="158"/>
      <c r="H518" s="158"/>
      <c r="I518" s="158"/>
      <c r="J518" s="158"/>
      <c r="K518" s="158"/>
      <c r="L518" s="158"/>
      <c r="M518" s="158"/>
      <c r="N518" s="157"/>
      <c r="O518" s="157"/>
      <c r="P518" s="157"/>
      <c r="Q518" s="157"/>
      <c r="R518" s="158"/>
      <c r="S518" s="158"/>
      <c r="T518" s="158"/>
      <c r="U518" s="158"/>
      <c r="V518" s="158"/>
      <c r="W518" s="158"/>
      <c r="X518" s="158"/>
      <c r="Y518" s="158"/>
      <c r="Z518" s="148"/>
      <c r="AA518" s="148"/>
      <c r="AB518" s="148"/>
      <c r="AC518" s="148"/>
      <c r="AD518" s="148"/>
      <c r="AE518" s="148"/>
      <c r="AF518" s="148"/>
      <c r="AG518" s="148" t="s">
        <v>180</v>
      </c>
      <c r="AH518" s="148">
        <v>0</v>
      </c>
      <c r="AI518" s="148"/>
      <c r="AJ518" s="148"/>
      <c r="AK518" s="148"/>
      <c r="AL518" s="148"/>
      <c r="AM518" s="148"/>
      <c r="AN518" s="148"/>
      <c r="AO518" s="148"/>
      <c r="AP518" s="148"/>
      <c r="AQ518" s="148"/>
      <c r="AR518" s="148"/>
      <c r="AS518" s="148"/>
      <c r="AT518" s="148"/>
      <c r="AU518" s="148"/>
      <c r="AV518" s="148"/>
      <c r="AW518" s="148"/>
      <c r="AX518" s="148"/>
      <c r="AY518" s="148"/>
      <c r="AZ518" s="148"/>
      <c r="BA518" s="148"/>
      <c r="BB518" s="148"/>
      <c r="BC518" s="148"/>
      <c r="BD518" s="148"/>
      <c r="BE518" s="148"/>
      <c r="BF518" s="148"/>
      <c r="BG518" s="148"/>
      <c r="BH518" s="148"/>
    </row>
    <row r="519" spans="1:60" ht="20.399999999999999" outlineLevel="1" x14ac:dyDescent="0.25">
      <c r="A519" s="169">
        <v>171</v>
      </c>
      <c r="B519" s="170" t="s">
        <v>857</v>
      </c>
      <c r="C519" s="185" t="s">
        <v>858</v>
      </c>
      <c r="D519" s="171" t="s">
        <v>454</v>
      </c>
      <c r="E519" s="172">
        <v>2620.7892000000002</v>
      </c>
      <c r="F519" s="173"/>
      <c r="G519" s="174">
        <f>ROUND(E519*F519,2)</f>
        <v>0</v>
      </c>
      <c r="H519" s="173"/>
      <c r="I519" s="174">
        <f>ROUND(E519*H519,2)</f>
        <v>0</v>
      </c>
      <c r="J519" s="173"/>
      <c r="K519" s="174">
        <f>ROUND(E519*J519,2)</f>
        <v>0</v>
      </c>
      <c r="L519" s="174">
        <v>21</v>
      </c>
      <c r="M519" s="174">
        <f>G519*(1+L519/100)</f>
        <v>0</v>
      </c>
      <c r="N519" s="172">
        <v>0</v>
      </c>
      <c r="O519" s="172">
        <f>ROUND(E519*N519,2)</f>
        <v>0</v>
      </c>
      <c r="P519" s="172">
        <v>0</v>
      </c>
      <c r="Q519" s="172">
        <f>ROUND(E519*P519,2)</f>
        <v>0</v>
      </c>
      <c r="R519" s="174" t="s">
        <v>428</v>
      </c>
      <c r="S519" s="174" t="s">
        <v>197</v>
      </c>
      <c r="T519" s="175" t="s">
        <v>198</v>
      </c>
      <c r="U519" s="158">
        <v>0</v>
      </c>
      <c r="V519" s="158">
        <f>ROUND(E519*U519,2)</f>
        <v>0</v>
      </c>
      <c r="W519" s="158"/>
      <c r="X519" s="158" t="s">
        <v>199</v>
      </c>
      <c r="Y519" s="158" t="s">
        <v>153</v>
      </c>
      <c r="Z519" s="148"/>
      <c r="AA519" s="148"/>
      <c r="AB519" s="148"/>
      <c r="AC519" s="148"/>
      <c r="AD519" s="148"/>
      <c r="AE519" s="148"/>
      <c r="AF519" s="148"/>
      <c r="AG519" s="148" t="s">
        <v>753</v>
      </c>
      <c r="AH519" s="148"/>
      <c r="AI519" s="148"/>
      <c r="AJ519" s="148"/>
      <c r="AK519" s="148"/>
      <c r="AL519" s="148"/>
      <c r="AM519" s="148"/>
      <c r="AN519" s="148"/>
      <c r="AO519" s="148"/>
      <c r="AP519" s="148"/>
      <c r="AQ519" s="148"/>
      <c r="AR519" s="148"/>
      <c r="AS519" s="148"/>
      <c r="AT519" s="148"/>
      <c r="AU519" s="148"/>
      <c r="AV519" s="148"/>
      <c r="AW519" s="148"/>
      <c r="AX519" s="148"/>
      <c r="AY519" s="148"/>
      <c r="AZ519" s="148"/>
      <c r="BA519" s="148"/>
      <c r="BB519" s="148"/>
      <c r="BC519" s="148"/>
      <c r="BD519" s="148"/>
      <c r="BE519" s="148"/>
      <c r="BF519" s="148"/>
      <c r="BG519" s="148"/>
      <c r="BH519" s="148"/>
    </row>
    <row r="520" spans="1:60" ht="21" outlineLevel="2" x14ac:dyDescent="0.25">
      <c r="A520" s="155"/>
      <c r="B520" s="156"/>
      <c r="C520" s="256" t="s">
        <v>855</v>
      </c>
      <c r="D520" s="257"/>
      <c r="E520" s="257"/>
      <c r="F520" s="257"/>
      <c r="G520" s="257"/>
      <c r="H520" s="158"/>
      <c r="I520" s="158"/>
      <c r="J520" s="158"/>
      <c r="K520" s="158"/>
      <c r="L520" s="158"/>
      <c r="M520" s="158"/>
      <c r="N520" s="157"/>
      <c r="O520" s="157"/>
      <c r="P520" s="157"/>
      <c r="Q520" s="157"/>
      <c r="R520" s="158"/>
      <c r="S520" s="158"/>
      <c r="T520" s="158"/>
      <c r="U520" s="158"/>
      <c r="V520" s="158"/>
      <c r="W520" s="158"/>
      <c r="X520" s="158"/>
      <c r="Y520" s="158"/>
      <c r="Z520" s="148"/>
      <c r="AA520" s="148"/>
      <c r="AB520" s="148"/>
      <c r="AC520" s="148"/>
      <c r="AD520" s="148"/>
      <c r="AE520" s="148"/>
      <c r="AF520" s="148"/>
      <c r="AG520" s="148" t="s">
        <v>202</v>
      </c>
      <c r="AH520" s="148"/>
      <c r="AI520" s="148"/>
      <c r="AJ520" s="148"/>
      <c r="AK520" s="148"/>
      <c r="AL520" s="148"/>
      <c r="AM520" s="148"/>
      <c r="AN520" s="148"/>
      <c r="AO520" s="148"/>
      <c r="AP520" s="148"/>
      <c r="AQ520" s="148"/>
      <c r="AR520" s="148"/>
      <c r="AS520" s="148"/>
      <c r="AT520" s="148"/>
      <c r="AU520" s="148"/>
      <c r="AV520" s="148"/>
      <c r="AW520" s="148"/>
      <c r="AX520" s="148"/>
      <c r="AY520" s="148"/>
      <c r="AZ520" s="148"/>
      <c r="BA520" s="190" t="str">
        <f>C520</f>
        <v>se složením a hrubým urovnáním nebo s přeložením na jiný dopravní prostředek kromě lodi, vč. příplatku za každých dalších i započatých 1000 m přes 1000 m,</v>
      </c>
      <c r="BB520" s="148"/>
      <c r="BC520" s="148"/>
      <c r="BD520" s="148"/>
      <c r="BE520" s="148"/>
      <c r="BF520" s="148"/>
      <c r="BG520" s="148"/>
      <c r="BH520" s="148"/>
    </row>
    <row r="521" spans="1:60" outlineLevel="2" x14ac:dyDescent="0.25">
      <c r="A521" s="155"/>
      <c r="B521" s="156"/>
      <c r="C521" s="186" t="s">
        <v>859</v>
      </c>
      <c r="D521" s="159"/>
      <c r="E521" s="160">
        <v>2620.79</v>
      </c>
      <c r="F521" s="158"/>
      <c r="G521" s="158"/>
      <c r="H521" s="158"/>
      <c r="I521" s="158"/>
      <c r="J521" s="158"/>
      <c r="K521" s="158"/>
      <c r="L521" s="158"/>
      <c r="M521" s="158"/>
      <c r="N521" s="157"/>
      <c r="O521" s="157"/>
      <c r="P521" s="157"/>
      <c r="Q521" s="157"/>
      <c r="R521" s="158"/>
      <c r="S521" s="158"/>
      <c r="T521" s="158"/>
      <c r="U521" s="158"/>
      <c r="V521" s="158"/>
      <c r="W521" s="158"/>
      <c r="X521" s="158"/>
      <c r="Y521" s="158"/>
      <c r="Z521" s="148"/>
      <c r="AA521" s="148"/>
      <c r="AB521" s="148"/>
      <c r="AC521" s="148"/>
      <c r="AD521" s="148"/>
      <c r="AE521" s="148"/>
      <c r="AF521" s="148"/>
      <c r="AG521" s="148" t="s">
        <v>180</v>
      </c>
      <c r="AH521" s="148">
        <v>0</v>
      </c>
      <c r="AI521" s="148"/>
      <c r="AJ521" s="148"/>
      <c r="AK521" s="148"/>
      <c r="AL521" s="148"/>
      <c r="AM521" s="148"/>
      <c r="AN521" s="148"/>
      <c r="AO521" s="148"/>
      <c r="AP521" s="148"/>
      <c r="AQ521" s="148"/>
      <c r="AR521" s="148"/>
      <c r="AS521" s="148"/>
      <c r="AT521" s="148"/>
      <c r="AU521" s="148"/>
      <c r="AV521" s="148"/>
      <c r="AW521" s="148"/>
      <c r="AX521" s="148"/>
      <c r="AY521" s="148"/>
      <c r="AZ521" s="148"/>
      <c r="BA521" s="148"/>
      <c r="BB521" s="148"/>
      <c r="BC521" s="148"/>
      <c r="BD521" s="148"/>
      <c r="BE521" s="148"/>
      <c r="BF521" s="148"/>
      <c r="BG521" s="148"/>
      <c r="BH521" s="148"/>
    </row>
    <row r="522" spans="1:60" outlineLevel="1" x14ac:dyDescent="0.25">
      <c r="A522" s="169">
        <v>172</v>
      </c>
      <c r="B522" s="170" t="s">
        <v>860</v>
      </c>
      <c r="C522" s="185" t="s">
        <v>861</v>
      </c>
      <c r="D522" s="171" t="s">
        <v>454</v>
      </c>
      <c r="E522" s="172">
        <v>24.48</v>
      </c>
      <c r="F522" s="173"/>
      <c r="G522" s="174">
        <f>ROUND(E522*F522,2)</f>
        <v>0</v>
      </c>
      <c r="H522" s="173"/>
      <c r="I522" s="174">
        <f>ROUND(E522*H522,2)</f>
        <v>0</v>
      </c>
      <c r="J522" s="173"/>
      <c r="K522" s="174">
        <f>ROUND(E522*J522,2)</f>
        <v>0</v>
      </c>
      <c r="L522" s="174">
        <v>21</v>
      </c>
      <c r="M522" s="174">
        <f>G522*(1+L522/100)</f>
        <v>0</v>
      </c>
      <c r="N522" s="172">
        <v>0</v>
      </c>
      <c r="O522" s="172">
        <f>ROUND(E522*N522,2)</f>
        <v>0</v>
      </c>
      <c r="P522" s="172">
        <v>0</v>
      </c>
      <c r="Q522" s="172">
        <f>ROUND(E522*P522,2)</f>
        <v>0</v>
      </c>
      <c r="R522" s="174" t="s">
        <v>428</v>
      </c>
      <c r="S522" s="174" t="s">
        <v>197</v>
      </c>
      <c r="T522" s="175" t="s">
        <v>198</v>
      </c>
      <c r="U522" s="158">
        <v>6.0000000000000001E-3</v>
      </c>
      <c r="V522" s="158">
        <f>ROUND(E522*U522,2)</f>
        <v>0.15</v>
      </c>
      <c r="W522" s="158"/>
      <c r="X522" s="158" t="s">
        <v>199</v>
      </c>
      <c r="Y522" s="158" t="s">
        <v>153</v>
      </c>
      <c r="Z522" s="148"/>
      <c r="AA522" s="148"/>
      <c r="AB522" s="148"/>
      <c r="AC522" s="148"/>
      <c r="AD522" s="148"/>
      <c r="AE522" s="148"/>
      <c r="AF522" s="148"/>
      <c r="AG522" s="148" t="s">
        <v>753</v>
      </c>
      <c r="AH522" s="148"/>
      <c r="AI522" s="148"/>
      <c r="AJ522" s="148"/>
      <c r="AK522" s="148"/>
      <c r="AL522" s="148"/>
      <c r="AM522" s="148"/>
      <c r="AN522" s="148"/>
      <c r="AO522" s="148"/>
      <c r="AP522" s="148"/>
      <c r="AQ522" s="148"/>
      <c r="AR522" s="148"/>
      <c r="AS522" s="148"/>
      <c r="AT522" s="148"/>
      <c r="AU522" s="148"/>
      <c r="AV522" s="148"/>
      <c r="AW522" s="148"/>
      <c r="AX522" s="148"/>
      <c r="AY522" s="148"/>
      <c r="AZ522" s="148"/>
      <c r="BA522" s="148"/>
      <c r="BB522" s="148"/>
      <c r="BC522" s="148"/>
      <c r="BD522" s="148"/>
      <c r="BE522" s="148"/>
      <c r="BF522" s="148"/>
      <c r="BG522" s="148"/>
      <c r="BH522" s="148"/>
    </row>
    <row r="523" spans="1:60" ht="21" outlineLevel="2" x14ac:dyDescent="0.25">
      <c r="A523" s="155"/>
      <c r="B523" s="156"/>
      <c r="C523" s="256" t="s">
        <v>855</v>
      </c>
      <c r="D523" s="257"/>
      <c r="E523" s="257"/>
      <c r="F523" s="257"/>
      <c r="G523" s="257"/>
      <c r="H523" s="158"/>
      <c r="I523" s="158"/>
      <c r="J523" s="158"/>
      <c r="K523" s="158"/>
      <c r="L523" s="158"/>
      <c r="M523" s="158"/>
      <c r="N523" s="157"/>
      <c r="O523" s="157"/>
      <c r="P523" s="157"/>
      <c r="Q523" s="157"/>
      <c r="R523" s="158"/>
      <c r="S523" s="158"/>
      <c r="T523" s="158"/>
      <c r="U523" s="158"/>
      <c r="V523" s="158"/>
      <c r="W523" s="158"/>
      <c r="X523" s="158"/>
      <c r="Y523" s="158"/>
      <c r="Z523" s="148"/>
      <c r="AA523" s="148"/>
      <c r="AB523" s="148"/>
      <c r="AC523" s="148"/>
      <c r="AD523" s="148"/>
      <c r="AE523" s="148"/>
      <c r="AF523" s="148"/>
      <c r="AG523" s="148" t="s">
        <v>202</v>
      </c>
      <c r="AH523" s="148"/>
      <c r="AI523" s="148"/>
      <c r="AJ523" s="148"/>
      <c r="AK523" s="148"/>
      <c r="AL523" s="148"/>
      <c r="AM523" s="148"/>
      <c r="AN523" s="148"/>
      <c r="AO523" s="148"/>
      <c r="AP523" s="148"/>
      <c r="AQ523" s="148"/>
      <c r="AR523" s="148"/>
      <c r="AS523" s="148"/>
      <c r="AT523" s="148"/>
      <c r="AU523" s="148"/>
      <c r="AV523" s="148"/>
      <c r="AW523" s="148"/>
      <c r="AX523" s="148"/>
      <c r="AY523" s="148"/>
      <c r="AZ523" s="148"/>
      <c r="BA523" s="190" t="str">
        <f>C523</f>
        <v>se složením a hrubým urovnáním nebo s přeložením na jiný dopravní prostředek kromě lodi, vč. příplatku za každých dalších i započatých 1000 m přes 1000 m,</v>
      </c>
      <c r="BB523" s="148"/>
      <c r="BC523" s="148"/>
      <c r="BD523" s="148"/>
      <c r="BE523" s="148"/>
      <c r="BF523" s="148"/>
      <c r="BG523" s="148"/>
      <c r="BH523" s="148"/>
    </row>
    <row r="524" spans="1:60" outlineLevel="2" x14ac:dyDescent="0.25">
      <c r="A524" s="155"/>
      <c r="B524" s="156"/>
      <c r="C524" s="186" t="s">
        <v>862</v>
      </c>
      <c r="D524" s="159"/>
      <c r="E524" s="160">
        <v>24.48</v>
      </c>
      <c r="F524" s="158"/>
      <c r="G524" s="158"/>
      <c r="H524" s="158"/>
      <c r="I524" s="158"/>
      <c r="J524" s="158"/>
      <c r="K524" s="158"/>
      <c r="L524" s="158"/>
      <c r="M524" s="158"/>
      <c r="N524" s="157"/>
      <c r="O524" s="157"/>
      <c r="P524" s="157"/>
      <c r="Q524" s="157"/>
      <c r="R524" s="158"/>
      <c r="S524" s="158"/>
      <c r="T524" s="158"/>
      <c r="U524" s="158"/>
      <c r="V524" s="158"/>
      <c r="W524" s="158"/>
      <c r="X524" s="158"/>
      <c r="Y524" s="158"/>
      <c r="Z524" s="148"/>
      <c r="AA524" s="148"/>
      <c r="AB524" s="148"/>
      <c r="AC524" s="148"/>
      <c r="AD524" s="148"/>
      <c r="AE524" s="148"/>
      <c r="AF524" s="148"/>
      <c r="AG524" s="148" t="s">
        <v>180</v>
      </c>
      <c r="AH524" s="148">
        <v>0</v>
      </c>
      <c r="AI524" s="148"/>
      <c r="AJ524" s="148"/>
      <c r="AK524" s="148"/>
      <c r="AL524" s="148"/>
      <c r="AM524" s="148"/>
      <c r="AN524" s="148"/>
      <c r="AO524" s="148"/>
      <c r="AP524" s="148"/>
      <c r="AQ524" s="148"/>
      <c r="AR524" s="148"/>
      <c r="AS524" s="148"/>
      <c r="AT524" s="148"/>
      <c r="AU524" s="148"/>
      <c r="AV524" s="148"/>
      <c r="AW524" s="148"/>
      <c r="AX524" s="148"/>
      <c r="AY524" s="148"/>
      <c r="AZ524" s="148"/>
      <c r="BA524" s="148"/>
      <c r="BB524" s="148"/>
      <c r="BC524" s="148"/>
      <c r="BD524" s="148"/>
      <c r="BE524" s="148"/>
      <c r="BF524" s="148"/>
      <c r="BG524" s="148"/>
      <c r="BH524" s="148"/>
    </row>
    <row r="525" spans="1:60" ht="20.399999999999999" outlineLevel="1" x14ac:dyDescent="0.25">
      <c r="A525" s="169">
        <v>173</v>
      </c>
      <c r="B525" s="170" t="s">
        <v>863</v>
      </c>
      <c r="C525" s="185" t="s">
        <v>864</v>
      </c>
      <c r="D525" s="171" t="s">
        <v>454</v>
      </c>
      <c r="E525" s="172">
        <v>220.32</v>
      </c>
      <c r="F525" s="173"/>
      <c r="G525" s="174">
        <f>ROUND(E525*F525,2)</f>
        <v>0</v>
      </c>
      <c r="H525" s="173"/>
      <c r="I525" s="174">
        <f>ROUND(E525*H525,2)</f>
        <v>0</v>
      </c>
      <c r="J525" s="173"/>
      <c r="K525" s="174">
        <f>ROUND(E525*J525,2)</f>
        <v>0</v>
      </c>
      <c r="L525" s="174">
        <v>21</v>
      </c>
      <c r="M525" s="174">
        <f>G525*(1+L525/100)</f>
        <v>0</v>
      </c>
      <c r="N525" s="172">
        <v>0</v>
      </c>
      <c r="O525" s="172">
        <f>ROUND(E525*N525,2)</f>
        <v>0</v>
      </c>
      <c r="P525" s="172">
        <v>0</v>
      </c>
      <c r="Q525" s="172">
        <f>ROUND(E525*P525,2)</f>
        <v>0</v>
      </c>
      <c r="R525" s="174" t="s">
        <v>428</v>
      </c>
      <c r="S525" s="174" t="s">
        <v>197</v>
      </c>
      <c r="T525" s="175" t="s">
        <v>198</v>
      </c>
      <c r="U525" s="158">
        <v>0</v>
      </c>
      <c r="V525" s="158">
        <f>ROUND(E525*U525,2)</f>
        <v>0</v>
      </c>
      <c r="W525" s="158"/>
      <c r="X525" s="158" t="s">
        <v>199</v>
      </c>
      <c r="Y525" s="158" t="s">
        <v>153</v>
      </c>
      <c r="Z525" s="148"/>
      <c r="AA525" s="148"/>
      <c r="AB525" s="148"/>
      <c r="AC525" s="148"/>
      <c r="AD525" s="148"/>
      <c r="AE525" s="148"/>
      <c r="AF525" s="148"/>
      <c r="AG525" s="148" t="s">
        <v>753</v>
      </c>
      <c r="AH525" s="148"/>
      <c r="AI525" s="148"/>
      <c r="AJ525" s="148"/>
      <c r="AK525" s="148"/>
      <c r="AL525" s="148"/>
      <c r="AM525" s="148"/>
      <c r="AN525" s="148"/>
      <c r="AO525" s="148"/>
      <c r="AP525" s="148"/>
      <c r="AQ525" s="148"/>
      <c r="AR525" s="148"/>
      <c r="AS525" s="148"/>
      <c r="AT525" s="148"/>
      <c r="AU525" s="148"/>
      <c r="AV525" s="148"/>
      <c r="AW525" s="148"/>
      <c r="AX525" s="148"/>
      <c r="AY525" s="148"/>
      <c r="AZ525" s="148"/>
      <c r="BA525" s="148"/>
      <c r="BB525" s="148"/>
      <c r="BC525" s="148"/>
      <c r="BD525" s="148"/>
      <c r="BE525" s="148"/>
      <c r="BF525" s="148"/>
      <c r="BG525" s="148"/>
      <c r="BH525" s="148"/>
    </row>
    <row r="526" spans="1:60" ht="21" outlineLevel="2" x14ac:dyDescent="0.25">
      <c r="A526" s="155"/>
      <c r="B526" s="156"/>
      <c r="C526" s="256" t="s">
        <v>855</v>
      </c>
      <c r="D526" s="257"/>
      <c r="E526" s="257"/>
      <c r="F526" s="257"/>
      <c r="G526" s="257"/>
      <c r="H526" s="158"/>
      <c r="I526" s="158"/>
      <c r="J526" s="158"/>
      <c r="K526" s="158"/>
      <c r="L526" s="158"/>
      <c r="M526" s="158"/>
      <c r="N526" s="157"/>
      <c r="O526" s="157"/>
      <c r="P526" s="157"/>
      <c r="Q526" s="157"/>
      <c r="R526" s="158"/>
      <c r="S526" s="158"/>
      <c r="T526" s="158"/>
      <c r="U526" s="158"/>
      <c r="V526" s="158"/>
      <c r="W526" s="158"/>
      <c r="X526" s="158"/>
      <c r="Y526" s="158"/>
      <c r="Z526" s="148"/>
      <c r="AA526" s="148"/>
      <c r="AB526" s="148"/>
      <c r="AC526" s="148"/>
      <c r="AD526" s="148"/>
      <c r="AE526" s="148"/>
      <c r="AF526" s="148"/>
      <c r="AG526" s="148" t="s">
        <v>202</v>
      </c>
      <c r="AH526" s="148"/>
      <c r="AI526" s="148"/>
      <c r="AJ526" s="148"/>
      <c r="AK526" s="148"/>
      <c r="AL526" s="148"/>
      <c r="AM526" s="148"/>
      <c r="AN526" s="148"/>
      <c r="AO526" s="148"/>
      <c r="AP526" s="148"/>
      <c r="AQ526" s="148"/>
      <c r="AR526" s="148"/>
      <c r="AS526" s="148"/>
      <c r="AT526" s="148"/>
      <c r="AU526" s="148"/>
      <c r="AV526" s="148"/>
      <c r="AW526" s="148"/>
      <c r="AX526" s="148"/>
      <c r="AY526" s="148"/>
      <c r="AZ526" s="148"/>
      <c r="BA526" s="190" t="str">
        <f>C526</f>
        <v>se složením a hrubým urovnáním nebo s přeložením na jiný dopravní prostředek kromě lodi, vč. příplatku za každých dalších i započatých 1000 m přes 1000 m,</v>
      </c>
      <c r="BB526" s="148"/>
      <c r="BC526" s="148"/>
      <c r="BD526" s="148"/>
      <c r="BE526" s="148"/>
      <c r="BF526" s="148"/>
      <c r="BG526" s="148"/>
      <c r="BH526" s="148"/>
    </row>
    <row r="527" spans="1:60" outlineLevel="2" x14ac:dyDescent="0.25">
      <c r="A527" s="155"/>
      <c r="B527" s="156"/>
      <c r="C527" s="186" t="s">
        <v>865</v>
      </c>
      <c r="D527" s="159"/>
      <c r="E527" s="160">
        <v>220.32</v>
      </c>
      <c r="F527" s="158"/>
      <c r="G527" s="158"/>
      <c r="H527" s="158"/>
      <c r="I527" s="158"/>
      <c r="J527" s="158"/>
      <c r="K527" s="158"/>
      <c r="L527" s="158"/>
      <c r="M527" s="158"/>
      <c r="N527" s="157"/>
      <c r="O527" s="157"/>
      <c r="P527" s="157"/>
      <c r="Q527" s="157"/>
      <c r="R527" s="158"/>
      <c r="S527" s="158"/>
      <c r="T527" s="158"/>
      <c r="U527" s="158"/>
      <c r="V527" s="158"/>
      <c r="W527" s="158"/>
      <c r="X527" s="158"/>
      <c r="Y527" s="158"/>
      <c r="Z527" s="148"/>
      <c r="AA527" s="148"/>
      <c r="AB527" s="148"/>
      <c r="AC527" s="148"/>
      <c r="AD527" s="148"/>
      <c r="AE527" s="148"/>
      <c r="AF527" s="148"/>
      <c r="AG527" s="148" t="s">
        <v>180</v>
      </c>
      <c r="AH527" s="148">
        <v>0</v>
      </c>
      <c r="AI527" s="148"/>
      <c r="AJ527" s="148"/>
      <c r="AK527" s="148"/>
      <c r="AL527" s="148"/>
      <c r="AM527" s="148"/>
      <c r="AN527" s="148"/>
      <c r="AO527" s="148"/>
      <c r="AP527" s="148"/>
      <c r="AQ527" s="148"/>
      <c r="AR527" s="148"/>
      <c r="AS527" s="148"/>
      <c r="AT527" s="148"/>
      <c r="AU527" s="148"/>
      <c r="AV527" s="148"/>
      <c r="AW527" s="148"/>
      <c r="AX527" s="148"/>
      <c r="AY527" s="148"/>
      <c r="AZ527" s="148"/>
      <c r="BA527" s="148"/>
      <c r="BB527" s="148"/>
      <c r="BC527" s="148"/>
      <c r="BD527" s="148"/>
      <c r="BE527" s="148"/>
      <c r="BF527" s="148"/>
      <c r="BG527" s="148"/>
      <c r="BH527" s="148"/>
    </row>
    <row r="528" spans="1:60" outlineLevel="1" x14ac:dyDescent="0.25">
      <c r="A528" s="169">
        <v>174</v>
      </c>
      <c r="B528" s="170" t="s">
        <v>866</v>
      </c>
      <c r="C528" s="185" t="s">
        <v>867</v>
      </c>
      <c r="D528" s="171" t="s">
        <v>454</v>
      </c>
      <c r="E528" s="172">
        <v>291.19880000000001</v>
      </c>
      <c r="F528" s="173"/>
      <c r="G528" s="174">
        <f>ROUND(E528*F528,2)</f>
        <v>0</v>
      </c>
      <c r="H528" s="173"/>
      <c r="I528" s="174">
        <f>ROUND(E528*H528,2)</f>
        <v>0</v>
      </c>
      <c r="J528" s="173"/>
      <c r="K528" s="174">
        <f>ROUND(E528*J528,2)</f>
        <v>0</v>
      </c>
      <c r="L528" s="174">
        <v>21</v>
      </c>
      <c r="M528" s="174">
        <f>G528*(1+L528/100)</f>
        <v>0</v>
      </c>
      <c r="N528" s="172">
        <v>0</v>
      </c>
      <c r="O528" s="172">
        <f>ROUND(E528*N528,2)</f>
        <v>0</v>
      </c>
      <c r="P528" s="172">
        <v>0</v>
      </c>
      <c r="Q528" s="172">
        <f>ROUND(E528*P528,2)</f>
        <v>0</v>
      </c>
      <c r="R528" s="174" t="s">
        <v>428</v>
      </c>
      <c r="S528" s="174" t="s">
        <v>197</v>
      </c>
      <c r="T528" s="175" t="s">
        <v>198</v>
      </c>
      <c r="U528" s="158">
        <v>0.16400000000000001</v>
      </c>
      <c r="V528" s="158">
        <f>ROUND(E528*U528,2)</f>
        <v>47.76</v>
      </c>
      <c r="W528" s="158"/>
      <c r="X528" s="158" t="s">
        <v>199</v>
      </c>
      <c r="Y528" s="158" t="s">
        <v>153</v>
      </c>
      <c r="Z528" s="148"/>
      <c r="AA528" s="148"/>
      <c r="AB528" s="148"/>
      <c r="AC528" s="148"/>
      <c r="AD528" s="148"/>
      <c r="AE528" s="148"/>
      <c r="AF528" s="148"/>
      <c r="AG528" s="148" t="s">
        <v>753</v>
      </c>
      <c r="AH528" s="148"/>
      <c r="AI528" s="148"/>
      <c r="AJ528" s="148"/>
      <c r="AK528" s="148"/>
      <c r="AL528" s="148"/>
      <c r="AM528" s="148"/>
      <c r="AN528" s="148"/>
      <c r="AO528" s="148"/>
      <c r="AP528" s="148"/>
      <c r="AQ528" s="148"/>
      <c r="AR528" s="148"/>
      <c r="AS528" s="148"/>
      <c r="AT528" s="148"/>
      <c r="AU528" s="148"/>
      <c r="AV528" s="148"/>
      <c r="AW528" s="148"/>
      <c r="AX528" s="148"/>
      <c r="AY528" s="148"/>
      <c r="AZ528" s="148"/>
      <c r="BA528" s="148"/>
      <c r="BB528" s="148"/>
      <c r="BC528" s="148"/>
      <c r="BD528" s="148"/>
      <c r="BE528" s="148"/>
      <c r="BF528" s="148"/>
      <c r="BG528" s="148"/>
      <c r="BH528" s="148"/>
    </row>
    <row r="529" spans="1:60" ht="21" outlineLevel="2" x14ac:dyDescent="0.25">
      <c r="A529" s="155"/>
      <c r="B529" s="156"/>
      <c r="C529" s="256" t="s">
        <v>855</v>
      </c>
      <c r="D529" s="257"/>
      <c r="E529" s="257"/>
      <c r="F529" s="257"/>
      <c r="G529" s="257"/>
      <c r="H529" s="158"/>
      <c r="I529" s="158"/>
      <c r="J529" s="158"/>
      <c r="K529" s="158"/>
      <c r="L529" s="158"/>
      <c r="M529" s="158"/>
      <c r="N529" s="157"/>
      <c r="O529" s="157"/>
      <c r="P529" s="157"/>
      <c r="Q529" s="157"/>
      <c r="R529" s="158"/>
      <c r="S529" s="158"/>
      <c r="T529" s="158"/>
      <c r="U529" s="158"/>
      <c r="V529" s="158"/>
      <c r="W529" s="158"/>
      <c r="X529" s="158"/>
      <c r="Y529" s="158"/>
      <c r="Z529" s="148"/>
      <c r="AA529" s="148"/>
      <c r="AB529" s="148"/>
      <c r="AC529" s="148"/>
      <c r="AD529" s="148"/>
      <c r="AE529" s="148"/>
      <c r="AF529" s="148"/>
      <c r="AG529" s="148" t="s">
        <v>202</v>
      </c>
      <c r="AH529" s="148"/>
      <c r="AI529" s="148"/>
      <c r="AJ529" s="148"/>
      <c r="AK529" s="148"/>
      <c r="AL529" s="148"/>
      <c r="AM529" s="148"/>
      <c r="AN529" s="148"/>
      <c r="AO529" s="148"/>
      <c r="AP529" s="148"/>
      <c r="AQ529" s="148"/>
      <c r="AR529" s="148"/>
      <c r="AS529" s="148"/>
      <c r="AT529" s="148"/>
      <c r="AU529" s="148"/>
      <c r="AV529" s="148"/>
      <c r="AW529" s="148"/>
      <c r="AX529" s="148"/>
      <c r="AY529" s="148"/>
      <c r="AZ529" s="148"/>
      <c r="BA529" s="190" t="str">
        <f>C529</f>
        <v>se složením a hrubým urovnáním nebo s přeložením na jiný dopravní prostředek kromě lodi, vč. příplatku za každých dalších i započatých 1000 m přes 1000 m,</v>
      </c>
      <c r="BB529" s="148"/>
      <c r="BC529" s="148"/>
      <c r="BD529" s="148"/>
      <c r="BE529" s="148"/>
      <c r="BF529" s="148"/>
      <c r="BG529" s="148"/>
      <c r="BH529" s="148"/>
    </row>
    <row r="530" spans="1:60" outlineLevel="2" x14ac:dyDescent="0.25">
      <c r="A530" s="155"/>
      <c r="B530" s="156"/>
      <c r="C530" s="186" t="s">
        <v>868</v>
      </c>
      <c r="D530" s="159"/>
      <c r="E530" s="160">
        <v>291.2</v>
      </c>
      <c r="F530" s="158"/>
      <c r="G530" s="158"/>
      <c r="H530" s="158"/>
      <c r="I530" s="158"/>
      <c r="J530" s="158"/>
      <c r="K530" s="158"/>
      <c r="L530" s="158"/>
      <c r="M530" s="158"/>
      <c r="N530" s="157"/>
      <c r="O530" s="157"/>
      <c r="P530" s="157"/>
      <c r="Q530" s="157"/>
      <c r="R530" s="158"/>
      <c r="S530" s="158"/>
      <c r="T530" s="158"/>
      <c r="U530" s="158"/>
      <c r="V530" s="158"/>
      <c r="W530" s="158"/>
      <c r="X530" s="158"/>
      <c r="Y530" s="158"/>
      <c r="Z530" s="148"/>
      <c r="AA530" s="148"/>
      <c r="AB530" s="148"/>
      <c r="AC530" s="148"/>
      <c r="AD530" s="148"/>
      <c r="AE530" s="148"/>
      <c r="AF530" s="148"/>
      <c r="AG530" s="148" t="s">
        <v>180</v>
      </c>
      <c r="AH530" s="148">
        <v>0</v>
      </c>
      <c r="AI530" s="148"/>
      <c r="AJ530" s="148"/>
      <c r="AK530" s="148"/>
      <c r="AL530" s="148"/>
      <c r="AM530" s="148"/>
      <c r="AN530" s="148"/>
      <c r="AO530" s="148"/>
      <c r="AP530" s="148"/>
      <c r="AQ530" s="148"/>
      <c r="AR530" s="148"/>
      <c r="AS530" s="148"/>
      <c r="AT530" s="148"/>
      <c r="AU530" s="148"/>
      <c r="AV530" s="148"/>
      <c r="AW530" s="148"/>
      <c r="AX530" s="148"/>
      <c r="AY530" s="148"/>
      <c r="AZ530" s="148"/>
      <c r="BA530" s="148"/>
      <c r="BB530" s="148"/>
      <c r="BC530" s="148"/>
      <c r="BD530" s="148"/>
      <c r="BE530" s="148"/>
      <c r="BF530" s="148"/>
      <c r="BG530" s="148"/>
      <c r="BH530" s="148"/>
    </row>
    <row r="531" spans="1:60" ht="20.399999999999999" outlineLevel="1" x14ac:dyDescent="0.25">
      <c r="A531" s="169">
        <v>175</v>
      </c>
      <c r="B531" s="170" t="s">
        <v>869</v>
      </c>
      <c r="C531" s="185" t="s">
        <v>870</v>
      </c>
      <c r="D531" s="171" t="s">
        <v>454</v>
      </c>
      <c r="E531" s="172">
        <v>24.48</v>
      </c>
      <c r="F531" s="173"/>
      <c r="G531" s="174">
        <f>ROUND(E531*F531,2)</f>
        <v>0</v>
      </c>
      <c r="H531" s="173"/>
      <c r="I531" s="174">
        <f>ROUND(E531*H531,2)</f>
        <v>0</v>
      </c>
      <c r="J531" s="173"/>
      <c r="K531" s="174">
        <f>ROUND(E531*J531,2)</f>
        <v>0</v>
      </c>
      <c r="L531" s="174">
        <v>21</v>
      </c>
      <c r="M531" s="174">
        <f>G531*(1+L531/100)</f>
        <v>0</v>
      </c>
      <c r="N531" s="172">
        <v>0</v>
      </c>
      <c r="O531" s="172">
        <f>ROUND(E531*N531,2)</f>
        <v>0</v>
      </c>
      <c r="P531" s="172">
        <v>0</v>
      </c>
      <c r="Q531" s="172">
        <f>ROUND(E531*P531,2)</f>
        <v>0</v>
      </c>
      <c r="R531" s="174" t="s">
        <v>428</v>
      </c>
      <c r="S531" s="174" t="s">
        <v>197</v>
      </c>
      <c r="T531" s="175" t="s">
        <v>198</v>
      </c>
      <c r="U531" s="158">
        <v>0.63800000000000001</v>
      </c>
      <c r="V531" s="158">
        <f>ROUND(E531*U531,2)</f>
        <v>15.62</v>
      </c>
      <c r="W531" s="158"/>
      <c r="X531" s="158" t="s">
        <v>199</v>
      </c>
      <c r="Y531" s="158" t="s">
        <v>153</v>
      </c>
      <c r="Z531" s="148"/>
      <c r="AA531" s="148"/>
      <c r="AB531" s="148"/>
      <c r="AC531" s="148"/>
      <c r="AD531" s="148"/>
      <c r="AE531" s="148"/>
      <c r="AF531" s="148"/>
      <c r="AG531" s="148" t="s">
        <v>753</v>
      </c>
      <c r="AH531" s="148"/>
      <c r="AI531" s="148"/>
      <c r="AJ531" s="148"/>
      <c r="AK531" s="148"/>
      <c r="AL531" s="148"/>
      <c r="AM531" s="148"/>
      <c r="AN531" s="148"/>
      <c r="AO531" s="148"/>
      <c r="AP531" s="148"/>
      <c r="AQ531" s="148"/>
      <c r="AR531" s="148"/>
      <c r="AS531" s="148"/>
      <c r="AT531" s="148"/>
      <c r="AU531" s="148"/>
      <c r="AV531" s="148"/>
      <c r="AW531" s="148"/>
      <c r="AX531" s="148"/>
      <c r="AY531" s="148"/>
      <c r="AZ531" s="148"/>
      <c r="BA531" s="148"/>
      <c r="BB531" s="148"/>
      <c r="BC531" s="148"/>
      <c r="BD531" s="148"/>
      <c r="BE531" s="148"/>
      <c r="BF531" s="148"/>
      <c r="BG531" s="148"/>
      <c r="BH531" s="148"/>
    </row>
    <row r="532" spans="1:60" ht="21" outlineLevel="2" x14ac:dyDescent="0.25">
      <c r="A532" s="155"/>
      <c r="B532" s="156"/>
      <c r="C532" s="256" t="s">
        <v>855</v>
      </c>
      <c r="D532" s="257"/>
      <c r="E532" s="257"/>
      <c r="F532" s="257"/>
      <c r="G532" s="257"/>
      <c r="H532" s="158"/>
      <c r="I532" s="158"/>
      <c r="J532" s="158"/>
      <c r="K532" s="158"/>
      <c r="L532" s="158"/>
      <c r="M532" s="158"/>
      <c r="N532" s="157"/>
      <c r="O532" s="157"/>
      <c r="P532" s="157"/>
      <c r="Q532" s="157"/>
      <c r="R532" s="158"/>
      <c r="S532" s="158"/>
      <c r="T532" s="158"/>
      <c r="U532" s="158"/>
      <c r="V532" s="158"/>
      <c r="W532" s="158"/>
      <c r="X532" s="158"/>
      <c r="Y532" s="158"/>
      <c r="Z532" s="148"/>
      <c r="AA532" s="148"/>
      <c r="AB532" s="148"/>
      <c r="AC532" s="148"/>
      <c r="AD532" s="148"/>
      <c r="AE532" s="148"/>
      <c r="AF532" s="148"/>
      <c r="AG532" s="148" t="s">
        <v>202</v>
      </c>
      <c r="AH532" s="148"/>
      <c r="AI532" s="148"/>
      <c r="AJ532" s="148"/>
      <c r="AK532" s="148"/>
      <c r="AL532" s="148"/>
      <c r="AM532" s="148"/>
      <c r="AN532" s="148"/>
      <c r="AO532" s="148"/>
      <c r="AP532" s="148"/>
      <c r="AQ532" s="148"/>
      <c r="AR532" s="148"/>
      <c r="AS532" s="148"/>
      <c r="AT532" s="148"/>
      <c r="AU532" s="148"/>
      <c r="AV532" s="148"/>
      <c r="AW532" s="148"/>
      <c r="AX532" s="148"/>
      <c r="AY532" s="148"/>
      <c r="AZ532" s="148"/>
      <c r="BA532" s="190" t="str">
        <f>C532</f>
        <v>se složením a hrubým urovnáním nebo s přeložením na jiný dopravní prostředek kromě lodi, vč. příplatku za každých dalších i započatých 1000 m přes 1000 m,</v>
      </c>
      <c r="BB532" s="148"/>
      <c r="BC532" s="148"/>
      <c r="BD532" s="148"/>
      <c r="BE532" s="148"/>
      <c r="BF532" s="148"/>
      <c r="BG532" s="148"/>
      <c r="BH532" s="148"/>
    </row>
    <row r="533" spans="1:60" outlineLevel="2" x14ac:dyDescent="0.25">
      <c r="A533" s="155"/>
      <c r="B533" s="156"/>
      <c r="C533" s="186" t="s">
        <v>862</v>
      </c>
      <c r="D533" s="159"/>
      <c r="E533" s="160">
        <v>24.48</v>
      </c>
      <c r="F533" s="158"/>
      <c r="G533" s="158"/>
      <c r="H533" s="158"/>
      <c r="I533" s="158"/>
      <c r="J533" s="158"/>
      <c r="K533" s="158"/>
      <c r="L533" s="158"/>
      <c r="M533" s="158"/>
      <c r="N533" s="157"/>
      <c r="O533" s="157"/>
      <c r="P533" s="157"/>
      <c r="Q533" s="157"/>
      <c r="R533" s="158"/>
      <c r="S533" s="158"/>
      <c r="T533" s="158"/>
      <c r="U533" s="158"/>
      <c r="V533" s="158"/>
      <c r="W533" s="158"/>
      <c r="X533" s="158"/>
      <c r="Y533" s="158"/>
      <c r="Z533" s="148"/>
      <c r="AA533" s="148"/>
      <c r="AB533" s="148"/>
      <c r="AC533" s="148"/>
      <c r="AD533" s="148"/>
      <c r="AE533" s="148"/>
      <c r="AF533" s="148"/>
      <c r="AG533" s="148" t="s">
        <v>180</v>
      </c>
      <c r="AH533" s="148">
        <v>0</v>
      </c>
      <c r="AI533" s="148"/>
      <c r="AJ533" s="148"/>
      <c r="AK533" s="148"/>
      <c r="AL533" s="148"/>
      <c r="AM533" s="148"/>
      <c r="AN533" s="148"/>
      <c r="AO533" s="148"/>
      <c r="AP533" s="148"/>
      <c r="AQ533" s="148"/>
      <c r="AR533" s="148"/>
      <c r="AS533" s="148"/>
      <c r="AT533" s="148"/>
      <c r="AU533" s="148"/>
      <c r="AV533" s="148"/>
      <c r="AW533" s="148"/>
      <c r="AX533" s="148"/>
      <c r="AY533" s="148"/>
      <c r="AZ533" s="148"/>
      <c r="BA533" s="148"/>
      <c r="BB533" s="148"/>
      <c r="BC533" s="148"/>
      <c r="BD533" s="148"/>
      <c r="BE533" s="148"/>
      <c r="BF533" s="148"/>
      <c r="BG533" s="148"/>
      <c r="BH533" s="148"/>
    </row>
    <row r="534" spans="1:60" x14ac:dyDescent="0.25">
      <c r="A534" s="3"/>
      <c r="B534" s="4"/>
      <c r="C534" s="187"/>
      <c r="D534" s="6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AE534">
        <v>12</v>
      </c>
      <c r="AF534">
        <v>21</v>
      </c>
      <c r="AG534" t="s">
        <v>131</v>
      </c>
    </row>
    <row r="535" spans="1:60" x14ac:dyDescent="0.25">
      <c r="A535" s="151"/>
      <c r="B535" s="152" t="s">
        <v>29</v>
      </c>
      <c r="C535" s="188"/>
      <c r="D535" s="153"/>
      <c r="E535" s="154"/>
      <c r="F535" s="154"/>
      <c r="G535" s="168">
        <f>G8+G146+G211+G250+G300+G331+G335+G384+G393+G410+G413+G436+G440+G444+G448+G456+G485+G500+G515</f>
        <v>0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AE535">
        <f>SUMIF(L7:L533,AE534,G7:G533)</f>
        <v>0</v>
      </c>
      <c r="AF535">
        <f>SUMIF(L7:L533,AF534,G7:G533)</f>
        <v>0</v>
      </c>
      <c r="AG535" t="s">
        <v>190</v>
      </c>
    </row>
    <row r="536" spans="1:60" x14ac:dyDescent="0.25">
      <c r="C536" s="189"/>
      <c r="D536" s="10"/>
      <c r="AG536" t="s">
        <v>191</v>
      </c>
    </row>
    <row r="537" spans="1:60" x14ac:dyDescent="0.25">
      <c r="D537" s="10"/>
    </row>
    <row r="538" spans="1:60" x14ac:dyDescent="0.25">
      <c r="D538" s="10"/>
    </row>
    <row r="539" spans="1:60" x14ac:dyDescent="0.25">
      <c r="D539" s="10"/>
    </row>
    <row r="540" spans="1:60" x14ac:dyDescent="0.25">
      <c r="D540" s="10"/>
    </row>
    <row r="541" spans="1:60" x14ac:dyDescent="0.25">
      <c r="D541" s="10"/>
    </row>
    <row r="542" spans="1:60" x14ac:dyDescent="0.25">
      <c r="D542" s="10"/>
    </row>
    <row r="543" spans="1:60" x14ac:dyDescent="0.25">
      <c r="D543" s="10"/>
    </row>
    <row r="544" spans="1:60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XoAgUm1wCybCkZcnZeDYzycvV8885Z06UcqI4aA4L0QLyW1pJBNt5fwlnsqqmJeS02LToGb8rJHkpk/xBEwBAw==" saltValue="oGRFLK2ysgRNIM3nKVnbKg==" spinCount="100000" sheet="1" formatRows="0"/>
  <mergeCells count="87">
    <mergeCell ref="C14:G14"/>
    <mergeCell ref="A1:G1"/>
    <mergeCell ref="C2:G2"/>
    <mergeCell ref="C3:G3"/>
    <mergeCell ref="C4:G4"/>
    <mergeCell ref="C10:G10"/>
    <mergeCell ref="C71:G71"/>
    <mergeCell ref="C18:G18"/>
    <mergeCell ref="C21:G21"/>
    <mergeCell ref="C24:G24"/>
    <mergeCell ref="C40:G40"/>
    <mergeCell ref="C45:G45"/>
    <mergeCell ref="C48:G48"/>
    <mergeCell ref="C51:G51"/>
    <mergeCell ref="C55:G55"/>
    <mergeCell ref="C60:G60"/>
    <mergeCell ref="C63:G63"/>
    <mergeCell ref="C66:G66"/>
    <mergeCell ref="C113:G113"/>
    <mergeCell ref="C78:G78"/>
    <mergeCell ref="C81:G81"/>
    <mergeCell ref="C84:G84"/>
    <mergeCell ref="C87:G87"/>
    <mergeCell ref="C91:G91"/>
    <mergeCell ref="C94:G94"/>
    <mergeCell ref="C97:G97"/>
    <mergeCell ref="C100:G100"/>
    <mergeCell ref="C104:G104"/>
    <mergeCell ref="C107:G107"/>
    <mergeCell ref="C110:G110"/>
    <mergeCell ref="C189:G189"/>
    <mergeCell ref="C118:G118"/>
    <mergeCell ref="C127:G127"/>
    <mergeCell ref="C130:G130"/>
    <mergeCell ref="C134:G134"/>
    <mergeCell ref="C138:G138"/>
    <mergeCell ref="C151:G151"/>
    <mergeCell ref="C154:G154"/>
    <mergeCell ref="C162:G162"/>
    <mergeCell ref="C165:G165"/>
    <mergeCell ref="C182:G182"/>
    <mergeCell ref="C185:G185"/>
    <mergeCell ref="C258:G258"/>
    <mergeCell ref="C199:G199"/>
    <mergeCell ref="C215:G215"/>
    <mergeCell ref="C219:G219"/>
    <mergeCell ref="C229:G229"/>
    <mergeCell ref="C233:G233"/>
    <mergeCell ref="C236:G236"/>
    <mergeCell ref="C239:G239"/>
    <mergeCell ref="C242:G242"/>
    <mergeCell ref="C245:G245"/>
    <mergeCell ref="C248:G248"/>
    <mergeCell ref="C255:G255"/>
    <mergeCell ref="C333:G333"/>
    <mergeCell ref="C261:G261"/>
    <mergeCell ref="C268:G268"/>
    <mergeCell ref="C272:G272"/>
    <mergeCell ref="C275:G275"/>
    <mergeCell ref="C278:G278"/>
    <mergeCell ref="C292:G292"/>
    <mergeCell ref="C302:G302"/>
    <mergeCell ref="C308:G308"/>
    <mergeCell ref="C313:G313"/>
    <mergeCell ref="C324:G324"/>
    <mergeCell ref="C327:G327"/>
    <mergeCell ref="C438:G438"/>
    <mergeCell ref="C356:G356"/>
    <mergeCell ref="C364:G364"/>
    <mergeCell ref="C367:G367"/>
    <mergeCell ref="C371:G371"/>
    <mergeCell ref="C403:G403"/>
    <mergeCell ref="C406:G406"/>
    <mergeCell ref="C421:G421"/>
    <mergeCell ref="C424:G424"/>
    <mergeCell ref="C427:G427"/>
    <mergeCell ref="C430:G430"/>
    <mergeCell ref="C434:G434"/>
    <mergeCell ref="C526:G526"/>
    <mergeCell ref="C529:G529"/>
    <mergeCell ref="C532:G532"/>
    <mergeCell ref="C446:G446"/>
    <mergeCell ref="C476:G476"/>
    <mergeCell ref="C492:G492"/>
    <mergeCell ref="C517:G517"/>
    <mergeCell ref="C520:G520"/>
    <mergeCell ref="C523:G52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1 1 Naklady</vt:lpstr>
      <vt:lpstr>SO 201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Naklady'!Názvy_tisku</vt:lpstr>
      <vt:lpstr>'SO 201 1 Pol'!Názvy_tisku</vt:lpstr>
      <vt:lpstr>oadresa</vt:lpstr>
      <vt:lpstr>Stavba!Objednatel</vt:lpstr>
      <vt:lpstr>Stavba!Objekt</vt:lpstr>
      <vt:lpstr>'1 1 Naklady'!Oblast_tisku</vt:lpstr>
      <vt:lpstr>'SO 201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Hříbek</dc:creator>
  <cp:lastModifiedBy>Tomáš Maceček</cp:lastModifiedBy>
  <cp:lastPrinted>2019-03-19T12:27:02Z</cp:lastPrinted>
  <dcterms:created xsi:type="dcterms:W3CDTF">2009-04-08T07:15:50Z</dcterms:created>
  <dcterms:modified xsi:type="dcterms:W3CDTF">2025-05-20T13:45:57Z</dcterms:modified>
</cp:coreProperties>
</file>